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ustomProperty1.bin" ContentType="application/vnd.openxmlformats-officedocument.spreadsheetml.customProperty"/>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dponcloud.sharepoint.com/teams/O365_EDPIR/Shared Documents/IR/2-Reporting/1-Results/2023/3M23/FINAL DOCUMENTS/"/>
    </mc:Choice>
  </mc:AlternateContent>
  <xr:revisionPtr revIDLastSave="252" documentId="8_{5D123A7B-B709-470E-BD42-D257A8D3F164}" xr6:coauthVersionLast="47" xr6:coauthVersionMax="47" xr10:uidLastSave="{F866EDC4-FCF3-428B-956D-DEC0D3C06615}"/>
  <bookViews>
    <workbookView xWindow="30" yWindow="30" windowWidth="28770" windowHeight="15570" tabRatio="731" xr2:uid="{9F366F12-E235-4987-8946-9F3038DBE52C}"/>
  </bookViews>
  <sheets>
    <sheet name="Cover" sheetId="11" r:id="rId1"/>
    <sheet name="General Data" sheetId="48" r:id="rId2"/>
    <sheet name="Income Statement" sheetId="32" r:id="rId3"/>
    <sheet name="Balance Sheet" sheetId="38" r:id="rId4"/>
    <sheet name="Cash Flow" sheetId="39" r:id="rId5"/>
    <sheet name="Renewables, Clients &amp; EM" sheetId="45" r:id="rId6"/>
    <sheet name="EDPR" sheetId="40" r:id="rId7"/>
    <sheet name="Ocean Winds" sheetId="50" r:id="rId8"/>
    <sheet name="Electricity Networks" sheetId="51" r:id="rId9"/>
    <sheet name="Operating Data" sheetId="49" r:id="rId10"/>
    <sheet name="Sustainability" sheetId="46"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09" i="45" l="1"/>
  <c r="AM109" i="45"/>
  <c r="AL109" i="45"/>
  <c r="AK109" i="45"/>
  <c r="AJ109" i="45"/>
  <c r="AN105" i="45"/>
  <c r="AM105" i="45"/>
  <c r="AL105" i="45"/>
  <c r="AK105" i="45"/>
  <c r="AJ105" i="45"/>
  <c r="AN104" i="45"/>
  <c r="AM104" i="45"/>
  <c r="AL104" i="45"/>
  <c r="AK104" i="45"/>
  <c r="AJ104" i="45"/>
  <c r="AN103" i="45"/>
  <c r="AM103" i="45"/>
  <c r="AL103" i="45"/>
  <c r="AK103" i="45"/>
  <c r="AJ103" i="45"/>
  <c r="AJ12" i="45" l="1"/>
  <c r="AL12" i="45"/>
  <c r="AK12" i="45" l="1"/>
  <c r="X12" i="45"/>
  <c r="AM12" i="45"/>
  <c r="X10" i="45" l="1"/>
  <c r="AN12" i="45" l="1"/>
  <c r="T26" i="39" l="1"/>
  <c r="X24" i="39" l="1"/>
  <c r="X21" i="39"/>
  <c r="X116" i="49" l="1"/>
  <c r="X115" i="49"/>
  <c r="AE38" i="45"/>
  <c r="AE37" i="45" s="1"/>
  <c r="AE32" i="45"/>
  <c r="X26" i="32" l="1"/>
  <c r="X22" i="32"/>
  <c r="X6" i="32"/>
  <c r="AD10" i="32" l="1"/>
  <c r="X15" i="32"/>
  <c r="X10" i="32" s="1"/>
  <c r="AC10" i="32"/>
  <c r="AB10" i="32" l="1"/>
  <c r="X110" i="45" l="1"/>
  <c r="X109" i="45"/>
  <c r="X97" i="45"/>
  <c r="X98" i="45"/>
  <c r="X99" i="45"/>
  <c r="X100" i="45"/>
  <c r="X102" i="45"/>
  <c r="X71" i="45"/>
  <c r="X72" i="45"/>
  <c r="X73" i="45"/>
  <c r="X74" i="45"/>
  <c r="X75" i="45"/>
  <c r="X76" i="45"/>
  <c r="X77" i="45"/>
  <c r="X78" i="45"/>
  <c r="X79" i="45"/>
  <c r="X80" i="45"/>
  <c r="X81" i="45"/>
  <c r="AJ82" i="45"/>
  <c r="X82" i="45"/>
  <c r="AN82" i="45"/>
  <c r="AJ83" i="45"/>
  <c r="X83" i="45"/>
  <c r="AN83" i="45"/>
  <c r="AJ84" i="45"/>
  <c r="X84" i="45"/>
  <c r="AN84" i="45"/>
  <c r="AJ85" i="45"/>
  <c r="AN85" i="45"/>
  <c r="X86" i="45"/>
  <c r="AJ87" i="45"/>
  <c r="AN87" i="45"/>
  <c r="AJ88" i="45"/>
  <c r="X88" i="45"/>
  <c r="AN88" i="45"/>
  <c r="AJ89" i="45"/>
  <c r="X89" i="45"/>
  <c r="AN89" i="45"/>
  <c r="AJ90" i="45"/>
  <c r="X90" i="45"/>
  <c r="AN90" i="45"/>
  <c r="X62" i="45"/>
  <c r="X63" i="45"/>
  <c r="X64" i="45"/>
  <c r="X65" i="45"/>
  <c r="X66" i="45"/>
  <c r="X67" i="45"/>
  <c r="M31" i="45"/>
  <c r="N31" i="45"/>
  <c r="O31" i="45"/>
  <c r="P48" i="45"/>
  <c r="Q48" i="45"/>
  <c r="X48" i="45"/>
  <c r="M49" i="45"/>
  <c r="N49" i="45"/>
  <c r="R49" i="45"/>
  <c r="R59" i="45"/>
  <c r="X36" i="45"/>
  <c r="L38" i="45"/>
  <c r="L37" i="45" s="1"/>
  <c r="M38" i="45"/>
  <c r="M37" i="45" s="1"/>
  <c r="N38" i="45"/>
  <c r="N37" i="45" s="1"/>
  <c r="O38" i="45"/>
  <c r="O37" i="45" s="1"/>
  <c r="P38" i="45"/>
  <c r="P37" i="45" s="1"/>
  <c r="Q38" i="45"/>
  <c r="Q37" i="45" s="1"/>
  <c r="R38" i="45"/>
  <c r="R37" i="45" s="1"/>
  <c r="S38" i="45"/>
  <c r="S37" i="45" s="1"/>
  <c r="X42" i="45"/>
  <c r="X43" i="45"/>
  <c r="X44" i="45"/>
  <c r="X45" i="45"/>
  <c r="M48" i="45"/>
  <c r="N48" i="45"/>
  <c r="R56" i="45"/>
  <c r="S56" i="45"/>
  <c r="Q26" i="45"/>
  <c r="R26" i="45"/>
  <c r="S26" i="45"/>
  <c r="L27" i="45"/>
  <c r="M27" i="45"/>
  <c r="N27" i="45"/>
  <c r="O27" i="45"/>
  <c r="P27" i="45"/>
  <c r="Q27" i="45"/>
  <c r="R27" i="45"/>
  <c r="S27" i="45"/>
  <c r="Q28" i="45"/>
  <c r="R28" i="45"/>
  <c r="S28" i="45"/>
  <c r="Q29" i="45"/>
  <c r="R29" i="45"/>
  <c r="S29" i="45"/>
  <c r="Q30" i="45"/>
  <c r="R30" i="45"/>
  <c r="S30" i="45"/>
  <c r="L31" i="45"/>
  <c r="P31" i="45"/>
  <c r="Q31" i="45"/>
  <c r="R31" i="45"/>
  <c r="S31" i="45"/>
  <c r="L48" i="45"/>
  <c r="O48" i="45"/>
  <c r="R48" i="45"/>
  <c r="S48" i="45"/>
  <c r="M56" i="45"/>
  <c r="N56" i="45"/>
  <c r="Q56" i="45"/>
  <c r="X56" i="45"/>
  <c r="AJ57" i="45"/>
  <c r="X57" i="45"/>
  <c r="AN57" i="45"/>
  <c r="AJ58" i="45"/>
  <c r="X58" i="45"/>
  <c r="AN58" i="45"/>
  <c r="Q32" i="45"/>
  <c r="R32" i="45"/>
  <c r="S32" i="45"/>
  <c r="X33" i="45"/>
  <c r="X34" i="45"/>
  <c r="X35" i="45"/>
  <c r="X39" i="45"/>
  <c r="X40" i="45"/>
  <c r="X41" i="45"/>
  <c r="L49" i="45"/>
  <c r="O49" i="45"/>
  <c r="P49" i="45"/>
  <c r="Q49" i="45"/>
  <c r="S49" i="45"/>
  <c r="L59" i="45"/>
  <c r="M59" i="45"/>
  <c r="N59" i="45"/>
  <c r="O59" i="45"/>
  <c r="S59" i="45"/>
  <c r="AL84" i="45" l="1"/>
  <c r="AL89" i="45"/>
  <c r="AL83" i="45"/>
  <c r="AM87" i="45"/>
  <c r="AL88" i="45"/>
  <c r="AM85" i="45"/>
  <c r="AK85" i="45"/>
  <c r="X85" i="45"/>
  <c r="AK90" i="45"/>
  <c r="AK87" i="45"/>
  <c r="AK84" i="45"/>
  <c r="X94" i="45"/>
  <c r="X87" i="45"/>
  <c r="AK83" i="45"/>
  <c r="AL82" i="45"/>
  <c r="AK89" i="45"/>
  <c r="AL87" i="45"/>
  <c r="AL85" i="45"/>
  <c r="AM82" i="45"/>
  <c r="V38" i="45"/>
  <c r="AM90" i="45"/>
  <c r="AL90" i="45"/>
  <c r="AM83" i="45"/>
  <c r="AK82" i="45"/>
  <c r="AM88" i="45"/>
  <c r="AM84" i="45"/>
  <c r="AK88" i="45"/>
  <c r="AM89" i="45"/>
  <c r="AA38" i="45"/>
  <c r="AA37" i="45" s="1"/>
  <c r="AC55" i="45"/>
  <c r="AA55" i="45"/>
  <c r="V55" i="45"/>
  <c r="W55" i="45"/>
  <c r="U55" i="45"/>
  <c r="AC38" i="45"/>
  <c r="AC37" i="45" s="1"/>
  <c r="AE55" i="45"/>
  <c r="T55" i="45"/>
  <c r="AB55" i="45"/>
  <c r="AB38" i="45"/>
  <c r="W38" i="45"/>
  <c r="W37" i="45" s="1"/>
  <c r="AD55" i="45"/>
  <c r="U38" i="45"/>
  <c r="U37" i="45" s="1"/>
  <c r="T38" i="45"/>
  <c r="X38" i="45"/>
  <c r="AD38" i="45"/>
  <c r="AK57" i="45"/>
  <c r="T32" i="45"/>
  <c r="AK58" i="45"/>
  <c r="P32" i="45"/>
  <c r="S53" i="45"/>
  <c r="N55" i="45"/>
  <c r="AC32" i="45"/>
  <c r="R53" i="45"/>
  <c r="X59" i="45"/>
  <c r="X55" i="45" s="1"/>
  <c r="AL58" i="45"/>
  <c r="AN56" i="45"/>
  <c r="AL57" i="45"/>
  <c r="M32" i="45"/>
  <c r="AK56" i="45"/>
  <c r="U32" i="45"/>
  <c r="X53" i="45"/>
  <c r="N32" i="45"/>
  <c r="AJ56" i="45"/>
  <c r="O52" i="45"/>
  <c r="AA32" i="45"/>
  <c r="W32" i="45"/>
  <c r="L32" i="45"/>
  <c r="Q25" i="45"/>
  <c r="R55" i="45"/>
  <c r="V32" i="45"/>
  <c r="AM58" i="45"/>
  <c r="Q59" i="45"/>
  <c r="Q55" i="45" s="1"/>
  <c r="Q53" i="45"/>
  <c r="P59" i="45"/>
  <c r="M55" i="45"/>
  <c r="L56" i="45"/>
  <c r="L55" i="45" s="1"/>
  <c r="O32" i="45"/>
  <c r="AB32" i="45"/>
  <c r="S55" i="45"/>
  <c r="S25" i="45"/>
  <c r="AD32" i="45"/>
  <c r="R25" i="45"/>
  <c r="P56" i="45"/>
  <c r="AM56" i="45"/>
  <c r="O56" i="45"/>
  <c r="O55" i="45" s="1"/>
  <c r="AM57" i="45"/>
  <c r="AL56" i="45"/>
  <c r="X52" i="45"/>
  <c r="N53" i="45" l="1"/>
  <c r="M25" i="45"/>
  <c r="M23" i="45"/>
  <c r="L53" i="45"/>
  <c r="L23" i="45"/>
  <c r="P53" i="45"/>
  <c r="AB37" i="45"/>
  <c r="M53" i="45"/>
  <c r="P25" i="45"/>
  <c r="P23" i="45"/>
  <c r="N52" i="45"/>
  <c r="M52" i="45"/>
  <c r="O53" i="45"/>
  <c r="T37" i="45"/>
  <c r="L25" i="45"/>
  <c r="V37" i="45"/>
  <c r="R23" i="45"/>
  <c r="R52" i="45"/>
  <c r="X32" i="45"/>
  <c r="Q23" i="45"/>
  <c r="Q52" i="45"/>
  <c r="P55" i="45"/>
  <c r="O25" i="45"/>
  <c r="L52" i="45"/>
  <c r="S23" i="45"/>
  <c r="S52" i="45"/>
  <c r="N25" i="45"/>
  <c r="P52" i="45"/>
  <c r="O23" i="45" l="1"/>
  <c r="N23" i="45"/>
  <c r="AD37" i="45"/>
  <c r="X37" i="45" s="1"/>
  <c r="AE71" i="32" l="1"/>
  <c r="W10" i="32" l="1"/>
  <c r="V10" i="32" l="1"/>
  <c r="U10" i="32" l="1"/>
  <c r="T10" i="32"/>
  <c r="AE216" i="51" l="1"/>
  <c r="AE217" i="51"/>
  <c r="AE197" i="51" l="1"/>
  <c r="AE188" i="51"/>
  <c r="C30" i="50" l="1"/>
  <c r="C27" i="50"/>
  <c r="C7" i="50"/>
  <c r="C22" i="50" l="1"/>
  <c r="C10" i="50"/>
  <c r="C17" i="50"/>
  <c r="AN315" i="40"/>
  <c r="AE6" i="40" l="1"/>
  <c r="AE77" i="40"/>
  <c r="AE69" i="40"/>
  <c r="AE56" i="40"/>
  <c r="AE5" i="40"/>
  <c r="AE7" i="40"/>
  <c r="AE17" i="40"/>
  <c r="AE18" i="40"/>
  <c r="AE19" i="40"/>
  <c r="AE25" i="40"/>
  <c r="AE26" i="40"/>
  <c r="AE27" i="40"/>
  <c r="AE17" i="48"/>
  <c r="AE19" i="48" s="1"/>
  <c r="AE14" i="48"/>
  <c r="AE18" i="48"/>
  <c r="AE61" i="40" l="1"/>
  <c r="AE82" i="40"/>
  <c r="AE28" i="40"/>
  <c r="AE20" i="40"/>
  <c r="AE48" i="40"/>
  <c r="AE52" i="40"/>
  <c r="AE65" i="40"/>
  <c r="AE71" i="40"/>
  <c r="AE87" i="40"/>
  <c r="AE8" i="40"/>
  <c r="AE76" i="40" l="1"/>
  <c r="AE60" i="40"/>
  <c r="AE47" i="40"/>
  <c r="AE45" i="40" l="1"/>
  <c r="AE43" i="40" s="1"/>
  <c r="AN22" i="39" l="1"/>
  <c r="AN20" i="39"/>
  <c r="AN62" i="32"/>
  <c r="AN72" i="32"/>
  <c r="AN71" i="32"/>
  <c r="AN70" i="32"/>
  <c r="AN69" i="32"/>
  <c r="AN68" i="32"/>
  <c r="AN67" i="32"/>
  <c r="AN66" i="32"/>
  <c r="AN65" i="32"/>
  <c r="AN64" i="32"/>
  <c r="AN63" i="32"/>
  <c r="AN61" i="32"/>
  <c r="AN60" i="32"/>
  <c r="AN58" i="32"/>
  <c r="AN57" i="32"/>
  <c r="AN56" i="32"/>
  <c r="AN55" i="32"/>
  <c r="AN54" i="32"/>
  <c r="AN53" i="32"/>
  <c r="AN52" i="32"/>
  <c r="AN49" i="32"/>
  <c r="AN44" i="32"/>
  <c r="AN40" i="32"/>
  <c r="AN36" i="32"/>
  <c r="AM150" i="51" l="1"/>
  <c r="AE23" i="48" l="1"/>
  <c r="W10" i="51" l="1"/>
  <c r="AJ150" i="51" l="1"/>
  <c r="AK150" i="51"/>
  <c r="AN184" i="51"/>
  <c r="AN255" i="51"/>
  <c r="AN266" i="51"/>
  <c r="AN265" i="51"/>
  <c r="AN263" i="51"/>
  <c r="AN262" i="51"/>
  <c r="AN261" i="51"/>
  <c r="AN260" i="51"/>
  <c r="AN259" i="51"/>
  <c r="AN258" i="51"/>
  <c r="AN257" i="51"/>
  <c r="AN256" i="51"/>
  <c r="AN254" i="51"/>
  <c r="AM266" i="51"/>
  <c r="AL266" i="51"/>
  <c r="AK266" i="51"/>
  <c r="AJ266" i="51"/>
  <c r="AM265" i="51"/>
  <c r="AL265" i="51"/>
  <c r="AK265" i="51"/>
  <c r="AJ265" i="51"/>
  <c r="AM263" i="51"/>
  <c r="AL263" i="51"/>
  <c r="AK263" i="51"/>
  <c r="AJ263" i="51"/>
  <c r="AM262" i="51"/>
  <c r="AL262" i="51"/>
  <c r="AK262" i="51"/>
  <c r="AJ262" i="51"/>
  <c r="AM258" i="51"/>
  <c r="AL258" i="51"/>
  <c r="AK258" i="51"/>
  <c r="AJ258" i="51"/>
  <c r="AN217" i="51"/>
  <c r="AN216" i="51"/>
  <c r="AN213" i="51"/>
  <c r="AN212" i="51"/>
  <c r="AN208" i="51"/>
  <c r="AN199" i="51"/>
  <c r="AN198" i="51"/>
  <c r="AN197" i="51"/>
  <c r="AN196" i="51"/>
  <c r="AN195" i="51"/>
  <c r="AN194" i="51"/>
  <c r="AN193" i="51"/>
  <c r="AN192" i="51"/>
  <c r="AN191" i="51"/>
  <c r="AN190" i="51"/>
  <c r="AN189" i="51"/>
  <c r="AN188" i="51"/>
  <c r="AN187" i="51"/>
  <c r="AN186" i="51"/>
  <c r="AN185" i="51"/>
  <c r="AN150" i="51"/>
  <c r="AJ261" i="51"/>
  <c r="AC197" i="51"/>
  <c r="AB197" i="51"/>
  <c r="W197" i="51"/>
  <c r="V197" i="51"/>
  <c r="U197" i="51"/>
  <c r="T197" i="51"/>
  <c r="AJ259" i="51"/>
  <c r="W188" i="51"/>
  <c r="V188" i="51"/>
  <c r="U188" i="51"/>
  <c r="T188" i="51"/>
  <c r="AJ257" i="51"/>
  <c r="AJ256" i="51"/>
  <c r="AJ255" i="51"/>
  <c r="U216" i="51"/>
  <c r="AJ213" i="51"/>
  <c r="AJ212" i="51"/>
  <c r="X211" i="51"/>
  <c r="AJ211" i="51"/>
  <c r="V15" i="51"/>
  <c r="U15" i="51"/>
  <c r="T15" i="51"/>
  <c r="AB14" i="51"/>
  <c r="V14" i="51"/>
  <c r="U14" i="51"/>
  <c r="T14" i="51"/>
  <c r="AC13" i="51"/>
  <c r="W13" i="51"/>
  <c r="V13" i="51"/>
  <c r="U13" i="51"/>
  <c r="T13" i="51"/>
  <c r="AJ208" i="51"/>
  <c r="X206" i="51"/>
  <c r="AJ206" i="51"/>
  <c r="AJ204" i="51"/>
  <c r="AJ203" i="51"/>
  <c r="X199" i="51"/>
  <c r="AJ199" i="51"/>
  <c r="X198" i="51"/>
  <c r="AJ198" i="51"/>
  <c r="AJ196" i="51"/>
  <c r="AJ195" i="51"/>
  <c r="AJ192" i="51"/>
  <c r="X192" i="51"/>
  <c r="AJ190" i="51"/>
  <c r="AJ189" i="51"/>
  <c r="AJ187" i="51"/>
  <c r="AJ186" i="51"/>
  <c r="X162" i="51"/>
  <c r="AJ152" i="51"/>
  <c r="V12" i="51"/>
  <c r="U12" i="51"/>
  <c r="T12" i="51"/>
  <c r="AJ148" i="51"/>
  <c r="AJ147" i="51"/>
  <c r="AJ146" i="51"/>
  <c r="AJ145" i="51"/>
  <c r="AJ106" i="51"/>
  <c r="AJ105" i="51"/>
  <c r="U11" i="51"/>
  <c r="T11" i="51"/>
  <c r="AJ103" i="51"/>
  <c r="AJ101" i="51"/>
  <c r="AJ100" i="51"/>
  <c r="AJ99" i="51"/>
  <c r="X32" i="51"/>
  <c r="AJ32" i="51"/>
  <c r="AJ31" i="51"/>
  <c r="AJ29" i="51"/>
  <c r="AJ27" i="51"/>
  <c r="AJ26" i="51"/>
  <c r="AJ22" i="51"/>
  <c r="AJ21" i="51"/>
  <c r="AJ16" i="51"/>
  <c r="AJ8" i="51"/>
  <c r="AJ7" i="51"/>
  <c r="AJ6" i="51"/>
  <c r="AJ5" i="51"/>
  <c r="AL197" i="51" l="1"/>
  <c r="AL150" i="51"/>
  <c r="AM208" i="51"/>
  <c r="AK206" i="51"/>
  <c r="AK208" i="51"/>
  <c r="AJ17" i="51"/>
  <c r="AK27" i="51"/>
  <c r="AJ144" i="51"/>
  <c r="AM190" i="51"/>
  <c r="AC217" i="51"/>
  <c r="AJ30" i="51"/>
  <c r="X205" i="51"/>
  <c r="AJ185" i="51"/>
  <c r="X191" i="51"/>
  <c r="AJ4" i="51"/>
  <c r="AL151" i="51"/>
  <c r="X202" i="51"/>
  <c r="X209" i="51"/>
  <c r="AJ184" i="51"/>
  <c r="AJ202" i="51"/>
  <c r="AJ205" i="51"/>
  <c r="AA13" i="51"/>
  <c r="AJ96" i="51"/>
  <c r="AJ149" i="51"/>
  <c r="X184" i="51"/>
  <c r="AK205" i="51"/>
  <c r="AJ25" i="51"/>
  <c r="AJ28" i="51"/>
  <c r="AJ9" i="51"/>
  <c r="AJ102" i="51"/>
  <c r="AJ191" i="51"/>
  <c r="AJ193" i="51"/>
  <c r="AJ194" i="51"/>
  <c r="AJ254" i="51"/>
  <c r="AL149" i="51"/>
  <c r="AB12" i="51"/>
  <c r="AB217" i="51"/>
  <c r="AK254" i="51"/>
  <c r="AL191" i="51"/>
  <c r="AL192" i="51"/>
  <c r="AL193" i="51"/>
  <c r="AL261" i="51"/>
  <c r="W216" i="51"/>
  <c r="AD13" i="51"/>
  <c r="X13" i="51" s="1"/>
  <c r="AM184" i="51"/>
  <c r="AD15" i="51"/>
  <c r="X15" i="51" s="1"/>
  <c r="AL153" i="51"/>
  <c r="AK31" i="51"/>
  <c r="AK103" i="51"/>
  <c r="AK153" i="51"/>
  <c r="AK184" i="51"/>
  <c r="AL196" i="51"/>
  <c r="AA188" i="51"/>
  <c r="AJ188" i="51" s="1"/>
  <c r="AL204" i="51"/>
  <c r="AL205" i="51"/>
  <c r="AL206" i="51"/>
  <c r="AL208" i="51"/>
  <c r="AL152" i="51"/>
  <c r="AL210" i="51"/>
  <c r="AL213" i="51"/>
  <c r="AK16" i="51"/>
  <c r="AK17" i="51"/>
  <c r="AK21" i="51"/>
  <c r="AK22" i="51"/>
  <c r="AK28" i="51"/>
  <c r="AK7" i="51"/>
  <c r="AL260" i="51"/>
  <c r="AL144" i="51"/>
  <c r="AK145" i="51"/>
  <c r="AK195" i="51"/>
  <c r="AM203" i="51"/>
  <c r="AK147" i="51"/>
  <c r="AK186" i="51"/>
  <c r="AM193" i="51"/>
  <c r="AL195" i="51"/>
  <c r="AK196" i="51"/>
  <c r="AM212" i="51"/>
  <c r="AM213" i="51"/>
  <c r="AL185" i="51"/>
  <c r="AL186" i="51"/>
  <c r="AL187" i="51"/>
  <c r="AK6" i="51"/>
  <c r="AL4" i="51"/>
  <c r="AL6" i="51"/>
  <c r="AL7" i="51"/>
  <c r="AK144" i="51"/>
  <c r="AK199" i="51"/>
  <c r="AK202" i="51"/>
  <c r="AK193" i="51"/>
  <c r="AK4" i="51"/>
  <c r="AL146" i="51"/>
  <c r="AK187" i="51"/>
  <c r="AL25" i="51"/>
  <c r="AL26" i="51"/>
  <c r="AL27" i="51"/>
  <c r="AK29" i="51"/>
  <c r="AL31" i="51"/>
  <c r="AK8" i="51"/>
  <c r="AL148" i="51"/>
  <c r="AK149" i="51"/>
  <c r="AK256" i="51"/>
  <c r="AK9" i="51"/>
  <c r="AL16" i="51"/>
  <c r="AL17" i="51"/>
  <c r="AL21" i="51"/>
  <c r="AL22" i="51"/>
  <c r="AL28" i="51"/>
  <c r="AL29" i="51"/>
  <c r="AK30" i="51"/>
  <c r="AM31" i="51"/>
  <c r="AK96" i="51"/>
  <c r="AL147" i="51"/>
  <c r="AK148" i="51"/>
  <c r="AL199" i="51"/>
  <c r="AL252" i="51"/>
  <c r="AK255" i="51"/>
  <c r="AL9" i="51"/>
  <c r="AL184" i="51"/>
  <c r="X212" i="51"/>
  <c r="AL254" i="51"/>
  <c r="AL255" i="51"/>
  <c r="AK257" i="51"/>
  <c r="AJ153" i="51"/>
  <c r="AM192" i="51"/>
  <c r="AM205" i="51"/>
  <c r="X190" i="51"/>
  <c r="X213" i="51"/>
  <c r="AL256" i="51"/>
  <c r="AJ209" i="51"/>
  <c r="AK152" i="51"/>
  <c r="AM204" i="51"/>
  <c r="AM209" i="51"/>
  <c r="AK32" i="51"/>
  <c r="AL189" i="51"/>
  <c r="X193" i="51"/>
  <c r="AM211" i="51"/>
  <c r="AK198" i="51"/>
  <c r="X203" i="51"/>
  <c r="AK261" i="51"/>
  <c r="X204" i="51"/>
  <c r="AM198" i="51"/>
  <c r="AK151" i="51"/>
  <c r="AJ210" i="51"/>
  <c r="AA14" i="51"/>
  <c r="AJ14" i="51" s="1"/>
  <c r="AK209" i="51"/>
  <c r="AB13" i="51"/>
  <c r="AL209" i="51"/>
  <c r="AK210" i="51"/>
  <c r="AB15" i="51"/>
  <c r="AK211" i="51"/>
  <c r="AL30" i="51"/>
  <c r="AK106" i="51"/>
  <c r="AA11" i="51"/>
  <c r="AJ11" i="51" s="1"/>
  <c r="AJ104" i="51"/>
  <c r="AK99" i="51"/>
  <c r="AK100" i="51"/>
  <c r="AK101" i="51"/>
  <c r="AK102" i="51"/>
  <c r="AL103" i="51"/>
  <c r="AB11" i="51"/>
  <c r="AK104" i="51"/>
  <c r="AJ151" i="51"/>
  <c r="AA12" i="51"/>
  <c r="AJ12" i="51" s="1"/>
  <c r="AL211" i="51"/>
  <c r="AL97" i="51"/>
  <c r="AL99" i="51"/>
  <c r="AK105" i="51"/>
  <c r="AL105" i="51"/>
  <c r="AL106" i="51"/>
  <c r="X150" i="51"/>
  <c r="AC12" i="51"/>
  <c r="AL190" i="51"/>
  <c r="AK192" i="51"/>
  <c r="AL198" i="51"/>
  <c r="AD14" i="51"/>
  <c r="AM210" i="51"/>
  <c r="X210" i="51"/>
  <c r="AL212" i="51"/>
  <c r="AK213" i="51"/>
  <c r="AL257" i="51"/>
  <c r="AM32" i="51"/>
  <c r="AL102" i="51"/>
  <c r="X189" i="51"/>
  <c r="AM189" i="51"/>
  <c r="AK212" i="51"/>
  <c r="AK259" i="51"/>
  <c r="AB188" i="51"/>
  <c r="AJ260" i="51"/>
  <c r="AA197" i="51"/>
  <c r="AK189" i="51"/>
  <c r="AL96" i="51"/>
  <c r="AL101" i="51"/>
  <c r="AK5" i="51"/>
  <c r="AL8" i="51"/>
  <c r="AL32" i="51"/>
  <c r="AL145" i="51"/>
  <c r="AK146" i="51"/>
  <c r="AL202" i="51"/>
  <c r="AK203" i="51"/>
  <c r="X208" i="51"/>
  <c r="AC188" i="51"/>
  <c r="AL259" i="51"/>
  <c r="AL203" i="51"/>
  <c r="AK260" i="51"/>
  <c r="AL98" i="51"/>
  <c r="AL100" i="51"/>
  <c r="AC11" i="51"/>
  <c r="AL104" i="51"/>
  <c r="AK190" i="51"/>
  <c r="AL5" i="51"/>
  <c r="AC14" i="51"/>
  <c r="AL14" i="51" s="1"/>
  <c r="AK25" i="51"/>
  <c r="AK26" i="51"/>
  <c r="AM199" i="51"/>
  <c r="AK204" i="51"/>
  <c r="AK185" i="51"/>
  <c r="AK191" i="51"/>
  <c r="AM191" i="51"/>
  <c r="AK194" i="51"/>
  <c r="AL194" i="51"/>
  <c r="AM202" i="51"/>
  <c r="AM206" i="51"/>
  <c r="V207" i="51"/>
  <c r="AB207" i="51"/>
  <c r="AA15" i="51"/>
  <c r="AJ15" i="51" s="1"/>
  <c r="U10" i="51"/>
  <c r="T10" i="51"/>
  <c r="U207" i="51"/>
  <c r="AC15" i="51"/>
  <c r="X31" i="51"/>
  <c r="AA207" i="51"/>
  <c r="T217" i="51"/>
  <c r="AA217" i="51"/>
  <c r="AJ217" i="51" s="1"/>
  <c r="U217" i="51"/>
  <c r="AC216" i="51"/>
  <c r="W217" i="51"/>
  <c r="V216" i="51"/>
  <c r="AB216" i="51"/>
  <c r="AD207" i="51"/>
  <c r="V217" i="51"/>
  <c r="T207" i="51"/>
  <c r="W207" i="51"/>
  <c r="T216" i="51"/>
  <c r="AA216" i="51"/>
  <c r="AJ216" i="51" s="1"/>
  <c r="AC207" i="51"/>
  <c r="AL217" i="51" l="1"/>
  <c r="AL12" i="51"/>
  <c r="AM13" i="51"/>
  <c r="AK188" i="51"/>
  <c r="AC10" i="51"/>
  <c r="AJ13" i="51"/>
  <c r="AK13" i="51"/>
  <c r="AL15" i="51"/>
  <c r="AK11" i="51"/>
  <c r="AL216" i="51"/>
  <c r="AL188" i="51"/>
  <c r="AM15" i="51"/>
  <c r="AM207" i="51"/>
  <c r="AK217" i="51"/>
  <c r="X14" i="51"/>
  <c r="AM14" i="51"/>
  <c r="AL207" i="51"/>
  <c r="AL13" i="51"/>
  <c r="AK216" i="51"/>
  <c r="AJ207" i="51"/>
  <c r="AA10" i="51"/>
  <c r="AK207" i="51"/>
  <c r="AK12" i="51"/>
  <c r="AK15" i="51"/>
  <c r="AL11" i="51"/>
  <c r="AB10" i="51"/>
  <c r="AJ197" i="51"/>
  <c r="AK197" i="51"/>
  <c r="AK14" i="51"/>
  <c r="X207" i="51"/>
  <c r="AK10" i="51" l="1"/>
  <c r="AJ10" i="51"/>
  <c r="AL10" i="51"/>
  <c r="AN24" i="39" l="1"/>
  <c r="AN21" i="39"/>
  <c r="AN23" i="39"/>
  <c r="AN25" i="39"/>
  <c r="AN26" i="39"/>
  <c r="X19" i="48" l="1"/>
  <c r="AN338" i="40" l="1"/>
  <c r="AN316" i="40"/>
  <c r="AN317" i="40"/>
  <c r="AN318" i="40"/>
  <c r="AN319" i="40"/>
  <c r="AN320" i="40"/>
  <c r="AN321" i="40"/>
  <c r="AN322" i="40"/>
  <c r="AN324" i="40"/>
  <c r="AN325" i="40"/>
  <c r="AN326" i="40"/>
  <c r="AN327" i="40"/>
  <c r="AN309" i="40"/>
  <c r="AN290" i="40"/>
  <c r="AN291" i="40"/>
  <c r="AN292" i="40"/>
  <c r="AN293" i="40"/>
  <c r="AN294" i="40"/>
  <c r="AN295" i="40"/>
  <c r="AN296" i="40"/>
  <c r="AN297" i="40"/>
  <c r="AN298" i="40"/>
  <c r="AN299" i="40"/>
  <c r="AN300" i="40"/>
  <c r="AN301" i="40"/>
  <c r="AN289" i="40"/>
  <c r="AN283" i="40"/>
  <c r="AN284" i="40"/>
  <c r="AN285" i="40"/>
  <c r="AN286" i="40"/>
  <c r="AN275" i="40"/>
  <c r="AN276" i="40"/>
  <c r="AN277" i="40"/>
  <c r="AN278" i="40"/>
  <c r="AN279" i="40"/>
  <c r="AN280" i="40"/>
  <c r="AN281" i="40"/>
  <c r="AN274" i="40"/>
  <c r="AN241" i="40"/>
  <c r="AN242" i="40"/>
  <c r="AN243" i="40"/>
  <c r="AN244" i="40"/>
  <c r="AN245" i="40"/>
  <c r="AN246" i="40"/>
  <c r="AN247" i="40"/>
  <c r="AN248" i="40"/>
  <c r="AN249" i="40"/>
  <c r="AN250" i="40"/>
  <c r="AN251" i="40"/>
  <c r="AN252" i="40"/>
  <c r="AN253" i="40"/>
  <c r="AN254" i="40"/>
  <c r="AN240" i="40"/>
  <c r="AN206" i="40"/>
  <c r="AN207" i="40"/>
  <c r="AN208" i="40"/>
  <c r="AN209" i="40"/>
  <c r="AN210" i="40"/>
  <c r="AN211" i="40"/>
  <c r="AN212" i="40"/>
  <c r="AN192" i="40"/>
  <c r="AN193" i="40"/>
  <c r="AN194" i="40"/>
  <c r="AN195" i="40"/>
  <c r="AN196" i="40"/>
  <c r="AN197" i="40"/>
  <c r="AN198" i="40"/>
  <c r="AN199" i="40"/>
  <c r="AN200" i="40"/>
  <c r="AN201" i="40"/>
  <c r="AN202" i="40"/>
  <c r="AN203" i="40"/>
  <c r="AN204" i="40"/>
  <c r="AN191" i="40"/>
  <c r="AN179" i="40"/>
  <c r="AN180" i="40"/>
  <c r="AN181" i="40"/>
  <c r="AN182" i="40"/>
  <c r="AN178" i="40"/>
  <c r="AN153" i="40"/>
  <c r="AN154" i="40"/>
  <c r="AN155" i="40"/>
  <c r="AN156" i="40"/>
  <c r="AN143" i="40"/>
  <c r="AN144" i="40"/>
  <c r="AN145" i="40"/>
  <c r="AN146" i="40"/>
  <c r="AN147" i="40"/>
  <c r="AN148" i="40"/>
  <c r="AN149" i="40"/>
  <c r="AN150" i="40"/>
  <c r="AN151" i="40"/>
  <c r="AN142" i="40"/>
  <c r="AN126" i="40"/>
  <c r="AN127" i="40"/>
  <c r="AN128" i="40"/>
  <c r="AN129" i="40"/>
  <c r="AN130" i="40"/>
  <c r="AN131" i="40"/>
  <c r="AN132" i="40"/>
  <c r="AN133" i="40"/>
  <c r="AN134" i="40"/>
  <c r="AN136" i="40"/>
  <c r="AN137" i="40"/>
  <c r="AN138" i="40"/>
  <c r="AN139" i="40"/>
  <c r="AN125" i="40"/>
  <c r="AN115" i="40"/>
  <c r="AN106" i="40"/>
  <c r="AN107" i="40"/>
  <c r="AN108" i="40"/>
  <c r="AN109" i="40"/>
  <c r="AN110" i="40"/>
  <c r="AN111" i="40"/>
  <c r="AN112" i="40"/>
  <c r="AN113" i="40"/>
  <c r="AN114" i="40"/>
  <c r="AN105" i="40"/>
  <c r="AN5" i="40"/>
  <c r="AN6" i="40"/>
  <c r="AN7" i="40"/>
  <c r="AN8" i="40"/>
  <c r="AN9" i="40"/>
  <c r="AN10" i="40"/>
  <c r="AN11" i="40"/>
  <c r="AN12" i="40"/>
  <c r="AN13" i="40"/>
  <c r="AN14" i="40"/>
  <c r="AN15" i="40"/>
  <c r="AN16" i="40"/>
  <c r="AN17" i="40"/>
  <c r="AN18" i="40"/>
  <c r="AN19" i="40"/>
  <c r="AN20" i="40"/>
  <c r="AN21" i="40"/>
  <c r="AN22" i="40"/>
  <c r="AN23" i="40"/>
  <c r="AN24" i="40"/>
  <c r="AN25" i="40"/>
  <c r="AN26" i="40"/>
  <c r="AN27" i="40"/>
  <c r="AN28" i="40"/>
  <c r="AN29" i="40"/>
  <c r="AN30" i="40"/>
  <c r="AN31" i="40"/>
  <c r="AN32" i="40"/>
  <c r="AN33" i="40"/>
  <c r="AN34" i="40"/>
  <c r="AN4" i="40"/>
  <c r="W56" i="40" l="1"/>
  <c r="W69" i="40"/>
  <c r="W10" i="45" l="1"/>
  <c r="W15" i="45" s="1"/>
  <c r="W52" i="40"/>
  <c r="W87" i="40"/>
  <c r="W65" i="40"/>
  <c r="W48" i="40"/>
  <c r="W71" i="40"/>
  <c r="W61" i="40"/>
  <c r="W77" i="40"/>
  <c r="W82" i="40"/>
  <c r="W47" i="40" l="1"/>
  <c r="W76" i="40"/>
  <c r="W60" i="40"/>
  <c r="W45" i="40" l="1"/>
  <c r="W43" i="40" s="1"/>
  <c r="W32" i="46" l="1"/>
  <c r="W31" i="46"/>
  <c r="AC85" i="51"/>
  <c r="AC86" i="51" s="1"/>
  <c r="AB85" i="51"/>
  <c r="AB86" i="51" s="1"/>
  <c r="AA85" i="51"/>
  <c r="AA86" i="51" s="1"/>
  <c r="AC248" i="51"/>
  <c r="AC249" i="51" s="1"/>
  <c r="AB248" i="51"/>
  <c r="AB249" i="51" s="1"/>
  <c r="AA248" i="51"/>
  <c r="AA249" i="51" s="1"/>
  <c r="AC246" i="51"/>
  <c r="AC247" i="51" s="1"/>
  <c r="AB246" i="51"/>
  <c r="AB247" i="51" s="1"/>
  <c r="AA246" i="51"/>
  <c r="AA247" i="51" s="1"/>
  <c r="AC244" i="51"/>
  <c r="AC245" i="51" s="1"/>
  <c r="AB244" i="51"/>
  <c r="AB245" i="51" s="1"/>
  <c r="AA244" i="51"/>
  <c r="AA245" i="51" s="1"/>
  <c r="AC179" i="51"/>
  <c r="AC180" i="51" s="1"/>
  <c r="AB179" i="51"/>
  <c r="AB180" i="51" s="1"/>
  <c r="AA179" i="51"/>
  <c r="AA180" i="51" s="1"/>
  <c r="AC177" i="51"/>
  <c r="AC178" i="51" s="1"/>
  <c r="AB177" i="51"/>
  <c r="AB178" i="51" s="1"/>
  <c r="AA177" i="51"/>
  <c r="AA178" i="51" s="1"/>
  <c r="AC139" i="51"/>
  <c r="AC140" i="51" s="1"/>
  <c r="AB139" i="51"/>
  <c r="AB140" i="51" s="1"/>
  <c r="AA139" i="51"/>
  <c r="AA140" i="51" s="1"/>
  <c r="AC137" i="51"/>
  <c r="AC138" i="51" s="1"/>
  <c r="AB137" i="51"/>
  <c r="AB138" i="51" s="1"/>
  <c r="AA137" i="51"/>
  <c r="AA138" i="51" s="1"/>
  <c r="AC135" i="51"/>
  <c r="AC136" i="51" s="1"/>
  <c r="AB135" i="51"/>
  <c r="AB136" i="51" s="1"/>
  <c r="AA135" i="51"/>
  <c r="AA136" i="51" s="1"/>
  <c r="AC57" i="51"/>
  <c r="AB57" i="51"/>
  <c r="AA57" i="51"/>
  <c r="AC231" i="51"/>
  <c r="AC232" i="51" s="1"/>
  <c r="AB231" i="51"/>
  <c r="AB232" i="51" s="1"/>
  <c r="AA231" i="51"/>
  <c r="AA232" i="51" s="1"/>
  <c r="AC229" i="51"/>
  <c r="AC230" i="51" s="1"/>
  <c r="AB229" i="51"/>
  <c r="AB230" i="51" s="1"/>
  <c r="AA229" i="51"/>
  <c r="AA230" i="51" s="1"/>
  <c r="AC167" i="51"/>
  <c r="AC168" i="51" s="1"/>
  <c r="AB167" i="51"/>
  <c r="AB168" i="51" s="1"/>
  <c r="AA167" i="51"/>
  <c r="AA168" i="51" s="1"/>
  <c r="AC165" i="51"/>
  <c r="AC166" i="51" s="1"/>
  <c r="AB165" i="51"/>
  <c r="AB166" i="51" s="1"/>
  <c r="AA165" i="51"/>
  <c r="AA166" i="51" s="1"/>
  <c r="AC125" i="51"/>
  <c r="AB125" i="51"/>
  <c r="AA125" i="51"/>
  <c r="AC123" i="51"/>
  <c r="AC124" i="51" s="1"/>
  <c r="AB123" i="51"/>
  <c r="AB124" i="51" s="1"/>
  <c r="AA123" i="51"/>
  <c r="AA124" i="51" s="1"/>
  <c r="AC121" i="51"/>
  <c r="AC122" i="51" s="1"/>
  <c r="AB121" i="51"/>
  <c r="AB122" i="51" s="1"/>
  <c r="AA121" i="51"/>
  <c r="AA122" i="51" s="1"/>
  <c r="AC44" i="51"/>
  <c r="AB44" i="51"/>
  <c r="AA44" i="51"/>
  <c r="AC41" i="51"/>
  <c r="AB41" i="51"/>
  <c r="AA41" i="51"/>
  <c r="AC35" i="51"/>
  <c r="AB35" i="51"/>
  <c r="AC264" i="51"/>
  <c r="AB264" i="51"/>
  <c r="AA264" i="51"/>
  <c r="AC222" i="51"/>
  <c r="AB222" i="51"/>
  <c r="AA222" i="51"/>
  <c r="AC221" i="51"/>
  <c r="AB221" i="51"/>
  <c r="AA221" i="51"/>
  <c r="AC220" i="51"/>
  <c r="AB220" i="51"/>
  <c r="AA220" i="51"/>
  <c r="AC111" i="51"/>
  <c r="AB111" i="51"/>
  <c r="AC110" i="51"/>
  <c r="AB110" i="51"/>
  <c r="AC90" i="49"/>
  <c r="AB90" i="49"/>
  <c r="AA90" i="49"/>
  <c r="AC105" i="45"/>
  <c r="AB105" i="45"/>
  <c r="AA105" i="45"/>
  <c r="AC104" i="45"/>
  <c r="AB104" i="45"/>
  <c r="AA104" i="45"/>
  <c r="AC81" i="49"/>
  <c r="AB81" i="49"/>
  <c r="AA81" i="49"/>
  <c r="AC70" i="49"/>
  <c r="AB70" i="49"/>
  <c r="AA70" i="49"/>
  <c r="AC64" i="49"/>
  <c r="AB64" i="49"/>
  <c r="AA64" i="49"/>
  <c r="AC38" i="49"/>
  <c r="AB38" i="49"/>
  <c r="AA38" i="49"/>
  <c r="AC36" i="49"/>
  <c r="AB36" i="49"/>
  <c r="AA36" i="49"/>
  <c r="AC95" i="45"/>
  <c r="AC93" i="45" s="1"/>
  <c r="AB95" i="45"/>
  <c r="AB93" i="45" s="1"/>
  <c r="AA95" i="45"/>
  <c r="AA93" i="45" s="1"/>
  <c r="AC32" i="49"/>
  <c r="AB32" i="49"/>
  <c r="AA32" i="49"/>
  <c r="AC29" i="49"/>
  <c r="AB29" i="49"/>
  <c r="AA29" i="49"/>
  <c r="AC31" i="45"/>
  <c r="AB31" i="45"/>
  <c r="AA31" i="45"/>
  <c r="AC30" i="45"/>
  <c r="AB30" i="45"/>
  <c r="AA30" i="45"/>
  <c r="AC29" i="45"/>
  <c r="AB29" i="45"/>
  <c r="AA29" i="45"/>
  <c r="AC28" i="45"/>
  <c r="AB28" i="45"/>
  <c r="AA28" i="45"/>
  <c r="AC27" i="45"/>
  <c r="AB27" i="45"/>
  <c r="AA27" i="45"/>
  <c r="AC26" i="45"/>
  <c r="AB26" i="45"/>
  <c r="AB25" i="45" s="1"/>
  <c r="AB23" i="45" s="1"/>
  <c r="AA26" i="45"/>
  <c r="AC18" i="49"/>
  <c r="AB18" i="49"/>
  <c r="AA18" i="49"/>
  <c r="AC12" i="49"/>
  <c r="AB12" i="49"/>
  <c r="AA12" i="49"/>
  <c r="W90" i="49"/>
  <c r="W88" i="49"/>
  <c r="W84" i="49"/>
  <c r="W81" i="49"/>
  <c r="W70" i="49"/>
  <c r="W64" i="49"/>
  <c r="W38" i="49"/>
  <c r="W36" i="49"/>
  <c r="W95" i="45"/>
  <c r="W32" i="49"/>
  <c r="W94" i="45" s="1"/>
  <c r="W29" i="49"/>
  <c r="W18" i="49"/>
  <c r="W12" i="49"/>
  <c r="AC25" i="45" l="1"/>
  <c r="AC23" i="45" s="1"/>
  <c r="W93" i="45"/>
  <c r="AA103" i="45"/>
  <c r="AA25" i="45"/>
  <c r="AA23" i="45" s="1"/>
  <c r="AB103" i="45"/>
  <c r="AC103" i="45"/>
  <c r="AB114" i="51"/>
  <c r="AB42" i="51"/>
  <c r="AA45" i="51"/>
  <c r="AA225" i="51"/>
  <c r="AB160" i="51"/>
  <c r="AB50" i="51"/>
  <c r="AB163" i="51"/>
  <c r="AB164" i="51" s="1"/>
  <c r="AB60" i="51"/>
  <c r="AB61" i="51" s="1"/>
  <c r="AA62" i="51"/>
  <c r="AA63" i="51" s="1"/>
  <c r="AA227" i="51"/>
  <c r="AA228" i="51" s="1"/>
  <c r="AC171" i="51"/>
  <c r="AC68" i="51"/>
  <c r="AB237" i="51"/>
  <c r="AB72" i="51"/>
  <c r="AA75" i="51"/>
  <c r="AA240" i="51"/>
  <c r="AC172" i="51"/>
  <c r="AC79" i="51"/>
  <c r="AB156" i="51"/>
  <c r="AB37" i="51"/>
  <c r="AC114" i="51"/>
  <c r="AC42" i="51"/>
  <c r="AB225" i="51"/>
  <c r="AB45" i="51"/>
  <c r="AC160" i="51"/>
  <c r="AC50" i="51"/>
  <c r="AB161" i="51"/>
  <c r="AB55" i="51"/>
  <c r="AC163" i="51"/>
  <c r="AC164" i="51" s="1"/>
  <c r="AC60" i="51"/>
  <c r="AC61" i="51" s="1"/>
  <c r="AB227" i="51"/>
  <c r="AB228" i="51" s="1"/>
  <c r="AB62" i="51"/>
  <c r="AB63" i="51" s="1"/>
  <c r="AA70" i="51"/>
  <c r="AA235" i="51"/>
  <c r="AC237" i="51"/>
  <c r="AC72" i="51"/>
  <c r="AB240" i="51"/>
  <c r="AB75" i="51"/>
  <c r="AB131" i="51"/>
  <c r="AB82" i="51"/>
  <c r="AC156" i="51"/>
  <c r="AC37" i="51"/>
  <c r="AC161" i="51"/>
  <c r="AC55" i="51"/>
  <c r="AC240" i="51"/>
  <c r="AC75" i="51"/>
  <c r="AC131" i="51"/>
  <c r="AC82" i="51"/>
  <c r="AB175" i="51"/>
  <c r="AB176" i="51" s="1"/>
  <c r="AB89" i="51"/>
  <c r="AB90" i="51" s="1"/>
  <c r="AA91" i="51"/>
  <c r="AA92" i="51" s="1"/>
  <c r="AA242" i="51"/>
  <c r="AA243" i="51" s="1"/>
  <c r="AC225" i="51"/>
  <c r="AC45" i="51"/>
  <c r="AA73" i="51"/>
  <c r="AA238" i="51"/>
  <c r="AB109" i="51"/>
  <c r="AB36" i="51"/>
  <c r="AB38" i="51" s="1"/>
  <c r="AB159" i="51"/>
  <c r="AB43" i="51"/>
  <c r="AA46" i="51"/>
  <c r="AA267" i="51"/>
  <c r="AB116" i="51"/>
  <c r="AB53" i="51"/>
  <c r="AC235" i="51"/>
  <c r="AC70" i="51"/>
  <c r="AB238" i="51"/>
  <c r="AB73" i="51"/>
  <c r="AB173" i="51"/>
  <c r="AB83" i="51"/>
  <c r="AC175" i="51"/>
  <c r="AC176" i="51" s="1"/>
  <c r="AC89" i="51"/>
  <c r="AC90" i="51" s="1"/>
  <c r="AB242" i="51"/>
  <c r="AB243" i="51" s="1"/>
  <c r="AB91" i="51"/>
  <c r="AB92" i="51" s="1"/>
  <c r="AC227" i="51"/>
  <c r="AC228" i="51" s="1"/>
  <c r="AC62" i="51"/>
  <c r="AC63" i="51" s="1"/>
  <c r="AB235" i="51"/>
  <c r="AB70" i="51"/>
  <c r="AC109" i="51"/>
  <c r="AC36" i="51"/>
  <c r="AC38" i="51" s="1"/>
  <c r="AC159" i="51"/>
  <c r="AC43" i="51"/>
  <c r="AB267" i="51"/>
  <c r="AB46" i="51"/>
  <c r="AC116" i="51"/>
  <c r="AC53" i="51"/>
  <c r="AB119" i="51"/>
  <c r="AB120" i="51" s="1"/>
  <c r="AB58" i="51"/>
  <c r="AB59" i="51" s="1"/>
  <c r="AB129" i="51"/>
  <c r="AB67" i="51"/>
  <c r="AA71" i="51"/>
  <c r="AA236" i="51"/>
  <c r="AC238" i="51"/>
  <c r="AC73" i="51"/>
  <c r="AB130" i="51"/>
  <c r="AB78" i="51"/>
  <c r="AC173" i="51"/>
  <c r="AC83" i="51"/>
  <c r="AC242" i="51"/>
  <c r="AC243" i="51" s="1"/>
  <c r="AC91" i="51"/>
  <c r="AC92" i="51" s="1"/>
  <c r="AC267" i="51"/>
  <c r="AC46" i="51"/>
  <c r="AC119" i="51"/>
  <c r="AC120" i="51" s="1"/>
  <c r="AC58" i="51"/>
  <c r="AC59" i="51" s="1"/>
  <c r="AC129" i="51"/>
  <c r="AC67" i="51"/>
  <c r="AB236" i="51"/>
  <c r="AB71" i="51"/>
  <c r="AA74" i="51"/>
  <c r="AA239" i="51"/>
  <c r="AC130" i="51"/>
  <c r="AC78" i="51"/>
  <c r="AB115" i="51"/>
  <c r="AB49" i="51"/>
  <c r="AB117" i="51"/>
  <c r="AB54" i="51"/>
  <c r="AC236" i="51"/>
  <c r="AC71" i="51"/>
  <c r="AB239" i="51"/>
  <c r="AB74" i="51"/>
  <c r="AB133" i="51"/>
  <c r="AB134" i="51" s="1"/>
  <c r="AB87" i="51"/>
  <c r="AB88" i="51" s="1"/>
  <c r="AC115" i="51"/>
  <c r="AC49" i="51"/>
  <c r="AC117" i="51"/>
  <c r="AC54" i="51"/>
  <c r="AB171" i="51"/>
  <c r="AB68" i="51"/>
  <c r="AA72" i="51"/>
  <c r="AA237" i="51"/>
  <c r="AC239" i="51"/>
  <c r="AC74" i="51"/>
  <c r="AB172" i="51"/>
  <c r="AB79" i="51"/>
  <c r="AC133" i="51"/>
  <c r="AC134" i="51" s="1"/>
  <c r="AC87" i="51"/>
  <c r="AC88" i="51" s="1"/>
  <c r="AA175" i="51"/>
  <c r="AA176" i="51" s="1"/>
  <c r="AA89" i="51"/>
  <c r="AA90" i="51" s="1"/>
  <c r="AA119" i="51"/>
  <c r="AA120" i="51" s="1"/>
  <c r="AA58" i="51"/>
  <c r="AA59" i="51" s="1"/>
  <c r="AA130" i="51"/>
  <c r="AA78" i="51"/>
  <c r="AA161" i="51"/>
  <c r="AA55" i="51"/>
  <c r="AA159" i="51"/>
  <c r="AA43" i="51"/>
  <c r="AA117" i="51"/>
  <c r="AA54" i="51"/>
  <c r="AA133" i="51"/>
  <c r="AA134" i="51" s="1"/>
  <c r="AA87" i="51"/>
  <c r="AA88" i="51" s="1"/>
  <c r="AA171" i="51"/>
  <c r="AA68" i="51"/>
  <c r="AA172" i="51"/>
  <c r="AA79" i="51"/>
  <c r="AA116" i="51"/>
  <c r="AA53" i="51"/>
  <c r="AA114" i="51"/>
  <c r="AA42" i="51"/>
  <c r="AA163" i="51"/>
  <c r="AA164" i="51" s="1"/>
  <c r="AA60" i="51"/>
  <c r="AA61" i="51" s="1"/>
  <c r="AB74" i="49"/>
  <c r="AB88" i="49"/>
  <c r="AB84" i="49"/>
  <c r="AC84" i="49"/>
  <c r="AC88" i="49"/>
  <c r="AC94" i="49"/>
  <c r="AA84" i="49"/>
  <c r="AA88" i="49"/>
  <c r="AA57" i="49"/>
  <c r="AA42" i="49"/>
  <c r="AB5" i="49"/>
  <c r="W42" i="49"/>
  <c r="W57" i="49"/>
  <c r="W9" i="49"/>
  <c r="W5" i="49"/>
  <c r="AC9" i="49"/>
  <c r="AC61" i="49"/>
  <c r="AA74" i="49"/>
  <c r="AA22" i="49"/>
  <c r="AB94" i="49"/>
  <c r="AB57" i="49"/>
  <c r="W94" i="49"/>
  <c r="AC57" i="49"/>
  <c r="AC5" i="49"/>
  <c r="AA9" i="49"/>
  <c r="AA61" i="49"/>
  <c r="AA94" i="49"/>
  <c r="W74" i="49"/>
  <c r="W22" i="49"/>
  <c r="AC74" i="49"/>
  <c r="AA5" i="49"/>
  <c r="AC42" i="49"/>
  <c r="AB61" i="49"/>
  <c r="AB42" i="49"/>
  <c r="AB9" i="49"/>
  <c r="W61" i="49"/>
  <c r="AJ4" i="39"/>
  <c r="AK35" i="39" l="1"/>
  <c r="X18" i="48" l="1"/>
  <c r="X17" i="48"/>
  <c r="X6" i="48"/>
  <c r="X5" i="48"/>
  <c r="X21" i="48"/>
  <c r="AA17" i="48"/>
  <c r="AA19" i="48" s="1"/>
  <c r="AB17" i="48"/>
  <c r="AB19" i="48" s="1"/>
  <c r="AC17" i="48"/>
  <c r="AD17" i="48"/>
  <c r="AA18" i="48"/>
  <c r="AB18" i="48"/>
  <c r="AC18" i="48"/>
  <c r="AD18" i="48"/>
  <c r="AD19" i="48" s="1"/>
  <c r="AC19" i="48"/>
  <c r="X15" i="48"/>
  <c r="AC14" i="32"/>
  <c r="AJ19" i="32"/>
  <c r="AC35" i="32"/>
  <c r="AB48" i="32"/>
  <c r="AC48" i="32"/>
  <c r="AB59" i="32"/>
  <c r="AC59" i="32"/>
  <c r="AB73" i="32"/>
  <c r="AC73" i="32"/>
  <c r="X62" i="32"/>
  <c r="AD76" i="32"/>
  <c r="AD14" i="48"/>
  <c r="AC14" i="48"/>
  <c r="AB14" i="48"/>
  <c r="AA14" i="48"/>
  <c r="W23" i="48"/>
  <c r="U23" i="48"/>
  <c r="V23" i="48"/>
  <c r="W21" i="48"/>
  <c r="W19" i="48"/>
  <c r="AC5" i="32" l="1"/>
  <c r="AC8" i="32"/>
  <c r="AB5" i="32"/>
  <c r="AB8" i="32"/>
  <c r="AA8" i="32"/>
  <c r="AK15" i="32"/>
  <c r="AK19" i="32"/>
  <c r="AL19" i="32"/>
  <c r="AB35" i="32"/>
  <c r="AK34" i="32"/>
  <c r="AD23" i="48"/>
  <c r="AL16" i="32"/>
  <c r="AK16" i="32"/>
  <c r="AB14" i="32"/>
  <c r="AJ4" i="32"/>
  <c r="AA5" i="32"/>
  <c r="AA35" i="32"/>
  <c r="AA14" i="32"/>
  <c r="AA73" i="32"/>
  <c r="AA48" i="32"/>
  <c r="AA59" i="32"/>
  <c r="X22" i="48"/>
  <c r="X23" i="48" s="1"/>
  <c r="AK4" i="32"/>
  <c r="AK5" i="32" s="1"/>
  <c r="AC9" i="32"/>
  <c r="AA71" i="32"/>
  <c r="AA11" i="32"/>
  <c r="AA9" i="32"/>
  <c r="AB12" i="32"/>
  <c r="AB11" i="32"/>
  <c r="AB9" i="32"/>
  <c r="AC71" i="32"/>
  <c r="AC12" i="32"/>
  <c r="AC11" i="32"/>
  <c r="AB71" i="32"/>
  <c r="AL4" i="32"/>
  <c r="AA12" i="32" l="1"/>
  <c r="AL5" i="32"/>
  <c r="Q96" i="49" l="1"/>
  <c r="S96" i="49"/>
  <c r="R96" i="49"/>
  <c r="U44" i="49" l="1"/>
  <c r="V44" i="49"/>
  <c r="T44" i="49"/>
  <c r="S44" i="49"/>
  <c r="S41" i="49"/>
  <c r="R41" i="49"/>
  <c r="Q41" i="49"/>
  <c r="Q44" i="49"/>
  <c r="R44" i="49"/>
  <c r="C4" i="50" l="1"/>
  <c r="C34" i="50" s="1"/>
  <c r="X67" i="40"/>
  <c r="X64" i="40" l="1"/>
  <c r="X50" i="40"/>
  <c r="X62" i="40"/>
  <c r="X51" i="40"/>
  <c r="X121" i="40"/>
  <c r="X120" i="40"/>
  <c r="X119" i="40"/>
  <c r="X118" i="40"/>
  <c r="X117" i="40"/>
  <c r="X103" i="40"/>
  <c r="X102" i="40"/>
  <c r="X101" i="40"/>
  <c r="X100" i="40"/>
  <c r="X99" i="40"/>
  <c r="X98" i="40"/>
  <c r="X105" i="40" l="1"/>
  <c r="X114" i="40"/>
  <c r="X110" i="40"/>
  <c r="X115" i="40"/>
  <c r="X97" i="40"/>
  <c r="X96" i="40"/>
  <c r="X95" i="40"/>
  <c r="X94" i="40"/>
  <c r="X93" i="40"/>
  <c r="X88" i="40"/>
  <c r="X85" i="40"/>
  <c r="X84" i="40"/>
  <c r="X83" i="40"/>
  <c r="X80" i="40"/>
  <c r="X79" i="40"/>
  <c r="X78" i="40"/>
  <c r="X74" i="40"/>
  <c r="X73" i="40"/>
  <c r="X72" i="40"/>
  <c r="X71" i="40" s="1"/>
  <c r="X68" i="40"/>
  <c r="X63" i="40"/>
  <c r="X57" i="40"/>
  <c r="X53" i="40"/>
  <c r="X54" i="40"/>
  <c r="X55" i="40"/>
  <c r="X340" i="40"/>
  <c r="X336" i="40"/>
  <c r="X334" i="40"/>
  <c r="X333" i="40"/>
  <c r="X332" i="40"/>
  <c r="X331" i="40"/>
  <c r="X323" i="40"/>
  <c r="X311" i="40"/>
  <c r="X309" i="40"/>
  <c r="X307" i="40"/>
  <c r="X305" i="40"/>
  <c r="X301" i="40"/>
  <c r="X300" i="40"/>
  <c r="X299" i="40"/>
  <c r="X298" i="40"/>
  <c r="X297" i="40"/>
  <c r="X295" i="40"/>
  <c r="X294" i="40"/>
  <c r="X293" i="40"/>
  <c r="X292" i="40"/>
  <c r="X290" i="40"/>
  <c r="X286" i="40"/>
  <c r="X285" i="40"/>
  <c r="X284" i="40"/>
  <c r="X283" i="40"/>
  <c r="X282" i="40"/>
  <c r="X280" i="40"/>
  <c r="X279" i="40"/>
  <c r="X278" i="40"/>
  <c r="X277" i="40"/>
  <c r="X275" i="40"/>
  <c r="X270" i="40"/>
  <c r="X269" i="40"/>
  <c r="X268" i="40"/>
  <c r="X267" i="40"/>
  <c r="X266" i="40"/>
  <c r="X265" i="40"/>
  <c r="X264" i="40"/>
  <c r="X263" i="40"/>
  <c r="X262" i="40"/>
  <c r="X261" i="40"/>
  <c r="X260" i="40"/>
  <c r="X259" i="40"/>
  <c r="X258" i="40"/>
  <c r="X257" i="40"/>
  <c r="X256" i="40"/>
  <c r="X254" i="40"/>
  <c r="X253" i="40"/>
  <c r="X252" i="40"/>
  <c r="X251" i="40"/>
  <c r="X250" i="40"/>
  <c r="X249" i="40"/>
  <c r="X248" i="40"/>
  <c r="X246" i="40"/>
  <c r="X245" i="40"/>
  <c r="X244" i="40"/>
  <c r="X243" i="40"/>
  <c r="X242" i="40"/>
  <c r="X241" i="40"/>
  <c r="X238" i="40"/>
  <c r="X237" i="40"/>
  <c r="X236" i="40"/>
  <c r="X235" i="40"/>
  <c r="X234" i="40"/>
  <c r="X233" i="40"/>
  <c r="X232" i="40"/>
  <c r="X231" i="40"/>
  <c r="X230" i="40"/>
  <c r="X229" i="40"/>
  <c r="X228" i="40"/>
  <c r="X226" i="40"/>
  <c r="X225" i="40"/>
  <c r="X224" i="40"/>
  <c r="X223" i="40"/>
  <c r="X222" i="40"/>
  <c r="X221" i="40"/>
  <c r="X220" i="40"/>
  <c r="X218" i="40"/>
  <c r="X217" i="40"/>
  <c r="X212" i="40"/>
  <c r="X211" i="40"/>
  <c r="X210" i="40"/>
  <c r="X208" i="40"/>
  <c r="X207" i="40"/>
  <c r="X206" i="40"/>
  <c r="X205" i="40"/>
  <c r="X204" i="40"/>
  <c r="X203" i="40"/>
  <c r="X202" i="40"/>
  <c r="X200" i="40"/>
  <c r="X199" i="40"/>
  <c r="X198" i="40"/>
  <c r="X197" i="40"/>
  <c r="X195" i="40"/>
  <c r="X194" i="40"/>
  <c r="X193" i="40"/>
  <c r="X192" i="40"/>
  <c r="AD5" i="40"/>
  <c r="X187" i="40"/>
  <c r="X186" i="40"/>
  <c r="X185" i="40"/>
  <c r="X184" i="40"/>
  <c r="X182" i="40"/>
  <c r="X181" i="40"/>
  <c r="X180" i="40"/>
  <c r="X179" i="40"/>
  <c r="X176" i="40"/>
  <c r="X175" i="40"/>
  <c r="X174" i="40"/>
  <c r="X173" i="40"/>
  <c r="X172" i="40"/>
  <c r="X171" i="40"/>
  <c r="X170" i="40"/>
  <c r="X168" i="40"/>
  <c r="X167" i="40"/>
  <c r="X166" i="40"/>
  <c r="X163" i="40"/>
  <c r="X162" i="40"/>
  <c r="X161" i="40"/>
  <c r="X160" i="40"/>
  <c r="X156" i="40"/>
  <c r="X155" i="40"/>
  <c r="X154" i="40"/>
  <c r="X153" i="40"/>
  <c r="X152" i="40"/>
  <c r="X150" i="40"/>
  <c r="X149" i="40"/>
  <c r="X148" i="40"/>
  <c r="X147" i="40"/>
  <c r="X145" i="40"/>
  <c r="X143" i="40"/>
  <c r="X139" i="40"/>
  <c r="X138" i="40"/>
  <c r="X137" i="40"/>
  <c r="X136" i="40"/>
  <c r="X135" i="40"/>
  <c r="X133" i="40"/>
  <c r="X132" i="40"/>
  <c r="X131" i="40"/>
  <c r="X130" i="40"/>
  <c r="X128" i="40"/>
  <c r="X126" i="40"/>
  <c r="X125" i="40"/>
  <c r="X113" i="40"/>
  <c r="X112" i="40"/>
  <c r="X109" i="40"/>
  <c r="X108" i="40"/>
  <c r="X107" i="40"/>
  <c r="X49" i="40"/>
  <c r="X34" i="40"/>
  <c r="X33" i="40"/>
  <c r="X31" i="40"/>
  <c r="X29" i="40"/>
  <c r="X23" i="40"/>
  <c r="X22" i="40"/>
  <c r="X21" i="40"/>
  <c r="X16" i="40"/>
  <c r="X14" i="40"/>
  <c r="X13" i="40"/>
  <c r="X12" i="40"/>
  <c r="X11" i="40"/>
  <c r="X9" i="40"/>
  <c r="AD26" i="40"/>
  <c r="X26" i="40" s="1"/>
  <c r="X30" i="40" l="1"/>
  <c r="X15" i="40"/>
  <c r="AD19" i="40"/>
  <c r="X19" i="40" s="1"/>
  <c r="X4" i="40"/>
  <c r="X32" i="40"/>
  <c r="AD7" i="40"/>
  <c r="X5" i="40"/>
  <c r="X10" i="40"/>
  <c r="AD18" i="40"/>
  <c r="X18" i="40" s="1"/>
  <c r="AD17" i="40"/>
  <c r="X17" i="40" s="1"/>
  <c r="X24" i="40"/>
  <c r="AD6" i="40"/>
  <c r="X6" i="40" s="1"/>
  <c r="AD77" i="40"/>
  <c r="X77" i="40" s="1"/>
  <c r="AD56" i="40"/>
  <c r="AD61" i="40"/>
  <c r="X106" i="40"/>
  <c r="X247" i="40"/>
  <c r="X318" i="40"/>
  <c r="X127" i="40"/>
  <c r="X196" i="40"/>
  <c r="X129" i="40"/>
  <c r="X216" i="40"/>
  <c r="X296" i="40"/>
  <c r="X321" i="40"/>
  <c r="X82" i="40"/>
  <c r="X134" i="40"/>
  <c r="X240" i="40"/>
  <c r="X111" i="40"/>
  <c r="X178" i="40"/>
  <c r="X289" i="40"/>
  <c r="X322" i="40"/>
  <c r="X146" i="40"/>
  <c r="X159" i="40"/>
  <c r="X191" i="40"/>
  <c r="X315" i="40"/>
  <c r="AD87" i="40"/>
  <c r="X89" i="40"/>
  <c r="X87" i="40" s="1"/>
  <c r="X144" i="40"/>
  <c r="X326" i="40"/>
  <c r="X319" i="40"/>
  <c r="X327" i="40"/>
  <c r="X320" i="40"/>
  <c r="AD48" i="40"/>
  <c r="X142" i="40"/>
  <c r="X219" i="40"/>
  <c r="X281" i="40"/>
  <c r="X291" i="40"/>
  <c r="X316" i="40"/>
  <c r="X324" i="40"/>
  <c r="AD65" i="40"/>
  <c r="X66" i="40"/>
  <c r="X276" i="40"/>
  <c r="AD69" i="40"/>
  <c r="X69" i="40" s="1"/>
  <c r="X70" i="40"/>
  <c r="AD27" i="40"/>
  <c r="X27" i="40" s="1"/>
  <c r="AD82" i="40"/>
  <c r="X151" i="40"/>
  <c r="X201" i="40"/>
  <c r="AD25" i="40"/>
  <c r="X25" i="40" s="1"/>
  <c r="X209" i="40"/>
  <c r="X274" i="40"/>
  <c r="X317" i="40"/>
  <c r="X325" i="40"/>
  <c r="X338" i="40"/>
  <c r="AD71" i="40"/>
  <c r="AD52" i="40"/>
  <c r="AD8" i="40" l="1"/>
  <c r="AD20" i="40"/>
  <c r="X20" i="40" s="1"/>
  <c r="X8" i="40"/>
  <c r="X7" i="40"/>
  <c r="X61" i="40"/>
  <c r="X48" i="40"/>
  <c r="X56" i="40"/>
  <c r="AD76" i="40"/>
  <c r="X76" i="40"/>
  <c r="AD28" i="40"/>
  <c r="X65" i="40"/>
  <c r="AD47" i="40"/>
  <c r="X47" i="40" s="1"/>
  <c r="X52" i="40"/>
  <c r="AD60" i="40"/>
  <c r="X60" i="40" s="1"/>
  <c r="X28" i="40" l="1"/>
  <c r="AD45" i="40"/>
  <c r="X58" i="46"/>
  <c r="AD43" i="40" l="1"/>
  <c r="X43" i="40" s="1"/>
  <c r="X45" i="40"/>
  <c r="X4" i="46"/>
  <c r="X14" i="48" l="1"/>
  <c r="X63" i="46" l="1"/>
  <c r="X24" i="46"/>
  <c r="X41" i="46"/>
  <c r="X6" i="46"/>
  <c r="X71" i="46"/>
  <c r="X70" i="46"/>
  <c r="X69" i="46"/>
  <c r="X68" i="46"/>
  <c r="X67" i="46"/>
  <c r="X66" i="46"/>
  <c r="X65" i="46"/>
  <c r="X64" i="46"/>
  <c r="X62" i="46"/>
  <c r="X61" i="46"/>
  <c r="X60" i="46"/>
  <c r="X59" i="46"/>
  <c r="X55" i="46"/>
  <c r="X54" i="46"/>
  <c r="X53" i="46"/>
  <c r="X52" i="46"/>
  <c r="X51" i="46"/>
  <c r="X50" i="46"/>
  <c r="X48" i="46"/>
  <c r="X47" i="46"/>
  <c r="X46" i="46"/>
  <c r="X44" i="46"/>
  <c r="X43" i="46"/>
  <c r="X42" i="46"/>
  <c r="X38" i="46"/>
  <c r="X37" i="46"/>
  <c r="X36" i="46"/>
  <c r="X34" i="46"/>
  <c r="X33" i="46"/>
  <c r="X32" i="46"/>
  <c r="X31" i="46"/>
  <c r="X29" i="46"/>
  <c r="X28" i="46"/>
  <c r="X27" i="46"/>
  <c r="X23" i="46"/>
  <c r="X22" i="46"/>
  <c r="X21" i="46"/>
  <c r="X19" i="46"/>
  <c r="X18" i="46"/>
  <c r="X17" i="46"/>
  <c r="X15" i="46"/>
  <c r="X14" i="46"/>
  <c r="X12" i="46"/>
  <c r="X11" i="46"/>
  <c r="X10" i="46"/>
  <c r="X8" i="46"/>
  <c r="X7" i="46"/>
  <c r="X57" i="38" l="1"/>
  <c r="X10" i="48" l="1"/>
  <c r="X9" i="48"/>
  <c r="AM194" i="40" l="1"/>
  <c r="AC69" i="40"/>
  <c r="AC65" i="40"/>
  <c r="AC56" i="40"/>
  <c r="AM105" i="40" l="1"/>
  <c r="AC87" i="40"/>
  <c r="AC61" i="40"/>
  <c r="AC82" i="40"/>
  <c r="AC77" i="40"/>
  <c r="AC71" i="40"/>
  <c r="AC60" i="40" l="1"/>
  <c r="AC76" i="40"/>
  <c r="AM115" i="40" l="1"/>
  <c r="AM114" i="40"/>
  <c r="AM110" i="40"/>
  <c r="AM327" i="40" l="1"/>
  <c r="AM326" i="40"/>
  <c r="AM325" i="40"/>
  <c r="AM324" i="40"/>
  <c r="AM322" i="40"/>
  <c r="AM321" i="40"/>
  <c r="AM320" i="40"/>
  <c r="AM319" i="40"/>
  <c r="AM318" i="40"/>
  <c r="AM317" i="40"/>
  <c r="AM316" i="40"/>
  <c r="AM315" i="40"/>
  <c r="AM301" i="40"/>
  <c r="AM300" i="40"/>
  <c r="AM299" i="40"/>
  <c r="AM298" i="40"/>
  <c r="AM295" i="40"/>
  <c r="AM294" i="40"/>
  <c r="AM293" i="40"/>
  <c r="AM292" i="40"/>
  <c r="AM290" i="40"/>
  <c r="AM286" i="40"/>
  <c r="AM285" i="40"/>
  <c r="AM284" i="40"/>
  <c r="AM283" i="40"/>
  <c r="AM280" i="40"/>
  <c r="AM279" i="40"/>
  <c r="AM278" i="40"/>
  <c r="AM277" i="40"/>
  <c r="AM275" i="40"/>
  <c r="AM254" i="40"/>
  <c r="AM253" i="40"/>
  <c r="AM252" i="40"/>
  <c r="AM251" i="40"/>
  <c r="AM250" i="40"/>
  <c r="AM249" i="40"/>
  <c r="AM248" i="40"/>
  <c r="AM246" i="40"/>
  <c r="AM245" i="40"/>
  <c r="AM244" i="40"/>
  <c r="AM243" i="40"/>
  <c r="AM242" i="40"/>
  <c r="AM241" i="40"/>
  <c r="AM212" i="40"/>
  <c r="AM211" i="40"/>
  <c r="AM210" i="40"/>
  <c r="AM208" i="40"/>
  <c r="AM207" i="40"/>
  <c r="AM206" i="40"/>
  <c r="AM204" i="40"/>
  <c r="AM203" i="40"/>
  <c r="AM202" i="40"/>
  <c r="AM200" i="40"/>
  <c r="AM199" i="40"/>
  <c r="AM198" i="40"/>
  <c r="AM197" i="40"/>
  <c r="AM195" i="40"/>
  <c r="AM193" i="40"/>
  <c r="AM192" i="40"/>
  <c r="AM182" i="40"/>
  <c r="AM181" i="40"/>
  <c r="AM180" i="40"/>
  <c r="AM179" i="40"/>
  <c r="AM156" i="40"/>
  <c r="AM155" i="40"/>
  <c r="AM154" i="40"/>
  <c r="AM153" i="40"/>
  <c r="AM150" i="40"/>
  <c r="AM149" i="40"/>
  <c r="AM148" i="40"/>
  <c r="AM147" i="40"/>
  <c r="AM145" i="40"/>
  <c r="AM143" i="40"/>
  <c r="AM139" i="40"/>
  <c r="AM138" i="40"/>
  <c r="AM137" i="40"/>
  <c r="AM136" i="40"/>
  <c r="AM133" i="40"/>
  <c r="AM132" i="40"/>
  <c r="AM131" i="40"/>
  <c r="AM130" i="40"/>
  <c r="AM128" i="40"/>
  <c r="AM126" i="40"/>
  <c r="AM125" i="40"/>
  <c r="AM142" i="40" l="1"/>
  <c r="AM201" i="40"/>
  <c r="AM209" i="40"/>
  <c r="AM274" i="40"/>
  <c r="AM151" i="40"/>
  <c r="AM247" i="40"/>
  <c r="AM134" i="40"/>
  <c r="AM144" i="40"/>
  <c r="AM240" i="40"/>
  <c r="AM276" i="40"/>
  <c r="AJ4" i="40"/>
  <c r="AM127" i="40"/>
  <c r="AM196" i="40"/>
  <c r="AM146" i="40"/>
  <c r="AM296" i="40"/>
  <c r="AM129" i="40"/>
  <c r="AM289" i="40"/>
  <c r="AM178" i="40"/>
  <c r="AM191" i="40"/>
  <c r="AM281" i="40"/>
  <c r="AM291" i="40"/>
  <c r="AM338" i="40"/>
  <c r="AM309" i="40"/>
  <c r="AM113" i="40"/>
  <c r="AM112" i="40"/>
  <c r="AM109" i="40"/>
  <c r="AM108" i="40"/>
  <c r="AM107" i="40"/>
  <c r="AM34" i="40"/>
  <c r="AM33" i="40"/>
  <c r="AM31" i="40"/>
  <c r="AM29" i="40"/>
  <c r="AM23" i="40"/>
  <c r="AM22" i="40"/>
  <c r="AM21" i="40"/>
  <c r="AM16" i="40"/>
  <c r="AM14" i="40"/>
  <c r="AM13" i="40"/>
  <c r="AM12" i="40"/>
  <c r="AM11" i="40"/>
  <c r="AM9" i="40"/>
  <c r="AM4" i="40"/>
  <c r="AC27" i="40"/>
  <c r="AM27" i="40" s="1"/>
  <c r="AC26" i="40"/>
  <c r="AM26" i="40" s="1"/>
  <c r="AC25" i="40"/>
  <c r="AM25" i="40" s="1"/>
  <c r="AC19" i="40"/>
  <c r="AM19" i="40" s="1"/>
  <c r="AC18" i="40"/>
  <c r="AM18" i="40" s="1"/>
  <c r="AC17" i="40"/>
  <c r="AM17" i="40" s="1"/>
  <c r="AC7" i="40"/>
  <c r="AM7" i="40" s="1"/>
  <c r="AC6" i="40"/>
  <c r="AM6" i="40" s="1"/>
  <c r="AC5" i="40"/>
  <c r="AM5" i="40" s="1"/>
  <c r="AM30" i="40" l="1"/>
  <c r="AM15" i="40"/>
  <c r="AM32" i="40"/>
  <c r="AM10" i="40"/>
  <c r="AM24" i="40"/>
  <c r="AM111" i="40"/>
  <c r="AM106" i="40"/>
  <c r="AC52" i="40"/>
  <c r="AC20" i="40"/>
  <c r="AM20" i="40" s="1"/>
  <c r="AC28" i="40"/>
  <c r="AM28" i="40" s="1"/>
  <c r="AC8" i="40"/>
  <c r="AM8" i="40" s="1"/>
  <c r="AC48" i="40"/>
  <c r="AC47" i="40" l="1"/>
  <c r="AC45" i="40" s="1"/>
  <c r="AC43" i="40" l="1"/>
  <c r="AL338" i="40" l="1"/>
  <c r="AL327" i="40"/>
  <c r="AL326" i="40"/>
  <c r="AL325" i="40"/>
  <c r="AL324" i="40"/>
  <c r="AL322" i="40"/>
  <c r="AL320" i="40"/>
  <c r="AL319" i="40"/>
  <c r="AL318" i="40"/>
  <c r="AL317" i="40"/>
  <c r="AL321" i="40"/>
  <c r="AL316" i="40"/>
  <c r="AL315" i="40"/>
  <c r="AL39" i="40" l="1"/>
  <c r="AL38" i="40"/>
  <c r="AL37" i="40"/>
  <c r="AL309" i="40"/>
  <c r="AL301" i="40"/>
  <c r="AL300" i="40"/>
  <c r="AL299" i="40"/>
  <c r="AL298" i="40"/>
  <c r="AL295" i="40"/>
  <c r="AL294" i="40"/>
  <c r="AL293" i="40"/>
  <c r="AL292" i="40"/>
  <c r="AL290" i="40"/>
  <c r="AL286" i="40"/>
  <c r="AL285" i="40"/>
  <c r="AL284" i="40"/>
  <c r="AL283" i="40"/>
  <c r="AL280" i="40"/>
  <c r="AL279" i="40"/>
  <c r="AL278" i="40"/>
  <c r="AL277" i="40"/>
  <c r="AL275" i="40"/>
  <c r="AL254" i="40"/>
  <c r="AL253" i="40"/>
  <c r="AL252" i="40"/>
  <c r="AL251" i="40"/>
  <c r="AL250" i="40"/>
  <c r="AL249" i="40"/>
  <c r="AL248" i="40"/>
  <c r="AL246" i="40"/>
  <c r="AL245" i="40"/>
  <c r="AL244" i="40"/>
  <c r="AL243" i="40"/>
  <c r="AL242" i="40"/>
  <c r="AL241" i="40"/>
  <c r="AL212" i="40"/>
  <c r="AL211" i="40"/>
  <c r="AL210" i="40"/>
  <c r="AL208" i="40"/>
  <c r="AL207" i="40"/>
  <c r="AL206" i="40"/>
  <c r="AL204" i="40"/>
  <c r="AL203" i="40"/>
  <c r="AL202" i="40"/>
  <c r="AL200" i="40"/>
  <c r="AL199" i="40"/>
  <c r="AL198" i="40"/>
  <c r="AL197" i="40"/>
  <c r="AL195" i="40"/>
  <c r="AL194" i="40"/>
  <c r="AL193" i="40"/>
  <c r="AL192" i="40"/>
  <c r="AL182" i="40"/>
  <c r="AL181" i="40"/>
  <c r="AL180" i="40"/>
  <c r="AL179" i="40"/>
  <c r="AL156" i="40"/>
  <c r="AL155" i="40"/>
  <c r="AL154" i="40"/>
  <c r="AL153" i="40"/>
  <c r="AL150" i="40"/>
  <c r="AL149" i="40"/>
  <c r="AL148" i="40"/>
  <c r="AL147" i="40"/>
  <c r="AL145" i="40"/>
  <c r="AL143" i="40"/>
  <c r="AL139" i="40"/>
  <c r="AL138" i="40"/>
  <c r="AL137" i="40"/>
  <c r="AL136" i="40"/>
  <c r="AL133" i="40"/>
  <c r="AL132" i="40"/>
  <c r="AL131" i="40"/>
  <c r="AL130" i="40"/>
  <c r="AL128" i="40"/>
  <c r="AL126" i="40"/>
  <c r="AL125" i="40"/>
  <c r="AL113" i="40"/>
  <c r="AL112" i="40"/>
  <c r="AL111" i="40"/>
  <c r="AL109" i="40"/>
  <c r="AL108" i="40"/>
  <c r="AL107" i="40"/>
  <c r="AL34" i="40"/>
  <c r="AL33" i="40"/>
  <c r="AL31" i="40"/>
  <c r="AL29" i="40"/>
  <c r="AL23" i="40"/>
  <c r="AL22" i="40"/>
  <c r="AL21" i="40"/>
  <c r="AL14" i="40"/>
  <c r="AL13" i="40"/>
  <c r="AL12" i="40"/>
  <c r="AL11" i="40"/>
  <c r="AL9" i="40"/>
  <c r="AL30" i="40" l="1"/>
  <c r="AL146" i="40"/>
  <c r="AL196" i="40"/>
  <c r="AL15" i="40"/>
  <c r="AL129" i="40"/>
  <c r="AL296" i="40"/>
  <c r="AL4" i="40"/>
  <c r="AK4" i="40"/>
  <c r="AL32" i="40"/>
  <c r="AL178" i="40"/>
  <c r="AL289" i="40"/>
  <c r="AL40" i="40"/>
  <c r="AL110" i="40"/>
  <c r="AL191" i="40"/>
  <c r="AL10" i="40"/>
  <c r="AL142" i="40"/>
  <c r="AL281" i="40"/>
  <c r="AL291" i="40"/>
  <c r="AL151" i="40"/>
  <c r="AL201" i="40"/>
  <c r="AL209" i="40"/>
  <c r="AL274" i="40"/>
  <c r="AL24" i="40"/>
  <c r="AL105" i="40"/>
  <c r="AL134" i="40"/>
  <c r="AL144" i="40"/>
  <c r="AL247" i="40"/>
  <c r="AL106" i="40"/>
  <c r="AL127" i="40"/>
  <c r="AL240" i="40"/>
  <c r="AL276" i="40"/>
  <c r="AL114" i="40"/>
  <c r="AL115" i="40"/>
  <c r="AB87" i="40"/>
  <c r="AB82" i="40"/>
  <c r="AB77" i="40"/>
  <c r="AB71" i="40"/>
  <c r="AB69" i="40"/>
  <c r="AB65" i="40"/>
  <c r="AB61" i="40"/>
  <c r="AB56" i="40"/>
  <c r="AB52" i="40"/>
  <c r="AB48" i="40"/>
  <c r="AB27" i="40"/>
  <c r="AL27" i="40" s="1"/>
  <c r="AB26" i="40"/>
  <c r="AL26" i="40" s="1"/>
  <c r="AB25" i="40"/>
  <c r="AL25" i="40" s="1"/>
  <c r="AB19" i="40"/>
  <c r="AL19" i="40" s="1"/>
  <c r="AB18" i="40"/>
  <c r="AL18" i="40" s="1"/>
  <c r="AB17" i="40"/>
  <c r="AL17" i="40" s="1"/>
  <c r="AB7" i="40"/>
  <c r="AB6" i="40"/>
  <c r="AL6" i="40" s="1"/>
  <c r="AB5" i="40"/>
  <c r="AL5" i="40" s="1"/>
  <c r="AL7" i="40" l="1"/>
  <c r="AB60" i="40"/>
  <c r="AB28" i="40"/>
  <c r="AL28" i="40" s="1"/>
  <c r="AB20" i="40"/>
  <c r="AL20" i="40" s="1"/>
  <c r="AB8" i="40"/>
  <c r="AL8" i="40" s="1"/>
  <c r="AB76" i="40"/>
  <c r="AB47" i="40"/>
  <c r="AB45" i="40" l="1"/>
  <c r="AB43" i="40"/>
  <c r="U70" i="49" l="1"/>
  <c r="T70" i="49"/>
  <c r="S70" i="49"/>
  <c r="R70" i="49"/>
  <c r="Q70" i="49"/>
  <c r="P70" i="49"/>
  <c r="O70" i="49"/>
  <c r="N70" i="49"/>
  <c r="M70" i="49"/>
  <c r="L70" i="49"/>
  <c r="K70" i="49"/>
  <c r="J38" i="49"/>
  <c r="K38" i="49"/>
  <c r="L38" i="49"/>
  <c r="M38" i="49"/>
  <c r="P38" i="49"/>
  <c r="V18" i="49"/>
  <c r="U18" i="49"/>
  <c r="T18" i="49"/>
  <c r="S18" i="49"/>
  <c r="R18" i="49"/>
  <c r="Q18" i="49"/>
  <c r="P18" i="49"/>
  <c r="O18" i="49"/>
  <c r="N18" i="49"/>
  <c r="M18" i="49"/>
  <c r="L18" i="49"/>
  <c r="K18" i="49"/>
  <c r="W25" i="40" l="1"/>
  <c r="AK22" i="40"/>
  <c r="AK21" i="40"/>
  <c r="AK137" i="40"/>
  <c r="AK136" i="40"/>
  <c r="AK154" i="40"/>
  <c r="AK153" i="40"/>
  <c r="AK207" i="40"/>
  <c r="AK206" i="40"/>
  <c r="AK300" i="40"/>
  <c r="AK285" i="40"/>
  <c r="AK324" i="40"/>
  <c r="AK284" i="40"/>
  <c r="AK283" i="40"/>
  <c r="AK299" i="40"/>
  <c r="AK298" i="40"/>
  <c r="AK325" i="40"/>
  <c r="AK318" i="40"/>
  <c r="AK317" i="40"/>
  <c r="AK294" i="40"/>
  <c r="AK293" i="40"/>
  <c r="AK292" i="40"/>
  <c r="AK291" i="40"/>
  <c r="AK279" i="40"/>
  <c r="AK278" i="40"/>
  <c r="AK277" i="40"/>
  <c r="AK276" i="40"/>
  <c r="AJ324" i="40"/>
  <c r="AJ325" i="40"/>
  <c r="AJ318" i="40"/>
  <c r="AJ317" i="40"/>
  <c r="AK301" i="40"/>
  <c r="AK296" i="40"/>
  <c r="AK295" i="40"/>
  <c r="AK290" i="40"/>
  <c r="AK286" i="40"/>
  <c r="AK281" i="40"/>
  <c r="AK280" i="40"/>
  <c r="AK275" i="40"/>
  <c r="AK274" i="40"/>
  <c r="AJ338" i="40" l="1"/>
  <c r="AK338" i="40"/>
  <c r="AJ327" i="40"/>
  <c r="AK327" i="40"/>
  <c r="AJ319" i="40"/>
  <c r="AK319" i="40"/>
  <c r="AJ320" i="40"/>
  <c r="AK320" i="40"/>
  <c r="AJ326" i="40"/>
  <c r="AK326" i="40"/>
  <c r="AJ315" i="40"/>
  <c r="AK315" i="40"/>
  <c r="AJ316" i="40"/>
  <c r="AK316" i="40"/>
  <c r="AJ321" i="40"/>
  <c r="AK321" i="40"/>
  <c r="AJ322" i="40"/>
  <c r="AK322" i="40"/>
  <c r="AK212" i="40"/>
  <c r="AK210" i="40"/>
  <c r="AK204" i="40"/>
  <c r="AK202" i="40"/>
  <c r="AK194" i="40"/>
  <c r="AK199" i="40" l="1"/>
  <c r="AK198" i="40"/>
  <c r="AK197" i="40"/>
  <c r="AK196" i="40"/>
  <c r="AK149" i="40"/>
  <c r="AK148" i="40"/>
  <c r="AK147" i="40"/>
  <c r="AK146" i="40"/>
  <c r="AK132" i="40"/>
  <c r="AK131" i="40"/>
  <c r="AK130" i="40"/>
  <c r="AK129" i="40"/>
  <c r="AK309" i="40"/>
  <c r="AK254" i="40"/>
  <c r="AK253" i="40"/>
  <c r="AK252" i="40"/>
  <c r="AK251" i="40"/>
  <c r="AK250" i="40"/>
  <c r="AK249" i="40"/>
  <c r="AK248" i="40"/>
  <c r="AK247" i="40"/>
  <c r="AK246" i="40"/>
  <c r="AK245" i="40"/>
  <c r="AK244" i="40"/>
  <c r="AK243" i="40"/>
  <c r="AK242" i="40"/>
  <c r="AK241" i="40"/>
  <c r="AK240" i="40"/>
  <c r="AK211" i="40"/>
  <c r="AK209" i="40"/>
  <c r="AK208" i="40"/>
  <c r="AK203" i="40"/>
  <c r="AK201" i="40"/>
  <c r="AK200" i="40"/>
  <c r="AK195" i="40"/>
  <c r="AK193" i="40"/>
  <c r="AK192" i="40"/>
  <c r="AK191" i="40"/>
  <c r="AK182" i="40"/>
  <c r="AK181" i="40"/>
  <c r="AK180" i="40"/>
  <c r="AK179" i="40"/>
  <c r="AK178" i="40"/>
  <c r="AK156" i="40"/>
  <c r="AK155" i="40"/>
  <c r="AK151" i="40"/>
  <c r="AK150" i="40"/>
  <c r="AK145" i="40"/>
  <c r="AK144" i="40"/>
  <c r="AK143" i="40"/>
  <c r="AK142" i="40"/>
  <c r="AK139" i="40"/>
  <c r="AK138" i="40"/>
  <c r="AK134" i="40"/>
  <c r="AK133" i="40"/>
  <c r="AK128" i="40"/>
  <c r="AK127" i="40"/>
  <c r="AK126" i="40"/>
  <c r="AK125" i="40"/>
  <c r="AK115" i="40"/>
  <c r="AK114" i="40"/>
  <c r="AK113" i="40"/>
  <c r="AK112" i="40"/>
  <c r="AK111" i="40"/>
  <c r="AK110" i="40"/>
  <c r="AK109" i="40"/>
  <c r="AK108" i="40"/>
  <c r="AK107" i="40"/>
  <c r="AK106" i="40"/>
  <c r="AK105" i="40"/>
  <c r="AK34" i="40"/>
  <c r="AK33" i="40"/>
  <c r="AK32" i="40"/>
  <c r="AK31" i="40"/>
  <c r="AK30" i="40"/>
  <c r="AK29" i="40"/>
  <c r="AK24" i="40"/>
  <c r="AK23" i="40"/>
  <c r="AK14" i="40"/>
  <c r="AK13" i="40"/>
  <c r="AK12" i="40"/>
  <c r="AK11" i="40"/>
  <c r="AK10" i="40"/>
  <c r="AK9" i="40"/>
  <c r="AK289" i="40" l="1"/>
  <c r="AK15" i="40"/>
  <c r="AA87" i="40"/>
  <c r="AA71" i="40"/>
  <c r="W27" i="40" l="1"/>
  <c r="W26" i="40"/>
  <c r="W17" i="40" l="1"/>
  <c r="W19" i="40"/>
  <c r="W28" i="40"/>
  <c r="W18" i="40"/>
  <c r="W5" i="40"/>
  <c r="W6" i="40"/>
  <c r="W7" i="40"/>
  <c r="W20" i="40" l="1"/>
  <c r="W8" i="40"/>
  <c r="S73" i="32" l="1"/>
  <c r="R73" i="32"/>
  <c r="Q73" i="32"/>
  <c r="S59" i="32"/>
  <c r="R59" i="32"/>
  <c r="S48" i="32"/>
  <c r="R48" i="32"/>
  <c r="S14" i="32"/>
  <c r="R14" i="32"/>
  <c r="K189" i="49" l="1"/>
  <c r="J189" i="49"/>
  <c r="I189" i="49"/>
  <c r="H189" i="49"/>
  <c r="G189" i="49"/>
  <c r="F189" i="49"/>
  <c r="E189" i="49"/>
  <c r="D189" i="49"/>
  <c r="C189" i="49"/>
  <c r="S184" i="49"/>
  <c r="R184" i="49"/>
  <c r="Q184" i="49"/>
  <c r="S180" i="49"/>
  <c r="R180" i="49"/>
  <c r="Q180" i="49"/>
  <c r="S175" i="49"/>
  <c r="R175" i="49"/>
  <c r="Q175" i="49"/>
  <c r="S152" i="49"/>
  <c r="R152" i="49"/>
  <c r="Q152" i="49"/>
  <c r="K152" i="49"/>
  <c r="J152" i="49"/>
  <c r="I152" i="49"/>
  <c r="H152" i="49"/>
  <c r="G152" i="49"/>
  <c r="F152" i="49"/>
  <c r="E152" i="49"/>
  <c r="D152" i="49"/>
  <c r="C152" i="49"/>
  <c r="R139" i="49"/>
  <c r="S122" i="49"/>
  <c r="R122" i="49"/>
  <c r="Q122" i="49"/>
  <c r="K122" i="49"/>
  <c r="J122" i="49"/>
  <c r="I122" i="49"/>
  <c r="H122" i="49"/>
  <c r="G122" i="49"/>
  <c r="F122" i="49"/>
  <c r="E122" i="49"/>
  <c r="D122" i="49"/>
  <c r="C122" i="49"/>
  <c r="S94" i="49"/>
  <c r="R93" i="49"/>
  <c r="U96" i="49"/>
  <c r="T96" i="49"/>
  <c r="Q95" i="49"/>
  <c r="Q93" i="49" s="1"/>
  <c r="K94" i="49"/>
  <c r="V90" i="49"/>
  <c r="U90" i="49"/>
  <c r="T90" i="49"/>
  <c r="O90" i="49"/>
  <c r="N90" i="49"/>
  <c r="S90" i="49"/>
  <c r="R90" i="49"/>
  <c r="Q90" i="49"/>
  <c r="P90" i="49"/>
  <c r="M90" i="49"/>
  <c r="L90" i="49"/>
  <c r="K90" i="49"/>
  <c r="J90" i="49"/>
  <c r="V88" i="49"/>
  <c r="U88" i="49"/>
  <c r="T88" i="49"/>
  <c r="S89" i="49"/>
  <c r="S88" i="49" s="1"/>
  <c r="Q89" i="49"/>
  <c r="Q88" i="49" s="1"/>
  <c r="O88" i="49"/>
  <c r="N88" i="49"/>
  <c r="M87" i="49"/>
  <c r="K87" i="49"/>
  <c r="J87" i="49"/>
  <c r="R88" i="49"/>
  <c r="R87" i="49"/>
  <c r="Q87" i="49"/>
  <c r="I87" i="49"/>
  <c r="H87" i="49"/>
  <c r="G87" i="49"/>
  <c r="F87" i="49"/>
  <c r="E87" i="49"/>
  <c r="D87" i="49"/>
  <c r="C87" i="49"/>
  <c r="U84" i="49"/>
  <c r="O84" i="49"/>
  <c r="M84" i="49"/>
  <c r="K84" i="49"/>
  <c r="S84" i="49"/>
  <c r="R84" i="49"/>
  <c r="Q84" i="49"/>
  <c r="V81" i="49"/>
  <c r="U81" i="49"/>
  <c r="T81" i="49"/>
  <c r="P81" i="49"/>
  <c r="O81" i="49"/>
  <c r="N81" i="49"/>
  <c r="M81" i="49"/>
  <c r="L81" i="49"/>
  <c r="K81" i="49"/>
  <c r="J81" i="49"/>
  <c r="S81" i="49"/>
  <c r="R81" i="49"/>
  <c r="Q81" i="49"/>
  <c r="S75" i="49"/>
  <c r="S74" i="49" s="1"/>
  <c r="R75" i="49"/>
  <c r="R74" i="49" s="1"/>
  <c r="Q75" i="49"/>
  <c r="Q74" i="49" s="1"/>
  <c r="I73" i="49"/>
  <c r="H73" i="49"/>
  <c r="G73" i="49"/>
  <c r="F73" i="49"/>
  <c r="E73" i="49"/>
  <c r="E98" i="49" s="1"/>
  <c r="D73" i="49"/>
  <c r="C73" i="49"/>
  <c r="V70" i="49"/>
  <c r="J70" i="49"/>
  <c r="V64" i="49"/>
  <c r="U64" i="49"/>
  <c r="T64" i="49"/>
  <c r="P64" i="49"/>
  <c r="O64" i="49"/>
  <c r="N64" i="49"/>
  <c r="M64" i="49"/>
  <c r="L64" i="49"/>
  <c r="K64" i="49"/>
  <c r="J64" i="49"/>
  <c r="S64" i="49"/>
  <c r="R64" i="49"/>
  <c r="Q64" i="49"/>
  <c r="P61" i="49"/>
  <c r="O61" i="49"/>
  <c r="N61" i="49"/>
  <c r="M61" i="49"/>
  <c r="L61" i="49"/>
  <c r="K61" i="49"/>
  <c r="J61" i="49"/>
  <c r="Q61" i="49"/>
  <c r="P57" i="49"/>
  <c r="O57" i="49"/>
  <c r="N57" i="49"/>
  <c r="M57" i="49"/>
  <c r="L57" i="49"/>
  <c r="K57" i="49"/>
  <c r="J57" i="49"/>
  <c r="Q58" i="49"/>
  <c r="S57" i="49"/>
  <c r="S63" i="49" s="1"/>
  <c r="R57" i="49"/>
  <c r="R63" i="49" s="1"/>
  <c r="T42" i="49"/>
  <c r="Q43" i="49"/>
  <c r="R42" i="49"/>
  <c r="O38" i="49"/>
  <c r="N38" i="49"/>
  <c r="S38" i="49"/>
  <c r="R38" i="49"/>
  <c r="Q38" i="49"/>
  <c r="S37" i="49"/>
  <c r="S36" i="49" s="1"/>
  <c r="Q37" i="49"/>
  <c r="Q36" i="49" s="1"/>
  <c r="O36" i="49"/>
  <c r="N36" i="49"/>
  <c r="L35" i="49"/>
  <c r="K36" i="49"/>
  <c r="K35" i="49" s="1"/>
  <c r="J36" i="49"/>
  <c r="J35" i="49" s="1"/>
  <c r="R36" i="49"/>
  <c r="V95" i="45"/>
  <c r="U95" i="45"/>
  <c r="T95" i="45"/>
  <c r="S35" i="49"/>
  <c r="R35" i="49"/>
  <c r="Q35" i="49"/>
  <c r="T32" i="49"/>
  <c r="T94" i="45" s="1"/>
  <c r="P32" i="49"/>
  <c r="O32" i="49"/>
  <c r="L32" i="49"/>
  <c r="K32" i="49"/>
  <c r="J32" i="49"/>
  <c r="S32" i="49"/>
  <c r="R32" i="49"/>
  <c r="Q32" i="49"/>
  <c r="V29" i="49"/>
  <c r="U29" i="49"/>
  <c r="T29" i="49"/>
  <c r="P29" i="49"/>
  <c r="O29" i="49"/>
  <c r="N29" i="49"/>
  <c r="M29" i="49"/>
  <c r="L29" i="49"/>
  <c r="K29" i="49"/>
  <c r="J29" i="49"/>
  <c r="S29" i="49"/>
  <c r="R29" i="49"/>
  <c r="Q29" i="49"/>
  <c r="V31" i="45"/>
  <c r="U31" i="45"/>
  <c r="T31" i="45"/>
  <c r="V30" i="45"/>
  <c r="U30" i="45"/>
  <c r="T30" i="45"/>
  <c r="P30" i="45"/>
  <c r="O30" i="45"/>
  <c r="N30" i="45"/>
  <c r="M30" i="45"/>
  <c r="L30" i="45"/>
  <c r="V29" i="45"/>
  <c r="U29" i="45"/>
  <c r="T29" i="45"/>
  <c r="P29" i="45"/>
  <c r="O29" i="45"/>
  <c r="N29" i="45"/>
  <c r="M29" i="45"/>
  <c r="L29" i="45"/>
  <c r="V28" i="45"/>
  <c r="U28" i="45"/>
  <c r="T28" i="45"/>
  <c r="P28" i="45"/>
  <c r="O28" i="45"/>
  <c r="N28" i="45"/>
  <c r="M28" i="45"/>
  <c r="L28" i="45"/>
  <c r="V27" i="45"/>
  <c r="U27" i="45"/>
  <c r="T27" i="45"/>
  <c r="V26" i="45"/>
  <c r="U26" i="45"/>
  <c r="U25" i="45" s="1"/>
  <c r="U23" i="45" s="1"/>
  <c r="T26" i="45"/>
  <c r="S23" i="49"/>
  <c r="S22" i="49" s="1"/>
  <c r="R23" i="49"/>
  <c r="R21" i="49" s="1"/>
  <c r="Q23" i="49"/>
  <c r="Q21" i="49" s="1"/>
  <c r="J18" i="49"/>
  <c r="V12" i="49"/>
  <c r="U12" i="49"/>
  <c r="T12" i="49"/>
  <c r="P12" i="49"/>
  <c r="O12" i="49"/>
  <c r="N12" i="49"/>
  <c r="L12" i="49"/>
  <c r="K12" i="49"/>
  <c r="J12" i="49"/>
  <c r="S12" i="49"/>
  <c r="R12" i="49"/>
  <c r="Q12" i="49"/>
  <c r="M12" i="49"/>
  <c r="S11" i="49"/>
  <c r="Q10" i="49"/>
  <c r="Q9" i="49" s="1"/>
  <c r="P9" i="49"/>
  <c r="O10" i="49"/>
  <c r="N9" i="49"/>
  <c r="S9" i="49"/>
  <c r="R9" i="49"/>
  <c r="O9" i="49"/>
  <c r="Q8" i="49"/>
  <c r="O8" i="49"/>
  <c r="O5" i="49" s="1"/>
  <c r="N8" i="49"/>
  <c r="N5" i="49" s="1"/>
  <c r="M8" i="49"/>
  <c r="M5" i="49" s="1"/>
  <c r="L8" i="49"/>
  <c r="L5" i="49" s="1"/>
  <c r="K8" i="49"/>
  <c r="K5" i="49" s="1"/>
  <c r="J8" i="49"/>
  <c r="Q6" i="49"/>
  <c r="P6" i="49"/>
  <c r="S5" i="49"/>
  <c r="R5" i="49"/>
  <c r="P5" i="49"/>
  <c r="J5" i="49"/>
  <c r="AA27" i="40"/>
  <c r="V27" i="40"/>
  <c r="U27" i="40"/>
  <c r="T27" i="40"/>
  <c r="S27" i="40"/>
  <c r="R27" i="40"/>
  <c r="Q27" i="40"/>
  <c r="P27" i="40"/>
  <c r="O27" i="40"/>
  <c r="N27" i="40"/>
  <c r="M27" i="40"/>
  <c r="L27" i="40"/>
  <c r="AJ300" i="40"/>
  <c r="AJ299" i="40"/>
  <c r="AJ298" i="40"/>
  <c r="AJ296" i="40"/>
  <c r="V19" i="40"/>
  <c r="S19" i="40"/>
  <c r="O19" i="40"/>
  <c r="N19" i="40"/>
  <c r="AJ295" i="40"/>
  <c r="AJ294" i="40"/>
  <c r="AJ293" i="40"/>
  <c r="AJ292" i="40"/>
  <c r="AJ290" i="40"/>
  <c r="U7" i="40"/>
  <c r="AJ286" i="40"/>
  <c r="AJ285" i="40"/>
  <c r="AJ284" i="40"/>
  <c r="AJ283" i="40"/>
  <c r="AJ281" i="40"/>
  <c r="AJ280" i="40"/>
  <c r="AJ279" i="40"/>
  <c r="AJ278" i="40"/>
  <c r="AJ277" i="40"/>
  <c r="AJ276" i="40"/>
  <c r="AJ275" i="40"/>
  <c r="AJ274" i="40"/>
  <c r="AJ254" i="40"/>
  <c r="AJ253" i="40"/>
  <c r="AJ252" i="40"/>
  <c r="AJ251" i="40"/>
  <c r="AJ250" i="40"/>
  <c r="AJ249" i="40"/>
  <c r="AJ248" i="40"/>
  <c r="AJ246" i="40"/>
  <c r="AJ245" i="40"/>
  <c r="AJ244" i="40"/>
  <c r="AJ243" i="40"/>
  <c r="AJ242" i="40"/>
  <c r="AJ241" i="40"/>
  <c r="AJ240" i="40"/>
  <c r="AJ212" i="40"/>
  <c r="AJ211" i="40"/>
  <c r="V25" i="40"/>
  <c r="U25" i="40"/>
  <c r="T25" i="40"/>
  <c r="R25" i="40"/>
  <c r="P25" i="40"/>
  <c r="O25" i="40"/>
  <c r="N25" i="40"/>
  <c r="M25" i="40"/>
  <c r="L25" i="40"/>
  <c r="AJ208" i="40"/>
  <c r="AJ207" i="40"/>
  <c r="AJ206" i="40"/>
  <c r="AJ204" i="40"/>
  <c r="AJ203" i="40"/>
  <c r="AJ202" i="40"/>
  <c r="AA17" i="40"/>
  <c r="AJ200" i="40"/>
  <c r="AJ199" i="40"/>
  <c r="AJ198" i="40"/>
  <c r="AJ197" i="40"/>
  <c r="AJ195" i="40"/>
  <c r="AJ193" i="40"/>
  <c r="AJ192" i="40"/>
  <c r="V5" i="40"/>
  <c r="U5" i="40"/>
  <c r="S5" i="40"/>
  <c r="O5" i="40"/>
  <c r="N5" i="40"/>
  <c r="M5" i="40"/>
  <c r="AJ182" i="40"/>
  <c r="AJ181" i="40"/>
  <c r="AJ180" i="40"/>
  <c r="AJ179" i="40"/>
  <c r="AJ178" i="40"/>
  <c r="AJ156" i="40"/>
  <c r="V26" i="40"/>
  <c r="U26" i="40"/>
  <c r="T26" i="40"/>
  <c r="S26" i="40"/>
  <c r="R26" i="40"/>
  <c r="Q26" i="40"/>
  <c r="P26" i="40"/>
  <c r="O26" i="40"/>
  <c r="N26" i="40"/>
  <c r="M26" i="40"/>
  <c r="L26" i="40"/>
  <c r="AJ155" i="40"/>
  <c r="AJ154" i="40"/>
  <c r="AJ153" i="40"/>
  <c r="AA18" i="40"/>
  <c r="AJ150" i="40"/>
  <c r="AJ149" i="40"/>
  <c r="AJ148" i="40"/>
  <c r="AJ147" i="40"/>
  <c r="AJ145" i="40"/>
  <c r="Q6" i="40"/>
  <c r="AJ143" i="40"/>
  <c r="AJ139" i="40"/>
  <c r="AJ138" i="40"/>
  <c r="AJ137" i="40"/>
  <c r="AJ136" i="40"/>
  <c r="AJ133" i="40"/>
  <c r="AJ132" i="40"/>
  <c r="AJ131" i="40"/>
  <c r="AJ130" i="40"/>
  <c r="AJ128" i="40"/>
  <c r="AJ127" i="40"/>
  <c r="AJ126" i="40"/>
  <c r="AJ125" i="40"/>
  <c r="AJ115" i="40"/>
  <c r="AJ114" i="40"/>
  <c r="AJ113" i="40"/>
  <c r="AJ112" i="40"/>
  <c r="AJ111" i="40"/>
  <c r="AJ110" i="40"/>
  <c r="AJ109" i="40"/>
  <c r="AJ108" i="40"/>
  <c r="AJ107" i="40"/>
  <c r="V87" i="40"/>
  <c r="U87" i="40"/>
  <c r="T87" i="40"/>
  <c r="S87" i="40"/>
  <c r="R87" i="40"/>
  <c r="Q87" i="40"/>
  <c r="P87" i="40"/>
  <c r="O87" i="40"/>
  <c r="N87" i="40"/>
  <c r="M87" i="40"/>
  <c r="L87" i="40"/>
  <c r="V71" i="40"/>
  <c r="V69" i="40"/>
  <c r="U69" i="40"/>
  <c r="T69" i="40"/>
  <c r="S69" i="40"/>
  <c r="R69" i="40"/>
  <c r="Q69" i="40"/>
  <c r="P69" i="40"/>
  <c r="O69" i="40"/>
  <c r="N69" i="40"/>
  <c r="M69" i="40"/>
  <c r="L69" i="40"/>
  <c r="AA69" i="40"/>
  <c r="AA61" i="40"/>
  <c r="V56" i="40"/>
  <c r="U56" i="40"/>
  <c r="T56" i="40"/>
  <c r="S56" i="40"/>
  <c r="R56" i="40"/>
  <c r="Q56" i="40"/>
  <c r="P56" i="40"/>
  <c r="O56" i="40"/>
  <c r="N56" i="40"/>
  <c r="M56" i="40"/>
  <c r="L56" i="40"/>
  <c r="AA56" i="40"/>
  <c r="AJ34" i="40"/>
  <c r="AJ33" i="40"/>
  <c r="AJ31" i="40"/>
  <c r="AJ30" i="40"/>
  <c r="AJ29" i="40"/>
  <c r="AA26" i="40"/>
  <c r="AA25" i="40"/>
  <c r="AJ23" i="40"/>
  <c r="AJ22" i="40"/>
  <c r="AJ21" i="40"/>
  <c r="AA19" i="40"/>
  <c r="AJ14" i="40"/>
  <c r="AJ13" i="40"/>
  <c r="AJ12" i="40"/>
  <c r="AJ11" i="40"/>
  <c r="AJ9" i="40"/>
  <c r="M7" i="40"/>
  <c r="AA6" i="40"/>
  <c r="AA5" i="40"/>
  <c r="U29" i="39"/>
  <c r="U26" i="39"/>
  <c r="S26" i="39"/>
  <c r="R26" i="39"/>
  <c r="Q26" i="39"/>
  <c r="AJ25" i="39"/>
  <c r="U24" i="39"/>
  <c r="T24" i="39"/>
  <c r="AJ22" i="39"/>
  <c r="U21" i="39"/>
  <c r="T21" i="39"/>
  <c r="AJ21" i="39"/>
  <c r="AJ16" i="39"/>
  <c r="AJ14" i="39"/>
  <c r="AJ13" i="39"/>
  <c r="AJ12" i="39"/>
  <c r="AJ10" i="39"/>
  <c r="AJ7" i="39"/>
  <c r="I7" i="39"/>
  <c r="H7" i="39"/>
  <c r="G7" i="39"/>
  <c r="F7" i="39"/>
  <c r="E7" i="39"/>
  <c r="D7" i="39"/>
  <c r="C7" i="39"/>
  <c r="Q70" i="38"/>
  <c r="R17" i="39" s="1"/>
  <c r="Q17" i="39"/>
  <c r="S54" i="38"/>
  <c r="S47" i="38"/>
  <c r="R46" i="38"/>
  <c r="S45" i="38"/>
  <c r="R45" i="38"/>
  <c r="L44" i="38"/>
  <c r="K44" i="38"/>
  <c r="J44" i="38"/>
  <c r="I44" i="38"/>
  <c r="H44" i="38"/>
  <c r="G44" i="38"/>
  <c r="F44" i="38"/>
  <c r="E44" i="38"/>
  <c r="D44" i="38"/>
  <c r="C44" i="38"/>
  <c r="S37" i="38"/>
  <c r="R37" i="38"/>
  <c r="Q37" i="38"/>
  <c r="L37" i="38"/>
  <c r="K37" i="38"/>
  <c r="J37" i="38"/>
  <c r="I37" i="38"/>
  <c r="H37" i="38"/>
  <c r="G37" i="38"/>
  <c r="F37" i="38"/>
  <c r="E37" i="38"/>
  <c r="D37" i="38"/>
  <c r="C37" i="38"/>
  <c r="P37" i="38"/>
  <c r="O37" i="38"/>
  <c r="N37" i="38"/>
  <c r="M37" i="38"/>
  <c r="F22" i="38"/>
  <c r="E22" i="38"/>
  <c r="D22" i="38"/>
  <c r="C22" i="38"/>
  <c r="V14" i="48"/>
  <c r="U14" i="48"/>
  <c r="T14" i="48"/>
  <c r="S14" i="48"/>
  <c r="R14" i="48"/>
  <c r="Q14" i="48"/>
  <c r="P14" i="48"/>
  <c r="O14" i="48"/>
  <c r="N14" i="48"/>
  <c r="M14" i="48"/>
  <c r="P73" i="32"/>
  <c r="O73" i="32"/>
  <c r="N73" i="32"/>
  <c r="M73" i="32"/>
  <c r="L73" i="32"/>
  <c r="K73" i="32"/>
  <c r="J73" i="32"/>
  <c r="I73" i="32"/>
  <c r="H73" i="32"/>
  <c r="G73" i="32"/>
  <c r="F73" i="32"/>
  <c r="E73" i="32"/>
  <c r="D73" i="32"/>
  <c r="C73" i="32"/>
  <c r="T73" i="32"/>
  <c r="AJ70" i="32"/>
  <c r="R71" i="32"/>
  <c r="P71" i="32"/>
  <c r="O71" i="32"/>
  <c r="N71" i="32"/>
  <c r="M71" i="32"/>
  <c r="L71" i="32"/>
  <c r="K71" i="32"/>
  <c r="J71" i="32"/>
  <c r="I71" i="32"/>
  <c r="H71" i="32"/>
  <c r="G71" i="32"/>
  <c r="F71" i="32"/>
  <c r="E71" i="32"/>
  <c r="D71" i="32"/>
  <c r="C71" i="32"/>
  <c r="AJ69" i="32"/>
  <c r="AJ68" i="32"/>
  <c r="AJ67" i="32"/>
  <c r="AJ66" i="32"/>
  <c r="AJ65" i="32"/>
  <c r="AJ63" i="32"/>
  <c r="F59" i="32"/>
  <c r="E59" i="32"/>
  <c r="D59" i="32"/>
  <c r="C59" i="32"/>
  <c r="AJ56" i="32"/>
  <c r="AJ54" i="32"/>
  <c r="AJ53" i="32"/>
  <c r="AJ50" i="32"/>
  <c r="AJ49" i="32"/>
  <c r="F48" i="32"/>
  <c r="E48" i="32"/>
  <c r="D48" i="32"/>
  <c r="C48" i="32"/>
  <c r="AJ46" i="32"/>
  <c r="AJ45" i="32"/>
  <c r="AJ44" i="32"/>
  <c r="AJ40" i="32"/>
  <c r="AJ37" i="32"/>
  <c r="AJ36" i="32"/>
  <c r="S35" i="32"/>
  <c r="R35" i="32"/>
  <c r="Q35" i="32"/>
  <c r="P35" i="32"/>
  <c r="O35" i="32"/>
  <c r="N35" i="32"/>
  <c r="M35" i="32"/>
  <c r="L35" i="32"/>
  <c r="K35" i="32"/>
  <c r="J35" i="32"/>
  <c r="I35" i="32"/>
  <c r="H35" i="32"/>
  <c r="G35" i="32"/>
  <c r="F35" i="32"/>
  <c r="E35" i="32"/>
  <c r="D35" i="32"/>
  <c r="C35" i="32"/>
  <c r="AJ33" i="32"/>
  <c r="Q33" i="32"/>
  <c r="AJ32" i="32"/>
  <c r="AJ27" i="32"/>
  <c r="AJ22" i="32"/>
  <c r="AJ20" i="32"/>
  <c r="AJ18" i="32"/>
  <c r="AJ17" i="32"/>
  <c r="AJ16" i="32"/>
  <c r="F14" i="32"/>
  <c r="E14" i="32"/>
  <c r="D14" i="32"/>
  <c r="T14" i="32"/>
  <c r="Q14" i="32"/>
  <c r="G14" i="32"/>
  <c r="C14" i="32"/>
  <c r="S5" i="32"/>
  <c r="R5" i="32"/>
  <c r="Q5" i="32"/>
  <c r="P5" i="32"/>
  <c r="O5" i="32"/>
  <c r="N5" i="32"/>
  <c r="M5" i="32"/>
  <c r="L5" i="32"/>
  <c r="K5" i="32"/>
  <c r="J5" i="32"/>
  <c r="I5" i="32"/>
  <c r="H5" i="32"/>
  <c r="G5" i="32"/>
  <c r="F5" i="32"/>
  <c r="E5" i="32"/>
  <c r="D5" i="32"/>
  <c r="C5" i="32"/>
  <c r="V21" i="48"/>
  <c r="U21" i="48"/>
  <c r="T21" i="48"/>
  <c r="T23" i="48" s="1"/>
  <c r="S21" i="48"/>
  <c r="S23" i="48" s="1"/>
  <c r="R21" i="48"/>
  <c r="R23" i="48" s="1"/>
  <c r="W18" i="48"/>
  <c r="V18" i="48"/>
  <c r="U18" i="48"/>
  <c r="T18" i="48"/>
  <c r="S18" i="48"/>
  <c r="W17" i="48"/>
  <c r="V17" i="48"/>
  <c r="U17" i="48"/>
  <c r="T17" i="48"/>
  <c r="S17" i="48"/>
  <c r="R17" i="48"/>
  <c r="Q17" i="48"/>
  <c r="P17" i="48"/>
  <c r="O17" i="48"/>
  <c r="N17" i="48"/>
  <c r="M17" i="48"/>
  <c r="L17" i="48"/>
  <c r="L14" i="48"/>
  <c r="T11" i="32" l="1"/>
  <c r="U11" i="32"/>
  <c r="V25" i="45"/>
  <c r="V23" i="45" s="1"/>
  <c r="W9" i="32"/>
  <c r="T93" i="45"/>
  <c r="T25" i="45"/>
  <c r="T23" i="45" s="1"/>
  <c r="V36" i="49"/>
  <c r="V38" i="49"/>
  <c r="T36" i="49"/>
  <c r="T38" i="49"/>
  <c r="U36" i="49"/>
  <c r="U38" i="49"/>
  <c r="T9" i="32"/>
  <c r="N61" i="40"/>
  <c r="L65" i="40"/>
  <c r="S61" i="40"/>
  <c r="I58" i="32"/>
  <c r="L18" i="48"/>
  <c r="T71" i="32"/>
  <c r="Q61" i="40"/>
  <c r="P65" i="40"/>
  <c r="S65" i="40"/>
  <c r="O61" i="40"/>
  <c r="N65" i="40"/>
  <c r="V65" i="40"/>
  <c r="O65" i="40"/>
  <c r="P61" i="40"/>
  <c r="L61" i="40"/>
  <c r="T61" i="40"/>
  <c r="M61" i="40"/>
  <c r="V61" i="40"/>
  <c r="R17" i="40"/>
  <c r="N14" i="32"/>
  <c r="K22" i="38"/>
  <c r="U9" i="49"/>
  <c r="O18" i="48"/>
  <c r="T9" i="49"/>
  <c r="O41" i="49"/>
  <c r="C98" i="49"/>
  <c r="I98" i="49"/>
  <c r="D98" i="49"/>
  <c r="S87" i="49"/>
  <c r="Q5" i="49"/>
  <c r="Q73" i="49"/>
  <c r="Q94" i="49"/>
  <c r="S73" i="49"/>
  <c r="R189" i="49"/>
  <c r="G98" i="49"/>
  <c r="R22" i="49"/>
  <c r="P41" i="49"/>
  <c r="O94" i="49"/>
  <c r="O93" i="49"/>
  <c r="P94" i="49"/>
  <c r="P93" i="49"/>
  <c r="M94" i="49"/>
  <c r="M93" i="49"/>
  <c r="N93" i="49"/>
  <c r="N94" i="49"/>
  <c r="O44" i="38"/>
  <c r="J17" i="39"/>
  <c r="W12" i="32"/>
  <c r="W48" i="32"/>
  <c r="O48" i="32"/>
  <c r="P17" i="40"/>
  <c r="N22" i="38"/>
  <c r="O22" i="38"/>
  <c r="P44" i="38"/>
  <c r="L22" i="38"/>
  <c r="M44" i="38"/>
  <c r="AK54" i="32"/>
  <c r="H61" i="32"/>
  <c r="O58" i="32"/>
  <c r="J14" i="32"/>
  <c r="Q18" i="48"/>
  <c r="M18" i="48"/>
  <c r="T19" i="48"/>
  <c r="R18" i="48"/>
  <c r="N18" i="48"/>
  <c r="O23" i="48"/>
  <c r="P18" i="48"/>
  <c r="U19" i="48"/>
  <c r="V19" i="48"/>
  <c r="L23" i="48"/>
  <c r="U12" i="32"/>
  <c r="U73" i="32"/>
  <c r="T12" i="32"/>
  <c r="M26" i="45"/>
  <c r="R94" i="49"/>
  <c r="F98" i="49"/>
  <c r="Q189" i="49"/>
  <c r="H98" i="49"/>
  <c r="S189" i="49"/>
  <c r="Q42" i="49"/>
  <c r="Q57" i="49"/>
  <c r="S93" i="49"/>
  <c r="S61" i="49"/>
  <c r="Q4" i="49"/>
  <c r="R61" i="49"/>
  <c r="S21" i="49"/>
  <c r="Q22" i="49"/>
  <c r="O26" i="45"/>
  <c r="J41" i="49"/>
  <c r="J42" i="49"/>
  <c r="T61" i="49"/>
  <c r="N152" i="49"/>
  <c r="T74" i="49"/>
  <c r="O122" i="49"/>
  <c r="R73" i="49"/>
  <c r="O4" i="49"/>
  <c r="O42" i="49"/>
  <c r="R4" i="49"/>
  <c r="N4" i="49"/>
  <c r="S4" i="49"/>
  <c r="S42" i="49"/>
  <c r="T114" i="49"/>
  <c r="Q23" i="48"/>
  <c r="M22" i="38"/>
  <c r="N44" i="38"/>
  <c r="M17" i="39"/>
  <c r="U61" i="49"/>
  <c r="U74" i="49"/>
  <c r="L17" i="39"/>
  <c r="N41" i="49"/>
  <c r="H22" i="38"/>
  <c r="P22" i="38"/>
  <c r="K21" i="32"/>
  <c r="M122" i="49"/>
  <c r="K93" i="49"/>
  <c r="N122" i="49"/>
  <c r="M152" i="49"/>
  <c r="M19" i="40"/>
  <c r="AJ25" i="40"/>
  <c r="AK25" i="40"/>
  <c r="AJ6" i="40"/>
  <c r="AK6" i="40"/>
  <c r="AJ27" i="40"/>
  <c r="AK27" i="40"/>
  <c r="AJ26" i="40"/>
  <c r="AK26" i="40"/>
  <c r="U19" i="40"/>
  <c r="AJ19" i="40"/>
  <c r="AK19" i="40"/>
  <c r="AJ18" i="40"/>
  <c r="AK18" i="40"/>
  <c r="AJ5" i="40"/>
  <c r="AK5" i="40"/>
  <c r="AJ17" i="40"/>
  <c r="AK17" i="40"/>
  <c r="S18" i="40"/>
  <c r="V22" i="49"/>
  <c r="K14" i="32"/>
  <c r="V14" i="32"/>
  <c r="K48" i="32"/>
  <c r="G48" i="32"/>
  <c r="G22" i="38"/>
  <c r="AL32" i="39"/>
  <c r="V73" i="32"/>
  <c r="N42" i="49"/>
  <c r="R98" i="49"/>
  <c r="M23" i="48"/>
  <c r="P21" i="32"/>
  <c r="N21" i="32"/>
  <c r="J22" i="38"/>
  <c r="Q44" i="38"/>
  <c r="U5" i="49"/>
  <c r="P4" i="49"/>
  <c r="N23" i="48"/>
  <c r="O14" i="32"/>
  <c r="P42" i="49"/>
  <c r="L56" i="49"/>
  <c r="M73" i="49"/>
  <c r="J94" i="49"/>
  <c r="I14" i="32"/>
  <c r="J21" i="32"/>
  <c r="J56" i="49"/>
  <c r="U57" i="49"/>
  <c r="M56" i="49"/>
  <c r="L73" i="49"/>
  <c r="N74" i="49"/>
  <c r="L122" i="49"/>
  <c r="P122" i="49"/>
  <c r="O152" i="49"/>
  <c r="P23" i="48"/>
  <c r="J9" i="49"/>
  <c r="L36" i="49"/>
  <c r="L94" i="49"/>
  <c r="J48" i="32"/>
  <c r="N17" i="39"/>
  <c r="M9" i="49"/>
  <c r="N35" i="49"/>
  <c r="N48" i="32"/>
  <c r="N58" i="32"/>
  <c r="P36" i="49"/>
  <c r="P35" i="49"/>
  <c r="P56" i="49"/>
  <c r="O74" i="49"/>
  <c r="K74" i="49"/>
  <c r="J88" i="49"/>
  <c r="L14" i="32"/>
  <c r="J84" i="49"/>
  <c r="K88" i="49"/>
  <c r="M14" i="32"/>
  <c r="M21" i="32"/>
  <c r="H48" i="32"/>
  <c r="P58" i="32"/>
  <c r="Q59" i="32" s="1"/>
  <c r="Q48" i="32"/>
  <c r="V59" i="32"/>
  <c r="G59" i="32"/>
  <c r="K17" i="39"/>
  <c r="L189" i="49"/>
  <c r="L21" i="32"/>
  <c r="K9" i="49"/>
  <c r="L84" i="49"/>
  <c r="L88" i="49"/>
  <c r="L87" i="49"/>
  <c r="O21" i="32"/>
  <c r="P33" i="32"/>
  <c r="G61" i="32"/>
  <c r="L9" i="49"/>
  <c r="K22" i="49"/>
  <c r="J21" i="49"/>
  <c r="L26" i="45"/>
  <c r="N26" i="45"/>
  <c r="M36" i="49"/>
  <c r="M35" i="49"/>
  <c r="N84" i="49"/>
  <c r="N87" i="49"/>
  <c r="O189" i="49"/>
  <c r="I21" i="32"/>
  <c r="L58" i="32"/>
  <c r="Q71" i="32"/>
  <c r="I22" i="38"/>
  <c r="Q22" i="38"/>
  <c r="O17" i="39"/>
  <c r="T22" i="49"/>
  <c r="M32" i="49"/>
  <c r="O87" i="49"/>
  <c r="J93" i="49"/>
  <c r="P189" i="49"/>
  <c r="J58" i="32"/>
  <c r="J61" i="32" s="1"/>
  <c r="S71" i="32"/>
  <c r="T5" i="49"/>
  <c r="U22" i="49"/>
  <c r="N32" i="49"/>
  <c r="O35" i="49"/>
  <c r="Q48" i="49"/>
  <c r="O56" i="49"/>
  <c r="N56" i="49"/>
  <c r="P73" i="49"/>
  <c r="J74" i="49"/>
  <c r="P84" i="49"/>
  <c r="P88" i="49"/>
  <c r="P87" i="49"/>
  <c r="P152" i="49"/>
  <c r="T35" i="32"/>
  <c r="T48" i="32"/>
  <c r="W59" i="32"/>
  <c r="W73" i="32"/>
  <c r="AL7" i="45"/>
  <c r="Q18" i="40"/>
  <c r="Q17" i="40"/>
  <c r="S7" i="40"/>
  <c r="R19" i="40"/>
  <c r="T84" i="49"/>
  <c r="R18" i="40"/>
  <c r="U35" i="32"/>
  <c r="U48" i="32"/>
  <c r="U14" i="32"/>
  <c r="V35" i="32"/>
  <c r="V48" i="32"/>
  <c r="S17" i="40"/>
  <c r="L19" i="40"/>
  <c r="T19" i="40"/>
  <c r="T57" i="49"/>
  <c r="V84" i="49"/>
  <c r="L18" i="40"/>
  <c r="T18" i="40"/>
  <c r="L17" i="40"/>
  <c r="T17" i="40"/>
  <c r="U94" i="49"/>
  <c r="W14" i="32"/>
  <c r="N7" i="40"/>
  <c r="M18" i="40"/>
  <c r="U18" i="40"/>
  <c r="M17" i="40"/>
  <c r="U17" i="40"/>
  <c r="O7" i="40"/>
  <c r="T59" i="32"/>
  <c r="N18" i="40"/>
  <c r="V18" i="40"/>
  <c r="P7" i="40"/>
  <c r="U59" i="32"/>
  <c r="AL33" i="39"/>
  <c r="V7" i="40"/>
  <c r="T10" i="45"/>
  <c r="O18" i="40"/>
  <c r="O17" i="40"/>
  <c r="Q7" i="40"/>
  <c r="P19" i="40"/>
  <c r="U32" i="49"/>
  <c r="U94" i="45" s="1"/>
  <c r="U93" i="45" s="1"/>
  <c r="T94" i="49"/>
  <c r="U189" i="49"/>
  <c r="W35" i="32"/>
  <c r="U9" i="32"/>
  <c r="V10" i="45"/>
  <c r="V15" i="45" s="1"/>
  <c r="P18" i="40"/>
  <c r="R7" i="40"/>
  <c r="Q19" i="40"/>
  <c r="V32" i="49"/>
  <c r="V94" i="45" s="1"/>
  <c r="V93" i="45" s="1"/>
  <c r="R65" i="40"/>
  <c r="R61" i="40"/>
  <c r="P6" i="40"/>
  <c r="U61" i="40"/>
  <c r="U6" i="40"/>
  <c r="U8" i="40" s="1"/>
  <c r="O6" i="40"/>
  <c r="L5" i="40"/>
  <c r="T5" i="40"/>
  <c r="R5" i="40"/>
  <c r="R6" i="40"/>
  <c r="S6" i="40"/>
  <c r="P5" i="40"/>
  <c r="N6" i="40"/>
  <c r="M6" i="40"/>
  <c r="M8" i="40" s="1"/>
  <c r="L6" i="40"/>
  <c r="T6" i="40"/>
  <c r="Q5" i="40"/>
  <c r="AK60" i="32"/>
  <c r="T65" i="40"/>
  <c r="M77" i="40"/>
  <c r="U77" i="40"/>
  <c r="S77" i="40"/>
  <c r="O77" i="40"/>
  <c r="R52" i="40"/>
  <c r="O71" i="40"/>
  <c r="P71" i="40"/>
  <c r="Q71" i="40"/>
  <c r="R71" i="40"/>
  <c r="S71" i="40"/>
  <c r="L71" i="40"/>
  <c r="T71" i="40"/>
  <c r="O52" i="40"/>
  <c r="M71" i="40"/>
  <c r="U71" i="40"/>
  <c r="N71" i="40"/>
  <c r="Q77" i="40"/>
  <c r="S48" i="40"/>
  <c r="P77" i="40"/>
  <c r="P28" i="40"/>
  <c r="N52" i="40"/>
  <c r="V52" i="40"/>
  <c r="R77" i="40"/>
  <c r="L7" i="40"/>
  <c r="T7" i="40"/>
  <c r="N48" i="40"/>
  <c r="V48" i="40"/>
  <c r="O48" i="40"/>
  <c r="V6" i="40"/>
  <c r="Q48" i="40"/>
  <c r="S52" i="40"/>
  <c r="L52" i="40"/>
  <c r="T52" i="40"/>
  <c r="R48" i="40"/>
  <c r="Q25" i="40"/>
  <c r="Q28" i="40" s="1"/>
  <c r="L48" i="40"/>
  <c r="T48" i="40"/>
  <c r="M48" i="40"/>
  <c r="U48" i="40"/>
  <c r="M52" i="40"/>
  <c r="U52" i="40"/>
  <c r="M65" i="40"/>
  <c r="U65" i="40"/>
  <c r="T28" i="40"/>
  <c r="P48" i="40"/>
  <c r="N77" i="40"/>
  <c r="V77" i="40"/>
  <c r="V17" i="40"/>
  <c r="Q65" i="40"/>
  <c r="S82" i="40"/>
  <c r="AL5" i="39"/>
  <c r="AL7" i="39"/>
  <c r="AJ11" i="45"/>
  <c r="Q82" i="40"/>
  <c r="R82" i="40"/>
  <c r="AA65" i="40"/>
  <c r="N82" i="40"/>
  <c r="V82" i="40"/>
  <c r="AJ209" i="40"/>
  <c r="AL47" i="32"/>
  <c r="AL10" i="39"/>
  <c r="AJ301" i="40"/>
  <c r="AA48" i="40"/>
  <c r="AA77" i="40"/>
  <c r="O82" i="40"/>
  <c r="AJ10" i="40"/>
  <c r="AJ15" i="40"/>
  <c r="L77" i="40"/>
  <c r="T77" i="40"/>
  <c r="P82" i="40"/>
  <c r="AJ105" i="40"/>
  <c r="AA7" i="40"/>
  <c r="AA52" i="40"/>
  <c r="AJ201" i="40"/>
  <c r="L82" i="40"/>
  <c r="T82" i="40"/>
  <c r="AA82" i="40"/>
  <c r="AJ106" i="40"/>
  <c r="AJ144" i="40"/>
  <c r="AJ247" i="40"/>
  <c r="AJ291" i="40"/>
  <c r="AA20" i="40"/>
  <c r="M82" i="40"/>
  <c r="U82" i="40"/>
  <c r="AJ129" i="40"/>
  <c r="AL17" i="32"/>
  <c r="AL8" i="32"/>
  <c r="AK25" i="32"/>
  <c r="AK5" i="39"/>
  <c r="AK20" i="39"/>
  <c r="AJ17" i="39"/>
  <c r="AJ11" i="39"/>
  <c r="AJ47" i="32"/>
  <c r="AJ48" i="32" s="1"/>
  <c r="AK25" i="39"/>
  <c r="AJ21" i="32"/>
  <c r="AJ72" i="32"/>
  <c r="AJ73" i="32" s="1"/>
  <c r="AJ52" i="32"/>
  <c r="AK16" i="39"/>
  <c r="AL64" i="32"/>
  <c r="AK10" i="39"/>
  <c r="AL17" i="39"/>
  <c r="AK49" i="32"/>
  <c r="AL25" i="32"/>
  <c r="AL5" i="45"/>
  <c r="AL9" i="39"/>
  <c r="AL20" i="32"/>
  <c r="AL28" i="32"/>
  <c r="AK68" i="32"/>
  <c r="AK22" i="32"/>
  <c r="AK37" i="32"/>
  <c r="AK9" i="39"/>
  <c r="AK11" i="45"/>
  <c r="AL18" i="32"/>
  <c r="AL22" i="32"/>
  <c r="AL41" i="32"/>
  <c r="AK44" i="32"/>
  <c r="AL16" i="39"/>
  <c r="AK28" i="32"/>
  <c r="AK50" i="32"/>
  <c r="AK36" i="32"/>
  <c r="AL51" i="32"/>
  <c r="AL66" i="32"/>
  <c r="AL8" i="39"/>
  <c r="AL30" i="39"/>
  <c r="AL31" i="39"/>
  <c r="AL37" i="32"/>
  <c r="AL60" i="32"/>
  <c r="AK5" i="45"/>
  <c r="AK21" i="32"/>
  <c r="AK41" i="32"/>
  <c r="AJ60" i="32"/>
  <c r="AK8" i="45"/>
  <c r="AK57" i="32"/>
  <c r="AK21" i="39"/>
  <c r="AK22" i="39"/>
  <c r="AK13" i="45"/>
  <c r="AL6" i="45"/>
  <c r="AL34" i="32"/>
  <c r="AL44" i="32"/>
  <c r="AL56" i="32"/>
  <c r="AL57" i="32"/>
  <c r="AK12" i="39"/>
  <c r="AL13" i="45"/>
  <c r="AJ6" i="32"/>
  <c r="AL33" i="32"/>
  <c r="AK67" i="32"/>
  <c r="AL4" i="39"/>
  <c r="AK8" i="39"/>
  <c r="AK63" i="32"/>
  <c r="AK65" i="32"/>
  <c r="AL70" i="32"/>
  <c r="AL14" i="39"/>
  <c r="AL26" i="39"/>
  <c r="AK4" i="39"/>
  <c r="AK20" i="32"/>
  <c r="AK30" i="32"/>
  <c r="AK47" i="32"/>
  <c r="AK13" i="39"/>
  <c r="AJ20" i="39"/>
  <c r="AK18" i="32"/>
  <c r="AK27" i="32"/>
  <c r="AK45" i="32"/>
  <c r="AK17" i="32"/>
  <c r="AJ30" i="32"/>
  <c r="AK11" i="39"/>
  <c r="AK46" i="32"/>
  <c r="AK53" i="32"/>
  <c r="AK70" i="32"/>
  <c r="AL40" i="32"/>
  <c r="AL69" i="32"/>
  <c r="AL6" i="39"/>
  <c r="AL23" i="32"/>
  <c r="AL30" i="32"/>
  <c r="AL38" i="32"/>
  <c r="AK40" i="32"/>
  <c r="AL54" i="32"/>
  <c r="AL55" i="32"/>
  <c r="AK56" i="32"/>
  <c r="AL58" i="32"/>
  <c r="AL65" i="32"/>
  <c r="AL72" i="32"/>
  <c r="AK24" i="32"/>
  <c r="AL20" i="39"/>
  <c r="AK72" i="32"/>
  <c r="AK6" i="32"/>
  <c r="AK8" i="32"/>
  <c r="AL24" i="32"/>
  <c r="AK29" i="32"/>
  <c r="AK43" i="32"/>
  <c r="AK52" i="32"/>
  <c r="AL21" i="39"/>
  <c r="AL34" i="39"/>
  <c r="AL4" i="45"/>
  <c r="AL11" i="45"/>
  <c r="AK23" i="32"/>
  <c r="AL27" i="32"/>
  <c r="AL29" i="32"/>
  <c r="AL50" i="32"/>
  <c r="AL52" i="32"/>
  <c r="AL63" i="32"/>
  <c r="AK64" i="32"/>
  <c r="AK69" i="32"/>
  <c r="AL24" i="39"/>
  <c r="AL35" i="39"/>
  <c r="AK55" i="32"/>
  <c r="AK6" i="39"/>
  <c r="AL13" i="39"/>
  <c r="V9" i="32"/>
  <c r="L61" i="32"/>
  <c r="S25" i="40"/>
  <c r="S28" i="40" s="1"/>
  <c r="AL6" i="32"/>
  <c r="AK13" i="32"/>
  <c r="H14" i="32"/>
  <c r="P14" i="32"/>
  <c r="AJ25" i="32"/>
  <c r="AL26" i="32"/>
  <c r="AK31" i="32"/>
  <c r="AK32" i="32"/>
  <c r="AK39" i="32"/>
  <c r="L48" i="32"/>
  <c r="AL53" i="32"/>
  <c r="K58" i="32"/>
  <c r="AJ6" i="39"/>
  <c r="AL23" i="39"/>
  <c r="AK24" i="39"/>
  <c r="AK7" i="45"/>
  <c r="T5" i="32"/>
  <c r="M48" i="32"/>
  <c r="AL11" i="39"/>
  <c r="AJ24" i="40"/>
  <c r="U5" i="32"/>
  <c r="AL31" i="32"/>
  <c r="AL39" i="32"/>
  <c r="AK51" i="32"/>
  <c r="M58" i="32"/>
  <c r="AK58" i="32"/>
  <c r="AL67" i="32"/>
  <c r="AK7" i="39"/>
  <c r="AK14" i="39"/>
  <c r="AK15" i="39"/>
  <c r="AK17" i="39"/>
  <c r="AL29" i="39"/>
  <c r="U28" i="40"/>
  <c r="AJ194" i="40"/>
  <c r="AJ24" i="32"/>
  <c r="AJ28" i="32"/>
  <c r="AK33" i="32"/>
  <c r="AK66" i="32"/>
  <c r="U71" i="32"/>
  <c r="P17" i="39"/>
  <c r="V28" i="40"/>
  <c r="AJ191" i="40"/>
  <c r="AL21" i="32"/>
  <c r="AL36" i="32"/>
  <c r="AK38" i="32"/>
  <c r="AJ39" i="32"/>
  <c r="AK42" i="32"/>
  <c r="AL46" i="32"/>
  <c r="P48" i="32"/>
  <c r="AL49" i="32"/>
  <c r="H59" i="32"/>
  <c r="AL68" i="32"/>
  <c r="AJ71" i="32"/>
  <c r="AL15" i="39"/>
  <c r="AA28" i="40"/>
  <c r="Q52" i="40"/>
  <c r="P52" i="40"/>
  <c r="AJ23" i="32"/>
  <c r="AJ29" i="32"/>
  <c r="I48" i="32"/>
  <c r="AJ24" i="39"/>
  <c r="AJ9" i="45"/>
  <c r="AJ14" i="45"/>
  <c r="O28" i="40"/>
  <c r="AJ32" i="40"/>
  <c r="AL15" i="32"/>
  <c r="AK26" i="32"/>
  <c r="AL32" i="32"/>
  <c r="AL42" i="32"/>
  <c r="AL45" i="32"/>
  <c r="AJ51" i="32"/>
  <c r="AL12" i="39"/>
  <c r="AL22" i="39"/>
  <c r="AL25" i="39"/>
  <c r="AL9" i="45"/>
  <c r="N17" i="40"/>
  <c r="L28" i="40"/>
  <c r="AJ151" i="40"/>
  <c r="R28" i="40"/>
  <c r="AJ146" i="40"/>
  <c r="M28" i="40"/>
  <c r="AJ142" i="40"/>
  <c r="N28" i="40"/>
  <c r="AJ134" i="40"/>
  <c r="AJ196" i="40"/>
  <c r="AJ289" i="40"/>
  <c r="AJ309" i="40"/>
  <c r="M88" i="49"/>
  <c r="M189" i="49"/>
  <c r="K41" i="49"/>
  <c r="K42" i="49"/>
  <c r="K56" i="49"/>
  <c r="N189" i="49"/>
  <c r="L41" i="49"/>
  <c r="L42" i="49"/>
  <c r="M41" i="49"/>
  <c r="M42" i="49"/>
  <c r="V57" i="49"/>
  <c r="V94" i="49"/>
  <c r="V9" i="49"/>
  <c r="AL7" i="32"/>
  <c r="AL43" i="32"/>
  <c r="W14" i="48"/>
  <c r="W11" i="32"/>
  <c r="AL13" i="32"/>
  <c r="V71" i="32"/>
  <c r="AL14" i="45"/>
  <c r="AL8" i="45"/>
  <c r="V74" i="49"/>
  <c r="V5" i="49"/>
  <c r="V61" i="49"/>
  <c r="AK6" i="45"/>
  <c r="AJ6" i="45"/>
  <c r="AK23" i="39"/>
  <c r="AJ23" i="39"/>
  <c r="AJ7" i="32"/>
  <c r="AJ15" i="32"/>
  <c r="AJ38" i="32"/>
  <c r="AJ41" i="32"/>
  <c r="AJ58" i="32"/>
  <c r="AJ59" i="32" s="1"/>
  <c r="AK7" i="32"/>
  <c r="AJ31" i="32"/>
  <c r="AJ42" i="32"/>
  <c r="AJ43" i="32"/>
  <c r="AJ55" i="32"/>
  <c r="AJ64" i="32"/>
  <c r="AJ5" i="39"/>
  <c r="AJ9" i="39"/>
  <c r="AJ15" i="39"/>
  <c r="AJ8" i="32"/>
  <c r="AJ13" i="32"/>
  <c r="AJ14" i="32" s="1"/>
  <c r="AJ26" i="32"/>
  <c r="AJ34" i="32"/>
  <c r="AJ57" i="32"/>
  <c r="AJ8" i="39"/>
  <c r="AK26" i="39"/>
  <c r="AJ26" i="39"/>
  <c r="AJ5" i="45"/>
  <c r="AJ8" i="45"/>
  <c r="AK9" i="45"/>
  <c r="AK14" i="45"/>
  <c r="AJ4" i="45"/>
  <c r="AJ7" i="45"/>
  <c r="AJ13" i="45"/>
  <c r="AK4" i="45"/>
  <c r="V5" i="32"/>
  <c r="W5" i="32"/>
  <c r="W71" i="32"/>
  <c r="V42" i="49"/>
  <c r="AJ210" i="40"/>
  <c r="AL73" i="32" l="1"/>
  <c r="AK73" i="32"/>
  <c r="AK48" i="32"/>
  <c r="AL59" i="32"/>
  <c r="AK59" i="32"/>
  <c r="AL48" i="32"/>
  <c r="P22" i="49"/>
  <c r="P26" i="45"/>
  <c r="O22" i="49"/>
  <c r="O21" i="49"/>
  <c r="M21" i="49"/>
  <c r="O73" i="49"/>
  <c r="K73" i="49"/>
  <c r="P21" i="49"/>
  <c r="AJ35" i="32"/>
  <c r="AK35" i="32"/>
  <c r="L21" i="49"/>
  <c r="N22" i="49"/>
  <c r="I61" i="32"/>
  <c r="S20" i="40"/>
  <c r="J59" i="32"/>
  <c r="I59" i="32"/>
  <c r="N73" i="49"/>
  <c r="O61" i="32"/>
  <c r="O59" i="32"/>
  <c r="J73" i="49"/>
  <c r="AL35" i="32"/>
  <c r="AK14" i="32"/>
  <c r="AJ7" i="40"/>
  <c r="AK7" i="40"/>
  <c r="V60" i="40"/>
  <c r="P20" i="40"/>
  <c r="Q8" i="40"/>
  <c r="N21" i="49"/>
  <c r="L74" i="49"/>
  <c r="Q98" i="49"/>
  <c r="M74" i="49"/>
  <c r="S48" i="49"/>
  <c r="O20" i="40"/>
  <c r="L20" i="40"/>
  <c r="R20" i="40"/>
  <c r="AJ10" i="45"/>
  <c r="M22" i="49"/>
  <c r="P74" i="49"/>
  <c r="R48" i="49"/>
  <c r="S98" i="49"/>
  <c r="J22" i="49"/>
  <c r="AK10" i="32"/>
  <c r="N8" i="40"/>
  <c r="Q20" i="40"/>
  <c r="O8" i="40"/>
  <c r="P61" i="32"/>
  <c r="P59" i="32"/>
  <c r="T20" i="40"/>
  <c r="S8" i="40"/>
  <c r="M20" i="40"/>
  <c r="AJ20" i="40"/>
  <c r="AK20" i="40"/>
  <c r="V20" i="40"/>
  <c r="AJ28" i="40"/>
  <c r="AK28" i="40"/>
  <c r="AL11" i="32"/>
  <c r="AK11" i="32"/>
  <c r="K21" i="49"/>
  <c r="L22" i="49"/>
  <c r="V8" i="40"/>
  <c r="N61" i="32"/>
  <c r="L98" i="49"/>
  <c r="M98" i="49"/>
  <c r="AL10" i="32"/>
  <c r="K98" i="49"/>
  <c r="J48" i="49"/>
  <c r="AL71" i="32"/>
  <c r="S60" i="40"/>
  <c r="L8" i="40"/>
  <c r="P8" i="40"/>
  <c r="N60" i="40"/>
  <c r="P60" i="40"/>
  <c r="T60" i="40"/>
  <c r="L60" i="40"/>
  <c r="L47" i="40"/>
  <c r="N47" i="40"/>
  <c r="T8" i="40"/>
  <c r="R8" i="40"/>
  <c r="U10" i="45"/>
  <c r="U15" i="45" s="1"/>
  <c r="U20" i="40"/>
  <c r="AK10" i="45"/>
  <c r="AL10" i="45"/>
  <c r="M60" i="40"/>
  <c r="R76" i="40"/>
  <c r="R47" i="40"/>
  <c r="R60" i="40"/>
  <c r="T76" i="40"/>
  <c r="AA8" i="40"/>
  <c r="Q76" i="40"/>
  <c r="S76" i="40"/>
  <c r="AA76" i="40"/>
  <c r="V76" i="40"/>
  <c r="U76" i="40"/>
  <c r="N76" i="40"/>
  <c r="M76" i="40"/>
  <c r="L76" i="40"/>
  <c r="P76" i="40"/>
  <c r="O76" i="40"/>
  <c r="M47" i="40"/>
  <c r="AA60" i="40"/>
  <c r="Q60" i="40"/>
  <c r="O60" i="40"/>
  <c r="V47" i="40"/>
  <c r="T47" i="40"/>
  <c r="U47" i="40"/>
  <c r="Q47" i="40"/>
  <c r="S47" i="40"/>
  <c r="O47" i="40"/>
  <c r="U60" i="40"/>
  <c r="AA47" i="40"/>
  <c r="AL9" i="32"/>
  <c r="AL12" i="32"/>
  <c r="AJ10" i="32"/>
  <c r="AL14" i="32"/>
  <c r="AJ9" i="32"/>
  <c r="AJ11" i="32"/>
  <c r="N20" i="40"/>
  <c r="U42" i="49"/>
  <c r="P47" i="40"/>
  <c r="AK71" i="32"/>
  <c r="M59" i="32"/>
  <c r="M61" i="32"/>
  <c r="AK9" i="32"/>
  <c r="P98" i="49"/>
  <c r="K59" i="32"/>
  <c r="N59" i="32"/>
  <c r="L59" i="32"/>
  <c r="K61" i="32"/>
  <c r="AK12" i="32"/>
  <c r="AJ12" i="32"/>
  <c r="M48" i="49" l="1"/>
  <c r="L48" i="49"/>
  <c r="O48" i="49"/>
  <c r="O98" i="49"/>
  <c r="P48" i="49"/>
  <c r="N98" i="49"/>
  <c r="J98" i="49"/>
  <c r="V45" i="40"/>
  <c r="V43" i="40" s="1"/>
  <c r="N48" i="49"/>
  <c r="K48" i="49"/>
  <c r="S45" i="40"/>
  <c r="S43" i="40" s="1"/>
  <c r="AJ8" i="40"/>
  <c r="AK8" i="40"/>
  <c r="N45" i="40"/>
  <c r="N43" i="40" s="1"/>
  <c r="P45" i="40"/>
  <c r="P43" i="40" s="1"/>
  <c r="L45" i="40"/>
  <c r="L43" i="40" s="1"/>
  <c r="M45" i="40"/>
  <c r="M43" i="40" s="1"/>
  <c r="U45" i="40"/>
  <c r="U43" i="40" s="1"/>
  <c r="T45" i="40"/>
  <c r="T43" i="40" s="1"/>
  <c r="R45" i="40"/>
  <c r="R43" i="40" s="1"/>
  <c r="O45" i="40"/>
  <c r="O43" i="40" s="1"/>
  <c r="AA45" i="40"/>
  <c r="Q45" i="40"/>
  <c r="Q43" i="40" s="1"/>
  <c r="AA43" i="40" l="1"/>
  <c r="AK29" i="39" l="1"/>
  <c r="AJ29" i="39"/>
  <c r="AJ35" i="39" l="1"/>
  <c r="AJ38" i="40" l="1"/>
  <c r="AK38" i="40"/>
  <c r="AJ37" i="40"/>
  <c r="AK37" i="40"/>
  <c r="AJ31" i="39"/>
  <c r="AK31" i="39"/>
  <c r="AJ39" i="40" l="1"/>
  <c r="AK39" i="40"/>
  <c r="AJ34" i="39"/>
  <c r="AK34" i="39"/>
  <c r="AJ33" i="39"/>
  <c r="AK33" i="39"/>
  <c r="AJ30" i="39"/>
  <c r="AK30" i="39"/>
  <c r="AK32" i="39"/>
  <c r="AJ32" i="39"/>
  <c r="AK40" i="40" l="1"/>
  <c r="AJ40" i="40"/>
  <c r="AC126" i="51" l="1"/>
  <c r="AB126" i="51" l="1"/>
  <c r="AL264" i="51" l="1"/>
  <c r="AL85" i="51"/>
  <c r="AL267" i="51" l="1"/>
  <c r="AL89" i="51"/>
  <c r="AL91" i="51"/>
  <c r="AL87" i="51"/>
  <c r="U245" i="51" l="1"/>
  <c r="U122" i="51"/>
  <c r="V247" i="51" l="1"/>
  <c r="V136" i="51"/>
  <c r="V232" i="51"/>
  <c r="V166" i="51"/>
  <c r="V230" i="51"/>
  <c r="U126" i="51"/>
  <c r="U180" i="51"/>
  <c r="V140" i="51"/>
  <c r="U124" i="51"/>
  <c r="U166" i="51"/>
  <c r="U249" i="51"/>
  <c r="U136" i="51"/>
  <c r="W168" i="51"/>
  <c r="W230" i="51"/>
  <c r="W245" i="51"/>
  <c r="V122" i="51"/>
  <c r="W124" i="51"/>
  <c r="V126" i="51"/>
  <c r="U140" i="51"/>
  <c r="W178" i="51"/>
  <c r="V180" i="51"/>
  <c r="W138" i="51"/>
  <c r="U168" i="51"/>
  <c r="U230" i="51"/>
  <c r="W247" i="51"/>
  <c r="V249" i="51"/>
  <c r="U38" i="51"/>
  <c r="W166" i="51"/>
  <c r="V168" i="51"/>
  <c r="W232" i="51"/>
  <c r="U178" i="51"/>
  <c r="V245" i="51"/>
  <c r="W122" i="51"/>
  <c r="V124" i="51"/>
  <c r="W126" i="51"/>
  <c r="U88" i="51"/>
  <c r="U138" i="51"/>
  <c r="V178" i="51"/>
  <c r="W180" i="51"/>
  <c r="W86" i="51"/>
  <c r="W136" i="51"/>
  <c r="V138" i="51"/>
  <c r="W140" i="51"/>
  <c r="W249" i="51"/>
  <c r="U232" i="51"/>
  <c r="U247" i="51"/>
  <c r="V86" i="51"/>
  <c r="T38" i="51" l="1"/>
  <c r="U92" i="51"/>
  <c r="U63" i="51"/>
  <c r="W90" i="51"/>
  <c r="V90" i="51"/>
  <c r="V92" i="51"/>
  <c r="V228" i="51"/>
  <c r="U243" i="51"/>
  <c r="V88" i="51"/>
  <c r="W176" i="51"/>
  <c r="U61" i="51"/>
  <c r="V176" i="51"/>
  <c r="V243" i="51"/>
  <c r="U120" i="51"/>
  <c r="V134" i="51"/>
  <c r="U164" i="51"/>
  <c r="W134" i="51"/>
  <c r="U90" i="51"/>
  <c r="W59" i="51"/>
  <c r="U176" i="51"/>
  <c r="V120" i="51"/>
  <c r="W92" i="51"/>
  <c r="W228" i="51"/>
  <c r="U59" i="51"/>
  <c r="W120" i="51"/>
  <c r="W88" i="51"/>
  <c r="V59" i="51"/>
  <c r="W243" i="51"/>
  <c r="W63" i="51"/>
  <c r="U134" i="51"/>
  <c r="U86" i="51"/>
  <c r="U228" i="51"/>
  <c r="V63" i="51"/>
  <c r="AJ267" i="51" l="1"/>
  <c r="AK267" i="51"/>
  <c r="AJ264" i="51" l="1"/>
  <c r="AK264" i="51"/>
  <c r="AJ91" i="51" l="1"/>
  <c r="AJ92" i="51"/>
  <c r="AK91" i="51"/>
  <c r="AJ85" i="51"/>
  <c r="AK85" i="51"/>
  <c r="AJ89" i="51" l="1"/>
  <c r="AJ90" i="51"/>
  <c r="AK89" i="51"/>
  <c r="AJ87" i="51"/>
  <c r="AJ88" i="51"/>
  <c r="AK87" i="51"/>
  <c r="AK86" i="51"/>
  <c r="AL86" i="51"/>
  <c r="AK92" i="51"/>
  <c r="AL92" i="51"/>
  <c r="AJ86" i="51"/>
  <c r="AK90" i="51" l="1"/>
  <c r="AL90" i="51"/>
  <c r="AK88" i="51"/>
  <c r="AL88" i="51"/>
  <c r="V38" i="51" l="1"/>
  <c r="W38" i="51" l="1"/>
  <c r="V164" i="51" l="1"/>
  <c r="W164" i="51"/>
  <c r="V61" i="51"/>
  <c r="W61" i="51"/>
  <c r="AE156" i="51" l="1"/>
  <c r="AE111" i="51" l="1"/>
  <c r="AE37" i="51"/>
  <c r="AE109" i="51"/>
  <c r="AE110" i="51" l="1"/>
  <c r="AE36" i="51"/>
  <c r="AN4" i="45" l="1"/>
  <c r="AE221" i="51" l="1"/>
  <c r="AE123" i="51" l="1"/>
  <c r="AE124" i="51" s="1"/>
  <c r="AE57" i="51"/>
  <c r="AN152" i="51"/>
  <c r="AE12" i="49"/>
  <c r="AN9" i="39"/>
  <c r="AE137" i="51"/>
  <c r="AE138" i="51" s="1"/>
  <c r="AN8" i="39"/>
  <c r="AN5" i="51"/>
  <c r="AN7" i="51"/>
  <c r="AE38" i="49"/>
  <c r="AE28" i="45"/>
  <c r="AE104" i="45"/>
  <c r="AN8" i="51"/>
  <c r="AE135" i="51"/>
  <c r="AE136" i="51" s="1"/>
  <c r="AN13" i="39"/>
  <c r="AN30" i="39"/>
  <c r="AE64" i="49"/>
  <c r="AN12" i="39"/>
  <c r="AE27" i="45"/>
  <c r="AN14" i="39"/>
  <c r="AN99" i="51"/>
  <c r="AE139" i="51"/>
  <c r="AE140" i="51" s="1"/>
  <c r="AE165" i="51"/>
  <c r="AE166" i="51" s="1"/>
  <c r="AN37" i="40"/>
  <c r="AN106" i="51"/>
  <c r="AN148" i="51"/>
  <c r="AE29" i="45"/>
  <c r="AN105" i="51"/>
  <c r="AN31" i="39"/>
  <c r="AN147" i="51"/>
  <c r="AN33" i="39"/>
  <c r="AN145" i="51"/>
  <c r="AN30" i="51"/>
  <c r="AE70" i="49"/>
  <c r="AE244" i="51"/>
  <c r="AE245" i="51" s="1"/>
  <c r="AN26" i="32"/>
  <c r="AN17" i="51"/>
  <c r="AN27" i="51"/>
  <c r="AN146" i="51"/>
  <c r="AE125" i="51"/>
  <c r="AE90" i="49"/>
  <c r="AE81" i="49"/>
  <c r="AE121" i="51"/>
  <c r="AE122" i="51" s="1"/>
  <c r="AN38" i="40"/>
  <c r="AN4" i="51"/>
  <c r="AN9" i="51"/>
  <c r="AN26" i="51"/>
  <c r="AE246" i="51"/>
  <c r="AE247" i="51" s="1"/>
  <c r="AN96" i="51"/>
  <c r="AE18" i="49"/>
  <c r="AE105" i="45"/>
  <c r="AN149" i="51"/>
  <c r="AE177" i="51"/>
  <c r="AE178" i="51" s="1"/>
  <c r="AN7" i="45"/>
  <c r="AN29" i="51"/>
  <c r="AN6" i="39"/>
  <c r="AE94" i="49"/>
  <c r="AN21" i="51"/>
  <c r="AN39" i="40"/>
  <c r="AE103" i="45" l="1"/>
  <c r="AE220" i="51"/>
  <c r="AE222" i="51"/>
  <c r="AE70" i="51"/>
  <c r="AE235" i="51"/>
  <c r="AE71" i="51"/>
  <c r="AE236" i="51"/>
  <c r="AE74" i="51"/>
  <c r="AE239" i="51"/>
  <c r="AE45" i="51"/>
  <c r="AE225" i="51"/>
  <c r="AE91" i="51"/>
  <c r="AE92" i="51" s="1"/>
  <c r="AN92" i="51" s="1"/>
  <c r="AE242" i="51"/>
  <c r="AE243" i="51" s="1"/>
  <c r="AE264" i="51"/>
  <c r="AN264" i="51" s="1"/>
  <c r="AE62" i="51"/>
  <c r="AE63" i="51" s="1"/>
  <c r="AE227" i="51"/>
  <c r="AE228" i="51" s="1"/>
  <c r="AE46" i="51"/>
  <c r="AE267" i="51"/>
  <c r="AN267" i="51" s="1"/>
  <c r="AE130" i="51"/>
  <c r="AE78" i="51"/>
  <c r="AE161" i="51"/>
  <c r="AE55" i="51"/>
  <c r="AE171" i="51"/>
  <c r="AE68" i="51"/>
  <c r="AE42" i="51"/>
  <c r="AE114" i="51"/>
  <c r="AE173" i="51"/>
  <c r="AE83" i="51"/>
  <c r="AE117" i="51"/>
  <c r="AE54" i="51"/>
  <c r="AE133" i="51"/>
  <c r="AE134" i="51" s="1"/>
  <c r="AE87" i="51"/>
  <c r="AE88" i="51" s="1"/>
  <c r="AE116" i="51"/>
  <c r="AE53" i="51"/>
  <c r="AE42" i="49"/>
  <c r="AN14" i="45"/>
  <c r="AN6" i="45"/>
  <c r="AE179" i="51"/>
  <c r="AE180" i="51" s="1"/>
  <c r="AN13" i="45"/>
  <c r="AN6" i="51"/>
  <c r="AE30" i="45"/>
  <c r="AE5" i="49"/>
  <c r="AN32" i="39"/>
  <c r="AN15" i="39"/>
  <c r="AN22" i="32"/>
  <c r="AN30" i="32"/>
  <c r="AN153" i="51"/>
  <c r="AE231" i="51"/>
  <c r="AE232" i="51" s="1"/>
  <c r="AE31" i="45"/>
  <c r="AE12" i="51"/>
  <c r="AN12" i="51" s="1"/>
  <c r="AN151" i="51"/>
  <c r="AE5" i="32"/>
  <c r="AN4" i="32"/>
  <c r="AN40" i="40"/>
  <c r="AN144" i="51"/>
  <c r="AN34" i="39"/>
  <c r="AN11" i="45"/>
  <c r="AE88" i="49"/>
  <c r="AN8" i="45"/>
  <c r="AE167" i="51"/>
  <c r="AE168" i="51" s="1"/>
  <c r="AE29" i="49"/>
  <c r="AN35" i="39"/>
  <c r="AN100" i="51"/>
  <c r="AN9" i="45"/>
  <c r="AN17" i="39"/>
  <c r="AN15" i="32"/>
  <c r="AN103" i="51"/>
  <c r="AN5" i="45"/>
  <c r="AE32" i="49"/>
  <c r="AE94" i="45" s="1"/>
  <c r="AN16" i="51"/>
  <c r="AE229" i="51"/>
  <c r="AE230" i="51" s="1"/>
  <c r="AE84" i="49"/>
  <c r="AN104" i="51"/>
  <c r="AE11" i="51"/>
  <c r="AE61" i="49"/>
  <c r="AE248" i="51"/>
  <c r="AE249" i="51" s="1"/>
  <c r="AN102" i="51"/>
  <c r="AN10" i="39"/>
  <c r="AN29" i="39"/>
  <c r="AE44" i="51"/>
  <c r="AE36" i="49"/>
  <c r="AE95" i="45"/>
  <c r="AE26" i="45"/>
  <c r="AE25" i="45" s="1"/>
  <c r="AE23" i="45" s="1"/>
  <c r="AN25" i="51"/>
  <c r="AE93" i="45" l="1"/>
  <c r="AN91" i="51"/>
  <c r="AE10" i="32"/>
  <c r="AN10" i="32" s="1"/>
  <c r="AE73" i="51"/>
  <c r="AE238" i="51"/>
  <c r="AE72" i="51"/>
  <c r="AE237" i="51"/>
  <c r="AE75" i="51"/>
  <c r="AE240" i="51"/>
  <c r="AE119" i="51"/>
  <c r="AE120" i="51" s="1"/>
  <c r="AE58" i="51"/>
  <c r="AE59" i="51" s="1"/>
  <c r="AN88" i="51"/>
  <c r="AN87" i="51"/>
  <c r="AE163" i="51"/>
  <c r="AE164" i="51" s="1"/>
  <c r="AE60" i="51"/>
  <c r="AE61" i="51" s="1"/>
  <c r="AE43" i="51"/>
  <c r="AE159" i="51"/>
  <c r="AE129" i="51"/>
  <c r="AE67" i="51"/>
  <c r="AE175" i="51"/>
  <c r="AE176" i="51" s="1"/>
  <c r="AE89" i="51"/>
  <c r="AE90" i="51" s="1"/>
  <c r="AE22" i="49"/>
  <c r="AE74" i="49"/>
  <c r="AE57" i="49"/>
  <c r="AE85" i="51"/>
  <c r="AE86" i="51" s="1"/>
  <c r="AN7" i="39"/>
  <c r="AN28" i="51"/>
  <c r="AN22" i="51"/>
  <c r="AN101" i="51"/>
  <c r="AN6" i="32"/>
  <c r="AE9" i="49"/>
  <c r="AN11" i="51"/>
  <c r="AE10" i="51"/>
  <c r="AN10" i="51" s="1"/>
  <c r="AE41" i="51"/>
  <c r="AN90" i="51" l="1"/>
  <c r="AN89" i="51"/>
  <c r="AN86" i="51"/>
  <c r="AN85" i="51"/>
  <c r="AN10" i="45"/>
  <c r="AN16" i="39" l="1"/>
  <c r="AN11" i="39"/>
  <c r="X31" i="38" l="1"/>
  <c r="X23" i="32"/>
  <c r="AD129" i="51"/>
  <c r="X129" i="51" s="1"/>
  <c r="X70" i="38"/>
  <c r="AD123" i="51"/>
  <c r="AD124" i="51" s="1"/>
  <c r="AD116" i="51"/>
  <c r="X116" i="51" s="1"/>
  <c r="AD117" i="51"/>
  <c r="X117" i="51" s="1"/>
  <c r="AD171" i="51"/>
  <c r="X171" i="51" s="1"/>
  <c r="X10" i="38"/>
  <c r="X62" i="38"/>
  <c r="X25" i="32"/>
  <c r="X68" i="38"/>
  <c r="X6" i="38"/>
  <c r="AD121" i="51"/>
  <c r="AD122" i="51" s="1"/>
  <c r="X20" i="32"/>
  <c r="AD236" i="51"/>
  <c r="X236" i="51" s="1"/>
  <c r="AD159" i="51"/>
  <c r="X159" i="51" s="1"/>
  <c r="AD114" i="51"/>
  <c r="X114" i="51" s="1"/>
  <c r="X55" i="38"/>
  <c r="AD240" i="51"/>
  <c r="X240" i="51" s="1"/>
  <c r="X19" i="45"/>
  <c r="X66" i="38"/>
  <c r="X17" i="32"/>
  <c r="AD239" i="51"/>
  <c r="X239" i="51" s="1"/>
  <c r="AD119" i="51"/>
  <c r="AD120" i="51" s="1"/>
  <c r="X80" i="49"/>
  <c r="X18" i="38"/>
  <c r="X77" i="49"/>
  <c r="X12" i="38"/>
  <c r="X26" i="38"/>
  <c r="X16" i="32"/>
  <c r="AD125" i="51"/>
  <c r="AD237" i="51"/>
  <c r="X237" i="51" s="1"/>
  <c r="X58" i="38"/>
  <c r="X45" i="38"/>
  <c r="X59" i="49"/>
  <c r="X13" i="38"/>
  <c r="X20" i="45"/>
  <c r="X78" i="49"/>
  <c r="X35" i="39"/>
  <c r="X30" i="38"/>
  <c r="X34" i="39"/>
  <c r="AD242" i="51"/>
  <c r="X25" i="39"/>
  <c r="AD137" i="51"/>
  <c r="AD138" i="51" s="1"/>
  <c r="X76" i="49"/>
  <c r="X33" i="39"/>
  <c r="AD267" i="51"/>
  <c r="X24" i="38"/>
  <c r="X28" i="38"/>
  <c r="AD135" i="51"/>
  <c r="AD136" i="51" s="1"/>
  <c r="X27" i="38"/>
  <c r="X103" i="49"/>
  <c r="X22" i="38"/>
  <c r="X23" i="38"/>
  <c r="AD95" i="45"/>
  <c r="X32" i="39"/>
  <c r="X5" i="38"/>
  <c r="X79" i="49"/>
  <c r="X17" i="49"/>
  <c r="AD227" i="51"/>
  <c r="X60" i="49"/>
  <c r="X60" i="38"/>
  <c r="X27" i="32"/>
  <c r="AD188" i="51"/>
  <c r="X38" i="38"/>
  <c r="X113" i="49"/>
  <c r="X54" i="38"/>
  <c r="X9" i="38"/>
  <c r="AD225" i="51"/>
  <c r="X225" i="51" s="1"/>
  <c r="X69" i="49"/>
  <c r="X26" i="39"/>
  <c r="X11" i="38"/>
  <c r="AD104" i="45"/>
  <c r="X29" i="38"/>
  <c r="X16" i="49"/>
  <c r="AD105" i="45"/>
  <c r="X105" i="45" s="1"/>
  <c r="X51" i="49"/>
  <c r="X44" i="49"/>
  <c r="X22" i="39"/>
  <c r="X68" i="49"/>
  <c r="X25" i="38"/>
  <c r="AD139" i="51"/>
  <c r="AD140" i="51" s="1"/>
  <c r="X104" i="45" l="1"/>
  <c r="AD103" i="45"/>
  <c r="X103" i="45" s="1"/>
  <c r="X95" i="45"/>
  <c r="AD93" i="45"/>
  <c r="X93" i="45" s="1"/>
  <c r="AD29" i="45"/>
  <c r="X29" i="45" s="1"/>
  <c r="W29" i="45"/>
  <c r="AD27" i="45"/>
  <c r="X27" i="45" s="1"/>
  <c r="W27" i="45"/>
  <c r="X267" i="51"/>
  <c r="AM267" i="51"/>
  <c r="AD243" i="51"/>
  <c r="X243" i="51" s="1"/>
  <c r="X242" i="51"/>
  <c r="X149" i="49"/>
  <c r="AD229" i="51"/>
  <c r="X114" i="49"/>
  <c r="AD220" i="51"/>
  <c r="X150" i="49"/>
  <c r="AD231" i="51"/>
  <c r="AD221" i="51"/>
  <c r="X221" i="51" s="1"/>
  <c r="AD228" i="51"/>
  <c r="X228" i="51" s="1"/>
  <c r="X227" i="51"/>
  <c r="X146" i="49"/>
  <c r="AD167" i="51"/>
  <c r="AD168" i="51" s="1"/>
  <c r="X135" i="51"/>
  <c r="X136" i="51"/>
  <c r="X119" i="51"/>
  <c r="X120" i="51"/>
  <c r="X139" i="51"/>
  <c r="X140" i="51"/>
  <c r="X121" i="51"/>
  <c r="X122" i="51"/>
  <c r="X145" i="49"/>
  <c r="AD165" i="51"/>
  <c r="AD166" i="51" s="1"/>
  <c r="X181" i="49"/>
  <c r="AD177" i="51"/>
  <c r="AD178" i="51" s="1"/>
  <c r="X125" i="51"/>
  <c r="AD126" i="51"/>
  <c r="X126" i="51" s="1"/>
  <c r="X123" i="51"/>
  <c r="X124" i="51"/>
  <c r="X137" i="51"/>
  <c r="X138" i="51"/>
  <c r="X156" i="49"/>
  <c r="AD67" i="51"/>
  <c r="X67" i="51" s="1"/>
  <c r="X124" i="49"/>
  <c r="AD43" i="51"/>
  <c r="X140" i="49"/>
  <c r="X157" i="49"/>
  <c r="AD68" i="51"/>
  <c r="X68" i="51" s="1"/>
  <c r="X177" i="49"/>
  <c r="X176" i="49"/>
  <c r="X127" i="49"/>
  <c r="AD46" i="51"/>
  <c r="X184" i="49"/>
  <c r="AD91" i="51"/>
  <c r="AD92" i="51" s="1"/>
  <c r="X164" i="49"/>
  <c r="AD75" i="51"/>
  <c r="X75" i="51" s="1"/>
  <c r="X135" i="49"/>
  <c r="AD54" i="51"/>
  <c r="X54" i="51" s="1"/>
  <c r="X152" i="49"/>
  <c r="AD57" i="51"/>
  <c r="X161" i="49"/>
  <c r="AD72" i="51"/>
  <c r="X72" i="51" s="1"/>
  <c r="X126" i="49"/>
  <c r="AD45" i="51"/>
  <c r="X134" i="49"/>
  <c r="AD53" i="51"/>
  <c r="X53" i="51" s="1"/>
  <c r="X160" i="49"/>
  <c r="AD71" i="51"/>
  <c r="X71" i="51" s="1"/>
  <c r="X141" i="49"/>
  <c r="X178" i="49"/>
  <c r="X142" i="49"/>
  <c r="X139" i="49"/>
  <c r="AD58" i="51"/>
  <c r="AD59" i="51" s="1"/>
  <c r="X148" i="49"/>
  <c r="AD62" i="51"/>
  <c r="AD63" i="51" s="1"/>
  <c r="X163" i="49"/>
  <c r="AD74" i="51"/>
  <c r="X74" i="51" s="1"/>
  <c r="X123" i="49"/>
  <c r="AD42" i="51"/>
  <c r="X93" i="49"/>
  <c r="X4" i="45"/>
  <c r="AM185" i="51"/>
  <c r="AD161" i="51"/>
  <c r="X161" i="51" s="1"/>
  <c r="X11" i="49"/>
  <c r="X26" i="51"/>
  <c r="X23" i="39"/>
  <c r="X51" i="32"/>
  <c r="AD81" i="49"/>
  <c r="X81" i="49" s="1"/>
  <c r="AM38" i="40"/>
  <c r="X7" i="38"/>
  <c r="AD235" i="51"/>
  <c r="X235" i="51" s="1"/>
  <c r="AM50" i="32"/>
  <c r="X50" i="49"/>
  <c r="X41" i="49"/>
  <c r="X6" i="49"/>
  <c r="X67" i="38"/>
  <c r="AD130" i="51"/>
  <c r="X130" i="51" s="1"/>
  <c r="AD172" i="51"/>
  <c r="X172" i="51" s="1"/>
  <c r="X8" i="38"/>
  <c r="AD11" i="51"/>
  <c r="AM36" i="32"/>
  <c r="AM30" i="32"/>
  <c r="X52" i="49"/>
  <c r="X54" i="32"/>
  <c r="AM30" i="39"/>
  <c r="X17" i="38"/>
  <c r="X22" i="51"/>
  <c r="X7" i="49"/>
  <c r="AM32" i="32"/>
  <c r="X61" i="38"/>
  <c r="X18" i="32"/>
  <c r="X9" i="39"/>
  <c r="AD163" i="51"/>
  <c r="AD164" i="51" s="1"/>
  <c r="AM21" i="51"/>
  <c r="X10" i="39"/>
  <c r="AM10" i="39"/>
  <c r="X67" i="49"/>
  <c r="AM144" i="51"/>
  <c r="X144" i="51"/>
  <c r="AM6" i="32"/>
  <c r="X6" i="51"/>
  <c r="AM6" i="51"/>
  <c r="AM25" i="32"/>
  <c r="X69" i="32"/>
  <c r="AM69" i="32"/>
  <c r="X29" i="51"/>
  <c r="AM29" i="51"/>
  <c r="X41" i="32"/>
  <c r="AM41" i="32"/>
  <c r="AM27" i="32"/>
  <c r="X60" i="32"/>
  <c r="AM60" i="32"/>
  <c r="X55" i="32"/>
  <c r="AM55" i="32"/>
  <c r="X65" i="49"/>
  <c r="AD64" i="49"/>
  <c r="X64" i="49" s="1"/>
  <c r="X146" i="51"/>
  <c r="AM146" i="51"/>
  <c r="AM32" i="39"/>
  <c r="X29" i="32"/>
  <c r="AM29" i="32"/>
  <c r="AD29" i="49"/>
  <c r="X29" i="49" s="1"/>
  <c r="X30" i="49"/>
  <c r="X37" i="32"/>
  <c r="AM37" i="32"/>
  <c r="X20" i="39"/>
  <c r="AM20" i="39"/>
  <c r="AM35" i="39"/>
  <c r="X13" i="45"/>
  <c r="AM13" i="45"/>
  <c r="X6" i="45"/>
  <c r="AM6" i="45"/>
  <c r="X5" i="45"/>
  <c r="AM5" i="45"/>
  <c r="AD12" i="49"/>
  <c r="X12" i="49" s="1"/>
  <c r="X13" i="49"/>
  <c r="AM8" i="51"/>
  <c r="X8" i="51"/>
  <c r="AM22" i="32"/>
  <c r="X17" i="39"/>
  <c r="AM17" i="39"/>
  <c r="X147" i="51"/>
  <c r="AM147" i="51"/>
  <c r="X32" i="38"/>
  <c r="X58" i="32"/>
  <c r="AE59" i="32" s="1"/>
  <c r="AD59" i="32"/>
  <c r="AM58" i="32"/>
  <c r="X61" i="32"/>
  <c r="AM34" i="39"/>
  <c r="X31" i="32"/>
  <c r="AM31" i="32"/>
  <c r="X99" i="51"/>
  <c r="AM99" i="51"/>
  <c r="X53" i="38"/>
  <c r="X5" i="51"/>
  <c r="AM5" i="51"/>
  <c r="AM30" i="51"/>
  <c r="X30" i="51"/>
  <c r="X17" i="51"/>
  <c r="AM17" i="51"/>
  <c r="X7" i="45"/>
  <c r="AM7" i="45"/>
  <c r="X256" i="51"/>
  <c r="AM256" i="51"/>
  <c r="X11" i="45"/>
  <c r="AM11" i="45"/>
  <c r="AD70" i="49"/>
  <c r="X70" i="49" s="1"/>
  <c r="X71" i="49"/>
  <c r="X44" i="32"/>
  <c r="AM44" i="32"/>
  <c r="X39" i="32"/>
  <c r="AM39" i="32"/>
  <c r="AM261" i="51"/>
  <c r="X261" i="51"/>
  <c r="X67" i="32"/>
  <c r="AM67" i="32"/>
  <c r="X68" i="32"/>
  <c r="AM68" i="32"/>
  <c r="AM26" i="39"/>
  <c r="X7" i="51"/>
  <c r="AM7" i="51"/>
  <c r="X63" i="32"/>
  <c r="AM63" i="32"/>
  <c r="X8" i="39"/>
  <c r="AM8" i="39"/>
  <c r="X47" i="32"/>
  <c r="AD48" i="32"/>
  <c r="AM47" i="32"/>
  <c r="X40" i="32"/>
  <c r="AM40" i="32"/>
  <c r="AM16" i="32"/>
  <c r="AM20" i="32"/>
  <c r="X65" i="32"/>
  <c r="AM65" i="32"/>
  <c r="AM22" i="39"/>
  <c r="X43" i="32"/>
  <c r="AM43" i="32"/>
  <c r="X62" i="49"/>
  <c r="X105" i="51"/>
  <c r="AM105" i="51"/>
  <c r="X196" i="51"/>
  <c r="AM196" i="51"/>
  <c r="X58" i="49"/>
  <c r="AD57" i="49"/>
  <c r="X57" i="49" s="1"/>
  <c r="X15" i="39"/>
  <c r="AM15" i="39"/>
  <c r="X194" i="51"/>
  <c r="AM194" i="51"/>
  <c r="AD217" i="51"/>
  <c r="AD18" i="49"/>
  <c r="X18" i="49" s="1"/>
  <c r="X19" i="49"/>
  <c r="X103" i="51"/>
  <c r="AM103" i="51"/>
  <c r="AM254" i="51"/>
  <c r="X254" i="51"/>
  <c r="X22" i="49"/>
  <c r="X85" i="49"/>
  <c r="AD84" i="49"/>
  <c r="X84" i="49" s="1"/>
  <c r="X4" i="38"/>
  <c r="X4" i="32"/>
  <c r="X35" i="49"/>
  <c r="X57" i="32"/>
  <c r="AM57" i="32"/>
  <c r="X26" i="49"/>
  <c r="AM33" i="39"/>
  <c r="AM255" i="51"/>
  <c r="X255" i="51"/>
  <c r="X10" i="49"/>
  <c r="X13" i="39"/>
  <c r="AM13" i="39"/>
  <c r="X63" i="49"/>
  <c r="X12" i="39"/>
  <c r="AM12" i="39"/>
  <c r="X53" i="32"/>
  <c r="AM53" i="32"/>
  <c r="AM23" i="32"/>
  <c r="X37" i="38"/>
  <c r="AD88" i="49"/>
  <c r="X88" i="49" s="1"/>
  <c r="X89" i="49"/>
  <c r="AD42" i="49"/>
  <c r="X42" i="49" s="1"/>
  <c r="X43" i="49"/>
  <c r="X53" i="49"/>
  <c r="AM24" i="39"/>
  <c r="AM10" i="32"/>
  <c r="X71" i="38"/>
  <c r="AM25" i="39"/>
  <c r="X7" i="32"/>
  <c r="X11" i="32" s="1"/>
  <c r="X39" i="38"/>
  <c r="X13" i="32"/>
  <c r="X14" i="32" s="1"/>
  <c r="X56" i="38"/>
  <c r="X102" i="49"/>
  <c r="X69" i="38"/>
  <c r="X65" i="38"/>
  <c r="X59" i="38"/>
  <c r="X66" i="32"/>
  <c r="AM66" i="32"/>
  <c r="X87" i="49"/>
  <c r="X24" i="49"/>
  <c r="X14" i="45"/>
  <c r="AM14" i="45"/>
  <c r="AM259" i="51"/>
  <c r="X259" i="51"/>
  <c r="X96" i="51"/>
  <c r="AM96" i="51"/>
  <c r="X9" i="51"/>
  <c r="AM9" i="51"/>
  <c r="X42" i="32"/>
  <c r="AM42" i="32"/>
  <c r="X9" i="45"/>
  <c r="AM9" i="45"/>
  <c r="X49" i="32"/>
  <c r="AM49" i="32"/>
  <c r="X31" i="39"/>
  <c r="AM31" i="39"/>
  <c r="X39" i="49"/>
  <c r="AD38" i="49"/>
  <c r="X38" i="49" s="1"/>
  <c r="X95" i="49"/>
  <c r="X72" i="32"/>
  <c r="AD73" i="32"/>
  <c r="AM72" i="32"/>
  <c r="X100" i="51"/>
  <c r="AM100" i="51"/>
  <c r="AM27" i="51"/>
  <c r="X27" i="51"/>
  <c r="AD197" i="51"/>
  <c r="AM260" i="51"/>
  <c r="X260" i="51"/>
  <c r="AM17" i="32"/>
  <c r="AD90" i="49"/>
  <c r="X90" i="49" s="1"/>
  <c r="X91" i="49"/>
  <c r="X6" i="39"/>
  <c r="AM6" i="39"/>
  <c r="X72" i="38"/>
  <c r="X64" i="38"/>
  <c r="X28" i="32"/>
  <c r="AM28" i="32"/>
  <c r="X56" i="32"/>
  <c r="AM56" i="32"/>
  <c r="X19" i="32"/>
  <c r="AD238" i="51"/>
  <c r="X238" i="51" s="1"/>
  <c r="X101" i="49"/>
  <c r="X96" i="49"/>
  <c r="X24" i="32"/>
  <c r="X21" i="32"/>
  <c r="AD175" i="51"/>
  <c r="AD176" i="51" s="1"/>
  <c r="X100" i="49"/>
  <c r="AD133" i="51"/>
  <c r="AD134" i="51" s="1"/>
  <c r="AD216" i="51" l="1"/>
  <c r="X9" i="32"/>
  <c r="X5" i="32"/>
  <c r="AM48" i="32"/>
  <c r="AM59" i="32"/>
  <c r="AN59" i="32"/>
  <c r="AD38" i="32"/>
  <c r="X38" i="32" s="1"/>
  <c r="AD35" i="32"/>
  <c r="AM73" i="32"/>
  <c r="AN73" i="32"/>
  <c r="X82" i="49"/>
  <c r="AD8" i="32"/>
  <c r="X8" i="32" s="1"/>
  <c r="X12" i="32" s="1"/>
  <c r="AM104" i="51"/>
  <c r="W31" i="45"/>
  <c r="AD31" i="45"/>
  <c r="X21" i="51"/>
  <c r="X36" i="32"/>
  <c r="AD28" i="45"/>
  <c r="X28" i="45" s="1"/>
  <c r="W28" i="45"/>
  <c r="AD30" i="45"/>
  <c r="X30" i="45" s="1"/>
  <c r="W30" i="45"/>
  <c r="AD26" i="45"/>
  <c r="W26" i="45"/>
  <c r="X73" i="32"/>
  <c r="AE73" i="32"/>
  <c r="X50" i="32"/>
  <c r="X185" i="51"/>
  <c r="X46" i="51"/>
  <c r="AD222" i="51"/>
  <c r="X222" i="51" s="1"/>
  <c r="X117" i="49"/>
  <c r="AD264" i="51"/>
  <c r="AD230" i="51"/>
  <c r="X230" i="51" s="1"/>
  <c r="X229" i="51"/>
  <c r="X187" i="49"/>
  <c r="AD248" i="51"/>
  <c r="X185" i="49"/>
  <c r="AD244" i="51"/>
  <c r="AD232" i="51"/>
  <c r="X232" i="51" s="1"/>
  <c r="X231" i="51"/>
  <c r="X220" i="51"/>
  <c r="X186" i="49"/>
  <c r="AD246" i="51"/>
  <c r="X32" i="32"/>
  <c r="X45" i="51"/>
  <c r="X175" i="51"/>
  <c r="X176" i="51"/>
  <c r="X38" i="40"/>
  <c r="X163" i="51"/>
  <c r="X164" i="51"/>
  <c r="AM4" i="45"/>
  <c r="AM16" i="51"/>
  <c r="X165" i="51"/>
  <c r="X166" i="51"/>
  <c r="X16" i="51"/>
  <c r="X167" i="51"/>
  <c r="X168" i="51"/>
  <c r="X177" i="51"/>
  <c r="X178" i="51"/>
  <c r="X133" i="51"/>
  <c r="X134" i="51"/>
  <c r="X182" i="49"/>
  <c r="AD179" i="51"/>
  <c r="AD180" i="51" s="1"/>
  <c r="X175" i="49"/>
  <c r="AD87" i="51"/>
  <c r="AD88" i="51" s="1"/>
  <c r="X122" i="49"/>
  <c r="AD41" i="51"/>
  <c r="X167" i="49"/>
  <c r="AD78" i="51"/>
  <c r="X78" i="51" s="1"/>
  <c r="X42" i="51"/>
  <c r="AA126" i="51"/>
  <c r="AE126" i="51"/>
  <c r="X162" i="49"/>
  <c r="AD73" i="51"/>
  <c r="X73" i="51" s="1"/>
  <c r="X189" i="49"/>
  <c r="AD85" i="51"/>
  <c r="AD86" i="51" s="1"/>
  <c r="X125" i="49"/>
  <c r="AD44" i="51"/>
  <c r="X159" i="49"/>
  <c r="AD70" i="51"/>
  <c r="X70" i="51" s="1"/>
  <c r="X63" i="51"/>
  <c r="X62" i="51"/>
  <c r="X43" i="51"/>
  <c r="X168" i="49"/>
  <c r="AD79" i="51"/>
  <c r="X79" i="51" s="1"/>
  <c r="X25" i="49"/>
  <c r="X144" i="49"/>
  <c r="AD60" i="51"/>
  <c r="X57" i="51"/>
  <c r="X180" i="49"/>
  <c r="AD89" i="51"/>
  <c r="AD90" i="51" s="1"/>
  <c r="X136" i="49"/>
  <c r="AD55" i="51"/>
  <c r="X55" i="51" s="1"/>
  <c r="X59" i="51"/>
  <c r="X58" i="51"/>
  <c r="X92" i="51"/>
  <c r="X91" i="51"/>
  <c r="AM91" i="51"/>
  <c r="AM92" i="51" s="1"/>
  <c r="AM9" i="39"/>
  <c r="AM54" i="32"/>
  <c r="AM23" i="39"/>
  <c r="X30" i="32"/>
  <c r="AM22" i="51"/>
  <c r="X25" i="51"/>
  <c r="AM18" i="32"/>
  <c r="X106" i="51"/>
  <c r="AM106" i="51"/>
  <c r="X30" i="39"/>
  <c r="AM26" i="51"/>
  <c r="X4" i="51"/>
  <c r="X104" i="51"/>
  <c r="X34" i="38"/>
  <c r="AM4" i="51"/>
  <c r="AM51" i="32"/>
  <c r="AD9" i="49"/>
  <c r="X9" i="49" s="1"/>
  <c r="AM24" i="32"/>
  <c r="X186" i="51"/>
  <c r="AM186" i="51"/>
  <c r="X27" i="49"/>
  <c r="X11" i="51"/>
  <c r="AM11" i="51"/>
  <c r="X19" i="38"/>
  <c r="X29" i="39"/>
  <c r="AM29" i="39"/>
  <c r="X33" i="32"/>
  <c r="AM33" i="32"/>
  <c r="X187" i="51"/>
  <c r="AM187" i="51"/>
  <c r="X15" i="49"/>
  <c r="X28" i="49"/>
  <c r="X21" i="49"/>
  <c r="X102" i="51"/>
  <c r="AM102" i="51"/>
  <c r="X188" i="51"/>
  <c r="AM188" i="51"/>
  <c r="AD71" i="32"/>
  <c r="AM71" i="32" s="1"/>
  <c r="X70" i="32"/>
  <c r="X71" i="32" s="1"/>
  <c r="AM70" i="32"/>
  <c r="AD12" i="32"/>
  <c r="AM12" i="32" s="1"/>
  <c r="AM8" i="32"/>
  <c r="AM4" i="32"/>
  <c r="AD9" i="32"/>
  <c r="AD5" i="32"/>
  <c r="AM257" i="51"/>
  <c r="X257" i="51"/>
  <c r="X195" i="51"/>
  <c r="AM195" i="51"/>
  <c r="X28" i="51"/>
  <c r="AM28" i="51"/>
  <c r="X56" i="49"/>
  <c r="X37" i="49"/>
  <c r="AD36" i="49"/>
  <c r="X36" i="49" s="1"/>
  <c r="AM19" i="32"/>
  <c r="AD14" i="32"/>
  <c r="AM13" i="32"/>
  <c r="AM145" i="51"/>
  <c r="X145" i="51"/>
  <c r="X5" i="39"/>
  <c r="AM5" i="39"/>
  <c r="X73" i="49"/>
  <c r="X40" i="40"/>
  <c r="AM40" i="40"/>
  <c r="X197" i="51"/>
  <c r="AM197" i="51"/>
  <c r="AD94" i="49"/>
  <c r="X94" i="49" s="1"/>
  <c r="X216" i="51"/>
  <c r="AM216" i="51"/>
  <c r="X45" i="32"/>
  <c r="AM45" i="32"/>
  <c r="AM148" i="51"/>
  <c r="X148" i="51"/>
  <c r="X46" i="32"/>
  <c r="AM46" i="32"/>
  <c r="X217" i="51"/>
  <c r="AM217" i="51"/>
  <c r="X52" i="32"/>
  <c r="AM52" i="32"/>
  <c r="AD61" i="49"/>
  <c r="X61" i="49" s="1"/>
  <c r="X37" i="40"/>
  <c r="AM37" i="40"/>
  <c r="X14" i="38"/>
  <c r="X75" i="49"/>
  <c r="AD74" i="49"/>
  <c r="X74" i="49" s="1"/>
  <c r="X39" i="40"/>
  <c r="AM39" i="40"/>
  <c r="AM21" i="39"/>
  <c r="X64" i="32"/>
  <c r="AM64" i="32"/>
  <c r="X4" i="49"/>
  <c r="X149" i="51"/>
  <c r="AM149" i="51"/>
  <c r="X23" i="49"/>
  <c r="AM10" i="45"/>
  <c r="X59" i="32"/>
  <c r="X34" i="32"/>
  <c r="X35" i="32" s="1"/>
  <c r="AM34" i="32"/>
  <c r="AM26" i="32"/>
  <c r="AD11" i="32"/>
  <c r="AM11" i="32" s="1"/>
  <c r="AM7" i="32"/>
  <c r="X8" i="45"/>
  <c r="AM8" i="45"/>
  <c r="AM15" i="32"/>
  <c r="X152" i="51"/>
  <c r="AM152" i="51"/>
  <c r="AD32" i="49"/>
  <c r="X32" i="49" s="1"/>
  <c r="X33" i="49"/>
  <c r="X14" i="39"/>
  <c r="AM14" i="39"/>
  <c r="X48" i="32"/>
  <c r="X63" i="38"/>
  <c r="AM21" i="32"/>
  <c r="AM38" i="32" l="1"/>
  <c r="AM5" i="32"/>
  <c r="AN5" i="32"/>
  <c r="AM25" i="51"/>
  <c r="W25" i="45"/>
  <c r="W23" i="45" s="1"/>
  <c r="AD25" i="45"/>
  <c r="AD23" i="45" s="1"/>
  <c r="X26" i="45"/>
  <c r="X31" i="45"/>
  <c r="X264" i="51"/>
  <c r="AM264" i="51"/>
  <c r="AD61" i="51"/>
  <c r="X61" i="51" s="1"/>
  <c r="AD247" i="51"/>
  <c r="X247" i="51" s="1"/>
  <c r="X246" i="51"/>
  <c r="AD245" i="51"/>
  <c r="X245" i="51" s="1"/>
  <c r="X244" i="51"/>
  <c r="AD249" i="51"/>
  <c r="X249" i="51" s="1"/>
  <c r="X248" i="51"/>
  <c r="X179" i="51"/>
  <c r="X180" i="51"/>
  <c r="X90" i="51"/>
  <c r="X89" i="51"/>
  <c r="AM89" i="51"/>
  <c r="AM90" i="51" s="1"/>
  <c r="X60" i="51"/>
  <c r="X41" i="51"/>
  <c r="X44" i="51"/>
  <c r="X88" i="51"/>
  <c r="X87" i="51"/>
  <c r="AM87" i="51"/>
  <c r="AM88" i="51" s="1"/>
  <c r="X86" i="51"/>
  <c r="X85" i="51"/>
  <c r="AM85" i="51"/>
  <c r="X48" i="49"/>
  <c r="AM35" i="32"/>
  <c r="X7" i="39"/>
  <c r="AM7" i="39"/>
  <c r="AM14" i="32"/>
  <c r="X4" i="39"/>
  <c r="AM4" i="39"/>
  <c r="AM101" i="51"/>
  <c r="X101" i="51"/>
  <c r="AM9" i="32"/>
  <c r="X8" i="49"/>
  <c r="AD5" i="49"/>
  <c r="X5" i="49" s="1"/>
  <c r="X25" i="45" l="1"/>
  <c r="X23" i="45" s="1"/>
  <c r="AM86" i="51"/>
  <c r="X98" i="49"/>
  <c r="X11" i="39"/>
  <c r="AM11" i="39"/>
  <c r="X16" i="39" l="1"/>
  <c r="AM16" i="39"/>
  <c r="AN204" i="51" l="1"/>
  <c r="AN203" i="51"/>
  <c r="AE14" i="51" l="1"/>
  <c r="AN14" i="51" s="1"/>
  <c r="AN210" i="51"/>
  <c r="AE15" i="51"/>
  <c r="AN15" i="51" s="1"/>
  <c r="AN211" i="51"/>
  <c r="AN202" i="51"/>
  <c r="AN206" i="51"/>
  <c r="AE207" i="51" l="1"/>
  <c r="AN207" i="51" s="1"/>
  <c r="AN205" i="51"/>
  <c r="AE13" i="51"/>
  <c r="AN13" i="51" s="1"/>
  <c r="AN209" i="51"/>
  <c r="AN32" i="51" l="1"/>
  <c r="AN31" i="51" l="1"/>
  <c r="AE160" i="51" l="1"/>
  <c r="AE50" i="51"/>
  <c r="AE49" i="51"/>
  <c r="AE115" i="51"/>
  <c r="AE82" i="51"/>
  <c r="AE131" i="51"/>
  <c r="AN24" i="32" l="1"/>
  <c r="AN21" i="32" l="1"/>
  <c r="AN23" i="32"/>
  <c r="AN25" i="32" l="1"/>
  <c r="AN19" i="32"/>
  <c r="AN51" i="32"/>
  <c r="AN46" i="32"/>
  <c r="AN42" i="32"/>
  <c r="AN32" i="32"/>
  <c r="AN28" i="32"/>
  <c r="AN50" i="32"/>
  <c r="AN45" i="32"/>
  <c r="AN41" i="32"/>
  <c r="AN31" i="32"/>
  <c r="AN27" i="32"/>
  <c r="AN17" i="32"/>
  <c r="AN16" i="32"/>
  <c r="AN29" i="32" l="1"/>
  <c r="AN39" i="32"/>
  <c r="AN43" i="32"/>
  <c r="AN47" i="32"/>
  <c r="AN48" i="32" s="1"/>
  <c r="AE48" i="32"/>
  <c r="AN13" i="32"/>
  <c r="AN14" i="32" s="1"/>
  <c r="AE9" i="32"/>
  <c r="AE14" i="32"/>
  <c r="AN18" i="32"/>
  <c r="AN9" i="32" l="1"/>
  <c r="AE12" i="32"/>
  <c r="AN12" i="32" s="1"/>
  <c r="AN8" i="32"/>
  <c r="AN7" i="32"/>
  <c r="AE11" i="32"/>
  <c r="AN11" i="32" s="1"/>
  <c r="AN252" i="51" l="1"/>
  <c r="AN33" i="32" l="1"/>
  <c r="AN5" i="39" l="1"/>
  <c r="AN34" i="32"/>
  <c r="AN35" i="32" s="1"/>
  <c r="AE35" i="32"/>
  <c r="AN37" i="32" l="1"/>
  <c r="AE38" i="32"/>
  <c r="AN38" i="32" s="1"/>
  <c r="AN20" i="32" l="1"/>
  <c r="AN4" i="39"/>
  <c r="AN98" i="51" l="1"/>
  <c r="AE35" i="51" l="1"/>
  <c r="AE38" i="51" s="1"/>
  <c r="AN97" i="51"/>
  <c r="AE172" i="51" l="1"/>
  <c r="AE79" i="51"/>
  <c r="X49" i="45" l="1"/>
  <c r="X18" i="45"/>
  <c r="AD109" i="51" l="1"/>
  <c r="AD36" i="51"/>
  <c r="X36" i="51" s="1"/>
  <c r="X107" i="49"/>
  <c r="X119" i="49"/>
  <c r="AD35" i="51"/>
  <c r="AD131" i="51"/>
  <c r="X131" i="51" s="1"/>
  <c r="AD82" i="51"/>
  <c r="X82" i="51" s="1"/>
  <c r="X171" i="49"/>
  <c r="X98" i="51"/>
  <c r="AM98" i="51"/>
  <c r="AD110" i="51"/>
  <c r="X110" i="51" s="1"/>
  <c r="X108" i="49"/>
  <c r="AM252" i="51"/>
  <c r="X252" i="51"/>
  <c r="X172" i="49"/>
  <c r="AD173" i="51"/>
  <c r="X173" i="51" s="1"/>
  <c r="AD83" i="51"/>
  <c r="X83" i="51" s="1"/>
  <c r="AM97" i="51"/>
  <c r="X97" i="51"/>
  <c r="X109" i="49"/>
  <c r="AD111" i="51"/>
  <c r="X111" i="51" s="1"/>
  <c r="AD115" i="51"/>
  <c r="X115" i="51" s="1"/>
  <c r="AD49" i="51"/>
  <c r="X49" i="51" s="1"/>
  <c r="X130" i="49"/>
  <c r="AM151" i="51"/>
  <c r="AD12" i="51"/>
  <c r="X151" i="51"/>
  <c r="X153" i="51"/>
  <c r="AM153" i="51"/>
  <c r="AD37" i="51"/>
  <c r="X37" i="51" s="1"/>
  <c r="AD156" i="51"/>
  <c r="X156" i="51" s="1"/>
  <c r="X111" i="49"/>
  <c r="AD160" i="51"/>
  <c r="X160" i="51" s="1"/>
  <c r="X131" i="49"/>
  <c r="AD50" i="51"/>
  <c r="X50" i="51" s="1"/>
  <c r="AM12" i="51" l="1"/>
  <c r="AD10" i="51"/>
  <c r="X12" i="51"/>
  <c r="X35" i="51"/>
  <c r="AD38" i="51"/>
  <c r="X38" i="51" s="1"/>
  <c r="X109" i="51"/>
  <c r="X10" i="51" l="1"/>
  <c r="AM10" i="51"/>
  <c r="X76" i="38" l="1"/>
  <c r="X75" i="38" l="1"/>
  <c r="X41" i="38"/>
  <c r="X46" i="38"/>
  <c r="X40" i="38" l="1"/>
  <c r="X44" i="38"/>
  <c r="X48" i="38" l="1"/>
  <c r="X47" i="38" l="1"/>
  <c r="AA173" i="51" l="1"/>
  <c r="AA83" i="51"/>
  <c r="AJ252" i="51" l="1"/>
  <c r="AK252" i="51"/>
  <c r="AA82" i="51" l="1"/>
  <c r="AA131" i="51"/>
  <c r="AA115" i="51" l="1"/>
  <c r="AA49" i="51"/>
  <c r="AA111" i="51"/>
  <c r="AA110" i="51"/>
  <c r="AA156" i="51" l="1"/>
  <c r="AA37" i="51"/>
  <c r="AA109" i="51"/>
  <c r="AA36" i="51"/>
  <c r="AJ98" i="51" l="1"/>
  <c r="AK98" i="51"/>
  <c r="AJ97" i="51" l="1"/>
  <c r="AK97" i="51"/>
  <c r="AA67" i="51" l="1"/>
  <c r="AA129" i="51"/>
  <c r="AA160" i="51"/>
  <c r="AA50" i="51"/>
  <c r="AA35" i="51" l="1"/>
  <c r="AA38" i="51" l="1"/>
  <c r="V11" i="51" l="1"/>
  <c r="V10" i="51" s="1"/>
  <c r="V11" i="32" l="1"/>
  <c r="V12"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GONÇALVES SANTOS</author>
    <author>LOURENÇO ALVES</author>
    <author>PEDRO CORTES</author>
  </authors>
  <commentList>
    <comment ref="AB13" authorId="0" shapeId="0" xr:uid="{3755474A-F53B-4A33-9A3E-88E577303E83}">
      <text>
        <r>
          <rPr>
            <b/>
            <sz val="9"/>
            <color indexed="81"/>
            <rFont val="Tahoma"/>
            <family val="2"/>
          </rPr>
          <t xml:space="preserve">IR EDP:
</t>
        </r>
        <r>
          <rPr>
            <sz val="9"/>
            <color indexed="81"/>
            <rFont val="Tahoma"/>
            <family val="2"/>
          </rPr>
          <t xml:space="preserve">Social Tariff reclassified from Gross Margin (€46m in 1H22 and €37m in 1H21), not adjusted in 1H21 amounts.
</t>
        </r>
      </text>
    </comment>
    <comment ref="AC13" authorId="0" shapeId="0" xr:uid="{ACCC9803-11B1-454D-BBB5-D5DF0D05E015}">
      <text>
        <r>
          <rPr>
            <b/>
            <sz val="9"/>
            <color indexed="81"/>
            <rFont val="Tahoma"/>
            <family val="2"/>
          </rPr>
          <t xml:space="preserve">IR EDP:
</t>
        </r>
        <r>
          <rPr>
            <sz val="9"/>
            <color indexed="81"/>
            <rFont val="Tahoma"/>
            <family val="2"/>
          </rPr>
          <t xml:space="preserve">Social tariff reclassified from Gross Margin (€67m in 9M22 and €55m in 9M21), not adjusted in 9M21 numbers (€38m in Renewables and €17m in CS&amp;EM) 
</t>
        </r>
      </text>
    </comment>
    <comment ref="AD13" authorId="0" shapeId="0" xr:uid="{C310EC7F-6E0D-44B4-8DE2-4C906C1BB90B}">
      <text>
        <r>
          <rPr>
            <b/>
            <sz val="9"/>
            <color indexed="81"/>
            <rFont val="Tahoma"/>
            <family val="2"/>
          </rPr>
          <t>IR EDP:</t>
        </r>
        <r>
          <rPr>
            <sz val="9"/>
            <color indexed="81"/>
            <rFont val="Tahoma"/>
            <family val="2"/>
          </rPr>
          <t xml:space="preserve">
Social tariff reclassified from Gross Margin (€75m in 2022 and €72m in 2022), not adjusted in 2021 numbers (€50m in Renewables and €21m in CS&amp;EM) </t>
        </r>
      </text>
    </comment>
    <comment ref="AB20" authorId="0" shapeId="0" xr:uid="{81EE1BE1-3674-4804-A884-2BF5C9AC3583}">
      <text>
        <r>
          <rPr>
            <b/>
            <sz val="9"/>
            <color indexed="81"/>
            <rFont val="Tahoma"/>
            <family val="2"/>
          </rPr>
          <t xml:space="preserve">IR EDP:
</t>
        </r>
        <r>
          <rPr>
            <sz val="9"/>
            <color indexed="81"/>
            <rFont val="Tahoma"/>
            <family val="2"/>
          </rPr>
          <t xml:space="preserve">Social Tariff reclassified from Gross Margin (€46m in 1H22 and €37m in 1H21), not adjusted in 1H21 amounts.
</t>
        </r>
      </text>
    </comment>
    <comment ref="AC20" authorId="0" shapeId="0" xr:uid="{001848D2-6A75-46B8-A622-F7A818345415}">
      <text>
        <r>
          <rPr>
            <b/>
            <sz val="9"/>
            <color indexed="81"/>
            <rFont val="Tahoma"/>
            <family val="2"/>
          </rPr>
          <t xml:space="preserve">IR EDP:
</t>
        </r>
        <r>
          <rPr>
            <sz val="9"/>
            <color indexed="81"/>
            <rFont val="Tahoma"/>
            <family val="2"/>
          </rPr>
          <t xml:space="preserve">Social tariff reclassified from Gross Margin (€67m in 9M22 and €55m in 9M21), not adjusted in 9M21 numbers (€38m in Renewables and €17m in CS&amp;EM) 
</t>
        </r>
      </text>
    </comment>
    <comment ref="AD20" authorId="0" shapeId="0" xr:uid="{D44B0382-833F-4A5A-869B-4E5FB7D4244B}">
      <text>
        <r>
          <rPr>
            <b/>
            <sz val="9"/>
            <color indexed="81"/>
            <rFont val="Tahoma"/>
            <family val="2"/>
          </rPr>
          <t>IR EDP:</t>
        </r>
        <r>
          <rPr>
            <sz val="9"/>
            <color indexed="81"/>
            <rFont val="Tahoma"/>
            <family val="2"/>
          </rPr>
          <t xml:space="preserve">
Social tariff reclassified from Gross Margin (€75m in 2022 and €72m in 2022), not adjusted in 2021 numbers (€50m in Renewables and €21m in CS&amp;EM) </t>
        </r>
      </text>
    </comment>
    <comment ref="B25" authorId="1" shapeId="0" xr:uid="{070F2C26-4C47-4769-AC5C-1BDF7193D7A4}">
      <text>
        <r>
          <rPr>
            <b/>
            <sz val="9"/>
            <color indexed="81"/>
            <rFont val="Tahoma"/>
            <family val="2"/>
          </rPr>
          <t>IR EDP:</t>
        </r>
        <r>
          <rPr>
            <sz val="9"/>
            <color indexed="81"/>
            <rFont val="Tahoma"/>
            <family val="2"/>
          </rPr>
          <t xml:space="preserve">
- Until 2020 "JVs and Associates" were accounted for below EBITDA, at the Financial results line. 
- 2019 accounts were restated.</t>
        </r>
      </text>
    </comment>
    <comment ref="AA29" authorId="1" shapeId="0" xr:uid="{5D538B1A-651F-430F-9BAF-10A4224E75D5}">
      <text>
        <r>
          <rPr>
            <b/>
            <sz val="9"/>
            <color indexed="81"/>
            <rFont val="Tahoma"/>
            <family val="2"/>
          </rPr>
          <t>IR EDP:</t>
        </r>
        <r>
          <rPr>
            <sz val="9"/>
            <color indexed="81"/>
            <rFont val="Tahoma"/>
            <family val="2"/>
          </rPr>
          <t xml:space="preserve">
EBITDA in 1Q22 decreased 18% to €710m, without any one-off contribution. Excluding 1Q21 positive one-off impact, recurring EBITDA posted a 16% YoY decrease (-€134m YoY) vs. recurring EBITDA of €844m in 1Q21. ForEx has a positive impact of +€35m YoY mainly due to the 12% BRL appreciation vs. the Euro.  
</t>
        </r>
      </text>
    </comment>
    <comment ref="AB29" authorId="0" shapeId="0" xr:uid="{5347B483-F341-4AC7-BA15-E8B27998FD83}">
      <text>
        <r>
          <rPr>
            <b/>
            <sz val="9"/>
            <color indexed="81"/>
            <rFont val="Tahoma"/>
            <family val="2"/>
          </rPr>
          <t xml:space="preserve">IR EDP:
</t>
        </r>
        <r>
          <rPr>
            <sz val="9"/>
            <color indexed="81"/>
            <rFont val="Tahoma"/>
            <family val="2"/>
          </rPr>
          <t xml:space="preserve">EBITDA in 1H22 increased 18% to €1,994m. Excluding 1H21 one-off impacts (+€14m), recurring EBITDA posted a 19% YoY increase (+€316m YoY). ForEx has a positive impact of +€97m YoY mainly due to the 17% BRL appreciation vs. the Euro.  Excluding Forex +13%
</t>
        </r>
      </text>
    </comment>
    <comment ref="AC29" authorId="0" shapeId="0" xr:uid="{F91E7B97-8879-4DCA-897D-F584C90DAAAB}">
      <text>
        <r>
          <rPr>
            <b/>
            <sz val="9"/>
            <color indexed="81"/>
            <rFont val="Tahoma"/>
            <family val="2"/>
          </rPr>
          <t xml:space="preserve">IR EDP:
</t>
        </r>
        <r>
          <rPr>
            <sz val="9"/>
            <color indexed="81"/>
            <rFont val="Tahoma"/>
            <family val="2"/>
          </rPr>
          <t xml:space="preserve">Reported EBITDA in 9M22 increased 21% to €3,046m, without significant one-off impacts. ForEx had a positive impact of +€153m YoY mainly due to the 17% BRL appreciation vs. the Euro, excluding Forex EBITDA increased 15% YoY.
</t>
        </r>
      </text>
    </comment>
    <comment ref="AD29" authorId="2" shapeId="0" xr:uid="{C552F51E-82C2-4BBF-B60C-D4102C6FCF5D}">
      <text>
        <r>
          <rPr>
            <b/>
            <sz val="9"/>
            <color indexed="81"/>
            <rFont val="Tahoma"/>
            <family val="2"/>
          </rPr>
          <t>IR EDP:</t>
        </r>
        <r>
          <rPr>
            <sz val="9"/>
            <color indexed="81"/>
            <rFont val="Tahoma"/>
            <family val="2"/>
          </rPr>
          <t xml:space="preserve">
Reported EBITDA in 2022 increased 22% to €4,524m, without significant one-off impacts. ForEx had a positive impact of +€237m YoY mainly due to the 17% BRL appreciation vs. the Euro. 89% of EBITDA was derived from Energy Transition related activities.
</t>
        </r>
      </text>
    </comment>
    <comment ref="AA30" authorId="1" shapeId="0" xr:uid="{B56BE923-01A3-46EF-A16C-AA27FD0BC341}">
      <text>
        <r>
          <rPr>
            <b/>
            <sz val="9"/>
            <color indexed="81"/>
            <rFont val="Tahoma"/>
            <family val="2"/>
          </rPr>
          <t>IR EDP:</t>
        </r>
        <r>
          <rPr>
            <sz val="9"/>
            <color indexed="81"/>
            <rFont val="Tahoma"/>
            <family val="2"/>
          </rPr>
          <t xml:space="preserve">
RENEWABLES (58% of EBITDA, €405m in 1Q22) – EBITDA decreased by 9% YoY (-€40m YoY) mainly impacted by the very weak hydro resources in Iberia (-70% below LT. average in 1Q22 vs. +28% above in 1Q21) in the context of record-high electricity pool prices, which was mitigated by (i) the growth of wind &amp; solar capacity (avg MWs +9%), (ii) the recovery of wind resources (+5 p.p. YoY) and (iii) last year’s negative impact of the polar vortex weather event in US (-€35m), (iv) favorable ForEx impact (+€15m).
</t>
        </r>
      </text>
    </comment>
    <comment ref="AB30" authorId="0" shapeId="0" xr:uid="{8E9C321B-7889-4C93-A5A8-8094CE34A4BB}">
      <text>
        <r>
          <rPr>
            <b/>
            <sz val="9"/>
            <color indexed="81"/>
            <rFont val="Tahoma"/>
            <family val="2"/>
          </rPr>
          <t xml:space="preserve">IR EDP:
</t>
        </r>
        <r>
          <rPr>
            <sz val="9"/>
            <color indexed="81"/>
            <rFont val="Tahoma"/>
            <family val="2"/>
          </rPr>
          <t xml:space="preserve">RENEWABLES (53% of EBITDA, €1,049m in 1H22) – EBITDA increased by 4% YoY (+€42m YoY) as (i) the benefits from portfolio expansion (avg. MWs +10% YoY), (ii) improvement of avg. selling price (+27% YoY), (iii) the recovery of wind resources (+7p.p. YoY, to +2% above LT. average) and (iv) last year’s negative impact of the polar vortex weather event in US (c.-€35m); more than offset (i) the impact of very weak hydro resources in Iberia (-66% below LT. average in 1H22 vs. +11% above in 1H21) in the context of record-high electricity pool prices and pre-hedged volumes and (ii) lower Asset Rotation gains (-€19m YoY). Moreover, EBITDA performance reflects €45m positive FX impact.
</t>
        </r>
      </text>
    </comment>
    <comment ref="AC30" authorId="0" shapeId="0" xr:uid="{A4DD275D-08C6-4795-8317-D0BB87C57347}">
      <text>
        <r>
          <rPr>
            <b/>
            <sz val="9"/>
            <color indexed="81"/>
            <rFont val="Tahoma"/>
            <family val="2"/>
          </rPr>
          <t xml:space="preserve">IR EDP:
</t>
        </r>
        <r>
          <rPr>
            <sz val="9"/>
            <color indexed="81"/>
            <rFont val="Tahoma"/>
            <family val="2"/>
          </rPr>
          <t xml:space="preserve">RENEWABLES (53% of EBITDA, €1,615m in 9M22) – EBITDA increased by 13% YoY (+€182m YoY) as (i) the benefits from portfolio expansion (avg. MWs +9% YoY), (ii) improvement of avg. selling price (+31% YoY), (iii) higher Asset Rotation gains (+€112m YoY), (iv) the recovery of wind resources (+5p.p. YoY, to in line with LT. average) and (v) last year’s negative impact of the polar vortex weather event in US (c.-€35m); more than offset (i) the impact of very weak hydro resources in Iberia (-63% below LT. average in 9M22 vs. +13% above in 9M21) in the context of record-high electricity pool prices and pre-hedged volumes. Moreover, EBITDA performance reflects €71m positive FX impact.
</t>
        </r>
      </text>
    </comment>
    <comment ref="AD30" authorId="2" shapeId="0" xr:uid="{9659FBCD-0B0C-4CBA-A30B-558E5FAD64E0}">
      <text>
        <r>
          <rPr>
            <b/>
            <sz val="9"/>
            <color indexed="81"/>
            <rFont val="Tahoma"/>
            <family val="2"/>
          </rPr>
          <t>IR EDP:</t>
        </r>
        <r>
          <rPr>
            <sz val="9"/>
            <color indexed="81"/>
            <rFont val="Tahoma"/>
            <family val="2"/>
          </rPr>
          <t xml:space="preserve">
RENEWABLES (56% of EBITDA, €2,528m in 2022) – EBITDA increased by 10% YoY (+€234m YoY) as (i) the benefits from portfolio expansion (avg. MWs installed +9% YoY), (ii) higher average selling price (+21% YoY), (iii) recovery of wind resources (+3p.p. YoY) namely in North America (v) exchange rate tailwind, namely USD and BRL (+€89m YoY), (vi) and last year’s Polar Vortex in February in US, most significantly affecting the Ercot/Texas assets (c.-€35m); more than offset the weak performance of Hydro Iberia mainly driven by poor hydro resources throughout the year coupled with pre-hedged volumes and increased electricity prices (-37% vs. LT average in Portugal in 2022 vs. -7% in 2021), despite some recovery in 4Q22.</t>
        </r>
      </text>
    </comment>
    <comment ref="AA31" authorId="1" shapeId="0" xr:uid="{820CBF7E-659A-4C07-B6C4-1CF93502C74C}">
      <text>
        <r>
          <rPr>
            <b/>
            <sz val="9"/>
            <color indexed="81"/>
            <rFont val="Tahoma"/>
            <family val="2"/>
          </rPr>
          <t>IR EDP:</t>
        </r>
        <r>
          <rPr>
            <sz val="9"/>
            <color indexed="81"/>
            <rFont val="Tahoma"/>
            <family val="2"/>
          </rPr>
          <t xml:space="preserve">
ELECTRICITY NETWORKS (52% of EBITDA, €362m in 1Q22) – EBITDA increased 17% YoY (+€53m), mainly explained by: (i) €48m increase in the Brazilian networks segment mainly reflecting the regulated revenues indexation to inflation on annual tariff updates (€32m) and stronger BRL (+€16m), (ii) In Spain, with efficiency gains from the integration of the two platforms by the end of 2021 and the reversal of the hydro tax related with hydro plants acquired from Viesgo (+€8m) and, (iii) in Portugal, the evolution was marked by lower regulatory revenues as part of the new regulatory period and OPEX normalization following covid-19 related lockdown in 1Q21. 
</t>
        </r>
      </text>
    </comment>
    <comment ref="AB31" authorId="0" shapeId="0" xr:uid="{FF579F44-7CE2-4E24-9BF2-0A067E6C7016}">
      <text>
        <r>
          <rPr>
            <b/>
            <sz val="9"/>
            <color indexed="81"/>
            <rFont val="Tahoma"/>
            <family val="2"/>
          </rPr>
          <t xml:space="preserve">IR EDP:
</t>
        </r>
        <r>
          <rPr>
            <sz val="9"/>
            <color indexed="81"/>
            <rFont val="Tahoma"/>
            <family val="2"/>
          </rPr>
          <t xml:space="preserve">ELECTRICITY NETWORKS (37% of EBITDA, €732m in 1H22) – Excluding one-off impacts in 1H21, Recurring EBITDA increased 25% YoY (+€145m), mainly explained by: (i) €118m increase in the Brazilian networks segment mainly reflecting a stronger BRL (+€41m) and the regulated revenues indexation to inflation (€71m), which more than offset the de-consolidation impact of the transmission lines sold in Dec-21 (€17m contribution in 1H21) and, (ii) In Spain, with efficiency gains from the integration of the two platforms by the end of 2021 , (iii) in Portugal, the evolution was marked by OPEX normalization following Covid-19 related lockdowns in 1Q21. </t>
        </r>
        <r>
          <rPr>
            <b/>
            <sz val="9"/>
            <color indexed="81"/>
            <rFont val="Tahoma"/>
            <family val="2"/>
          </rPr>
          <t xml:space="preserve">
</t>
        </r>
      </text>
    </comment>
    <comment ref="AC31" authorId="0" shapeId="0" xr:uid="{56F8BBC1-1299-4243-ADE8-ACFCD4D89F72}">
      <text>
        <r>
          <rPr>
            <b/>
            <sz val="9"/>
            <color indexed="81"/>
            <rFont val="Tahoma"/>
            <family val="2"/>
          </rPr>
          <t xml:space="preserve">IR EDP:
</t>
        </r>
        <r>
          <rPr>
            <sz val="9"/>
            <color indexed="81"/>
            <rFont val="Tahoma"/>
            <family val="2"/>
          </rPr>
          <t xml:space="preserve">ELECTRICITY NETWORKS (37% of EBITDA, €1,136m in 9M22) – Excluding one-off impacts in 9M21, Recurring EBITDA increased 20% YoY (+€188m), mainly explained by: (i) €199m increase in the Brazilian networks segment mainly reflecting the regulated revenues indexation to inflation (€99m), a stronger BRL (+€67m) and a €45m increase in the transmission’s EBITDA from RAP indexation to inflation and new lines commissioned which more than offset the de-consolidation impact of the transmission lines sold in Dec-21 (€23m contribution in 9M21). In Iberia, EBITDA was broadly stable YoY as the positive impact from higher Portuguese 10Y bond yields on the RoRAB and the benefits from integration of Viesgo were compensated by a normalization of OPEX, in Portugal, and “Lesividad” provision reversal (€54m), booked in 9M21. 
</t>
        </r>
        <r>
          <rPr>
            <b/>
            <sz val="9"/>
            <color indexed="81"/>
            <rFont val="Tahoma"/>
            <family val="2"/>
          </rPr>
          <t xml:space="preserve">
</t>
        </r>
      </text>
    </comment>
    <comment ref="AD31" authorId="2" shapeId="0" xr:uid="{0901B68F-71AA-4388-AD51-9F371EC2D4B5}">
      <text>
        <r>
          <rPr>
            <b/>
            <sz val="9"/>
            <color indexed="81"/>
            <rFont val="Tahoma"/>
            <family val="2"/>
          </rPr>
          <t>IR EDP:</t>
        </r>
        <r>
          <rPr>
            <sz val="9"/>
            <color indexed="81"/>
            <rFont val="Tahoma"/>
            <family val="2"/>
          </rPr>
          <t xml:space="preserve">
ELECTRICITY NETWORKS (33% of EBITDA, €1,506m in 2022) – Excluding one-off impacts (€1m in 2022 vs. -€13m in 2021), Recurring EBITDA increased 12% YoY (+€164m), mainly explained by: (i) €188m increase in the Brazilian networks segment mainly reflecting the regulated revenues indexation to inflation (€90m), a stronger BRL (+€90m) and a €32m increase in the transmission’s EBITDA from RAP indexation to inflation and new lines commissioned which more than offset the de-consolidation impact and gains associated with the asset rotation of the transmission lines in Dec-21 (€37m contribution in 2021 and €46m gain). In Iberia, EBITDA was broadly stable YoY as the positive impact from higher Portuguese 10Y bond yields on the RoRAB and the benefits from integration of Viesgo were compensated by a normalization of OPEX, in Portugal, and “Lesividad” provision reversal (€47m), booked in 2021</t>
        </r>
      </text>
    </comment>
    <comment ref="B33" authorId="1" shapeId="0" xr:uid="{90259680-BBFC-4D36-A515-2E7BF65B1D50}">
      <text>
        <r>
          <rPr>
            <b/>
            <sz val="9"/>
            <color indexed="81"/>
            <rFont val="Tahoma"/>
            <family val="2"/>
          </rPr>
          <t>IR EDP:</t>
        </r>
        <r>
          <rPr>
            <sz val="9"/>
            <color indexed="81"/>
            <rFont val="Tahoma"/>
            <family val="2"/>
          </rPr>
          <t xml:space="preserve">
Adjustments for one-off impacts</t>
        </r>
      </text>
    </comment>
    <comment ref="B34" authorId="1" shapeId="0" xr:uid="{9AFDF67F-C042-4EED-8C62-94F9846CC41A}">
      <text>
        <r>
          <rPr>
            <b/>
            <sz val="9"/>
            <color indexed="81"/>
            <rFont val="Tahoma"/>
            <family val="2"/>
          </rPr>
          <t>IR EDP:</t>
        </r>
        <r>
          <rPr>
            <sz val="9"/>
            <color indexed="81"/>
            <rFont val="Tahoma"/>
            <family val="2"/>
          </rPr>
          <t xml:space="preserve">
Excluding one-off impacts</t>
        </r>
      </text>
    </comment>
    <comment ref="B43" authorId="1" shapeId="0" xr:uid="{4206BFBB-C30C-4116-ABCA-A13DBBA19624}">
      <text>
        <r>
          <rPr>
            <b/>
            <sz val="9"/>
            <color indexed="81"/>
            <rFont val="Tahoma"/>
            <family val="2"/>
          </rPr>
          <t>IR EDP:</t>
        </r>
        <r>
          <rPr>
            <sz val="9"/>
            <color indexed="81"/>
            <rFont val="Tahoma"/>
            <family val="2"/>
          </rPr>
          <t xml:space="preserve">
Depreciation and amortisation expense net of compensation for depreciation and amortisation of subsidised assets.</t>
        </r>
      </text>
    </comment>
    <comment ref="AA52" authorId="1" shapeId="0" xr:uid="{0500FD42-BCE0-4F2F-B872-E1D20816888D}">
      <text>
        <r>
          <rPr>
            <b/>
            <sz val="9"/>
            <color indexed="81"/>
            <rFont val="Tahoma"/>
            <family val="2"/>
          </rPr>
          <t>IR EDP:</t>
        </r>
        <r>
          <rPr>
            <sz val="9"/>
            <color indexed="81"/>
            <rFont val="Tahoma"/>
            <family val="2"/>
          </rPr>
          <t xml:space="preserve">
Net Financial results amounted to -€173m in 1Q22. Net financial interests increased 27% YoY to -€156m in 1Q22, driven by Forex and higher cost of debt indexed to inflation in Brazil. Average cost of debt increased 70bps to 3.9%, while cost of debt excluding BRL (mostly Euro and USD denominated) decreased 20bps to 2.3%. Capitalised financial expenses decreased to €6m in 1Q22 with the completion of significant electricity transmission projects in Brazil.
</t>
        </r>
      </text>
    </comment>
    <comment ref="AA53" authorId="1" shapeId="0" xr:uid="{677BAD10-ACE9-4B5B-9523-35FD3279761B}">
      <text>
        <r>
          <rPr>
            <b/>
            <sz val="9"/>
            <color indexed="81"/>
            <rFont val="Tahoma"/>
            <family val="2"/>
          </rPr>
          <t>IR EDP:</t>
        </r>
        <r>
          <rPr>
            <sz val="9"/>
            <color indexed="81"/>
            <rFont val="Tahoma"/>
            <family val="2"/>
          </rPr>
          <t xml:space="preserve">
Net financial interests increased 27% YoY to -€156m in 1Q22, driven by Forex and higher cost of debt indexed to inflation in Brazil</t>
        </r>
      </text>
    </comment>
    <comment ref="B55" authorId="1" shapeId="0" xr:uid="{72586782-A9E5-494D-8C36-035E06A89205}">
      <text>
        <r>
          <rPr>
            <b/>
            <sz val="9"/>
            <color indexed="81"/>
            <rFont val="Tahoma"/>
            <family val="2"/>
          </rPr>
          <t>IR EDP:</t>
        </r>
        <r>
          <rPr>
            <sz val="9"/>
            <color indexed="81"/>
            <rFont val="Tahoma"/>
            <family val="2"/>
          </rPr>
          <t xml:space="preserve">
Includes unwinding of medium, long term liabilities (TEIs, IFRS-16, dismantling &amp; decommissioning provision for generation assets, concessions) and interest on medical care and pension fund liabilities.</t>
        </r>
      </text>
    </comment>
    <comment ref="B64" authorId="1" shapeId="0" xr:uid="{287550C4-0E60-49DF-BA9D-5A2B6320AF2D}">
      <text>
        <r>
          <rPr>
            <b/>
            <sz val="9"/>
            <color indexed="81"/>
            <rFont val="Tahoma"/>
            <family val="2"/>
          </rPr>
          <t>IR EDP:</t>
        </r>
        <r>
          <rPr>
            <sz val="9"/>
            <color indexed="81"/>
            <rFont val="Tahoma"/>
            <family val="2"/>
          </rPr>
          <t xml:space="preserve">
Details on page 27 of EDP's Handout</t>
        </r>
      </text>
    </comment>
    <comment ref="AA64" authorId="1" shapeId="0" xr:uid="{26872BBE-5BC6-4DC9-BC38-79DEDD2EA3A7}">
      <text>
        <r>
          <rPr>
            <b/>
            <sz val="9"/>
            <color indexed="81"/>
            <rFont val="Tahoma"/>
            <family val="2"/>
          </rPr>
          <t>IR EDP:</t>
        </r>
        <r>
          <rPr>
            <sz val="9"/>
            <color indexed="81"/>
            <rFont val="Tahoma"/>
            <family val="2"/>
          </rPr>
          <t xml:space="preserve">
Non-controlling interests increased YoY to €151m in 1Q22, including: (i) €87m related to EDPR, mainly explained by the increase in net profit; (ii) €44m related to EDP Brasil on the back of the strong growth in net profit and the impact of BRL appreciation (details on page 26); and (iii) €20m attributable to the 25% minority stake at the electricity networks business in Spain.
</t>
        </r>
      </text>
    </comment>
    <comment ref="B66" authorId="1" shapeId="0" xr:uid="{53E1733B-9A76-4203-B22D-B83330C046B0}">
      <text>
        <r>
          <rPr>
            <b/>
            <sz val="9"/>
            <color indexed="81"/>
            <rFont val="Tahoma"/>
            <family val="2"/>
          </rPr>
          <t>IR EDP:</t>
        </r>
        <r>
          <rPr>
            <sz val="9"/>
            <color indexed="81"/>
            <rFont val="Tahoma"/>
            <family val="2"/>
          </rPr>
          <t xml:space="preserve">
17.4% in Sep-20.</t>
        </r>
      </text>
    </comment>
    <comment ref="B71" authorId="1" shapeId="0" xr:uid="{792C1499-529C-4ACA-BDE0-BB85588B4DCA}">
      <text>
        <r>
          <rPr>
            <b/>
            <sz val="9"/>
            <color indexed="81"/>
            <rFont val="Tahoma"/>
            <family val="2"/>
          </rPr>
          <t>IR EDP:</t>
        </r>
        <r>
          <rPr>
            <sz val="9"/>
            <color indexed="81"/>
            <rFont val="Tahoma"/>
            <family val="2"/>
          </rPr>
          <t xml:space="preserve"> 
Adjustments for one-off impacts</t>
        </r>
      </text>
    </comment>
    <comment ref="B72" authorId="1" shapeId="0" xr:uid="{935B928B-5EE0-4C02-A070-62F2D42DD7F5}">
      <text>
        <r>
          <rPr>
            <b/>
            <sz val="9"/>
            <color indexed="81"/>
            <rFont val="Tahoma"/>
            <family val="2"/>
          </rPr>
          <t>IR EDP:</t>
        </r>
        <r>
          <rPr>
            <sz val="9"/>
            <color indexed="81"/>
            <rFont val="Tahoma"/>
            <family val="2"/>
          </rPr>
          <t xml:space="preserve">
Excluding one-off impacts</t>
        </r>
      </text>
    </comment>
    <comment ref="AA72" authorId="1" shapeId="0" xr:uid="{C9E2A569-3D78-413A-BFD0-818B7C3E7F90}">
      <text>
        <r>
          <rPr>
            <b/>
            <sz val="9"/>
            <color indexed="81"/>
            <rFont val="Tahoma"/>
            <family val="2"/>
          </rPr>
          <t>IR EDP:</t>
        </r>
        <r>
          <rPr>
            <sz val="9"/>
            <color indexed="81"/>
            <rFont val="Tahoma"/>
            <family val="2"/>
          </rPr>
          <t xml:space="preserve">
Recurring net profit decreased to -€76m in 1Q22, penalized by the previously referred €0.4bn EBITDA loss associated to the need to buyback hydro shortfall volumes in Iberia at record high wholesale electricity prices.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LOURENÇO ALVES</author>
    <author>PEDRO CORTES</author>
    <author>PEDRO GONÇALVES SANTOS</author>
    <author>Pedro Gonçalves Santos</author>
  </authors>
  <commentList>
    <comment ref="B8" authorId="0" shapeId="0" xr:uid="{B3399116-E738-419B-B4A3-5A1562CB16EF}">
      <text>
        <r>
          <rPr>
            <b/>
            <sz val="9"/>
            <color indexed="81"/>
            <rFont val="Tahoma"/>
            <family val="2"/>
          </rPr>
          <t>IR EDP:</t>
        </r>
        <r>
          <rPr>
            <sz val="9"/>
            <color indexed="81"/>
            <rFont val="Tahoma"/>
            <family val="2"/>
          </rPr>
          <t xml:space="preserve">
Details on page 27 of EDP's Handout</t>
        </r>
      </text>
    </comment>
    <comment ref="B18" authorId="0" shapeId="0" xr:uid="{3CF07271-59A1-486F-94F5-F5A36F71E747}">
      <text>
        <r>
          <rPr>
            <b/>
            <sz val="9"/>
            <color indexed="81"/>
            <rFont val="Tahoma"/>
            <family val="2"/>
          </rPr>
          <t>IR EDP:</t>
        </r>
        <r>
          <rPr>
            <sz val="9"/>
            <color indexed="81"/>
            <rFont val="Tahoma"/>
            <family val="2"/>
          </rPr>
          <t xml:space="preserve">
Details on page 27 of EDP's Handout</t>
        </r>
      </text>
    </comment>
    <comment ref="B36" authorId="0" shapeId="0" xr:uid="{50629A65-F40A-4AC6-9705-19C3C4D5941E}">
      <text>
        <r>
          <rPr>
            <b/>
            <sz val="9"/>
            <color indexed="81"/>
            <rFont val="Tahoma"/>
            <family val="2"/>
          </rPr>
          <t>IR EDP:</t>
        </r>
        <r>
          <rPr>
            <sz val="9"/>
            <color indexed="81"/>
            <rFont val="Tahoma"/>
            <family val="2"/>
          </rPr>
          <t xml:space="preserve">
For more detail please refer to our Annual Report available in our website
</t>
        </r>
      </text>
    </comment>
    <comment ref="S37" authorId="0" shapeId="0" xr:uid="{68A9D4F0-9879-4BBC-A76E-CC7BF86791E7}">
      <text>
        <r>
          <rPr>
            <b/>
            <sz val="9"/>
            <color indexed="81"/>
            <rFont val="Tahoma"/>
            <family val="2"/>
          </rPr>
          <t>IR EDP:</t>
        </r>
        <r>
          <rPr>
            <sz val="9"/>
            <color indexed="81"/>
            <rFont val="Tahoma"/>
            <family val="2"/>
          </rPr>
          <t xml:space="preserve">
From 2017 backwards, values register gross employee benefits</t>
        </r>
      </text>
    </comment>
    <comment ref="X41" authorId="1" shapeId="0" xr:uid="{BC71B2A0-1749-48E4-8DAB-0EB87ABADEB4}">
      <text>
        <r>
          <rPr>
            <b/>
            <sz val="9"/>
            <color indexed="81"/>
            <rFont val="Tahoma"/>
            <family val="2"/>
          </rPr>
          <t>IR EDP:</t>
        </r>
        <r>
          <rPr>
            <sz val="9"/>
            <color indexed="81"/>
            <rFont val="Tahoma"/>
            <family val="2"/>
          </rPr>
          <t xml:space="preserve">
Employee Benefits (Net of Tax) decreased by €638m to €482m, as of Dec-22, mainly driven the effect of higher discount rates, in the context of an increase in interest rates.
</t>
        </r>
      </text>
    </comment>
    <comment ref="AC41" authorId="2" shapeId="0" xr:uid="{AC633D85-062C-4DFF-A399-D0816756626C}">
      <text>
        <r>
          <rPr>
            <b/>
            <sz val="9"/>
            <color indexed="81"/>
            <rFont val="Tahoma"/>
            <family val="2"/>
          </rPr>
          <t xml:space="preserve">IR EDP: 
</t>
        </r>
        <r>
          <rPr>
            <sz val="9"/>
            <color indexed="81"/>
            <rFont val="Tahoma"/>
            <family val="2"/>
          </rPr>
          <t>Employee Benfits (Net of Tax) decreased by €245m to €556m, as of Sep-22, mainly driven the effect of higher discount rates, in the context of an increase in interest rates.</t>
        </r>
        <r>
          <rPr>
            <b/>
            <sz val="9"/>
            <color indexed="81"/>
            <rFont val="Tahoma"/>
            <family val="2"/>
          </rPr>
          <t xml:space="preserve">
</t>
        </r>
        <r>
          <rPr>
            <sz val="9"/>
            <color indexed="81"/>
            <rFont val="Tahoma"/>
            <family val="2"/>
          </rPr>
          <t xml:space="preserve">
</t>
        </r>
      </text>
    </comment>
    <comment ref="AD41" authorId="1" shapeId="0" xr:uid="{A9F531C2-0B27-4507-93AD-F48B80C7360C}">
      <text>
        <r>
          <rPr>
            <b/>
            <sz val="9"/>
            <color indexed="81"/>
            <rFont val="Tahoma"/>
            <family val="2"/>
          </rPr>
          <t>IR EDP:</t>
        </r>
        <r>
          <rPr>
            <sz val="9"/>
            <color indexed="81"/>
            <rFont val="Tahoma"/>
            <family val="2"/>
          </rPr>
          <t xml:space="preserve">
Employee Benefits (Net of Tax) decreased by €638m to €482m, as of Dec-22, mainly driven the effect of higher discount rates, in the context of an increase in interest rates.</t>
        </r>
      </text>
    </comment>
    <comment ref="R45" authorId="0" shapeId="0" xr:uid="{A7930074-B0C8-4B7A-93BB-E1C5385CF1DD}">
      <text>
        <r>
          <rPr>
            <b/>
            <sz val="9"/>
            <color indexed="81"/>
            <rFont val="Tahoma"/>
            <family val="2"/>
          </rPr>
          <t>IR EDP:</t>
        </r>
        <r>
          <rPr>
            <sz val="9"/>
            <color indexed="81"/>
            <rFont val="Tahoma"/>
            <family val="2"/>
          </rPr>
          <t xml:space="preserve">
From 2016 backwards, values integrate spanish regulatory receivables &amp; Changes in fair value.</t>
        </r>
      </text>
    </comment>
    <comment ref="B46" authorId="0" shapeId="0" xr:uid="{7E622F4D-3AB4-48D9-B397-6A1C0C3A3F99}">
      <text>
        <r>
          <rPr>
            <b/>
            <sz val="9"/>
            <color indexed="81"/>
            <rFont val="Tahoma"/>
            <family val="2"/>
          </rPr>
          <t>IR EDP:</t>
        </r>
        <r>
          <rPr>
            <sz val="9"/>
            <color indexed="81"/>
            <rFont val="Tahoma"/>
            <family val="2"/>
          </rPr>
          <t xml:space="preserve">
Excluding the amount corresponding to the impact from the exclusion of ICMS from the calculation of PIS/COFINS from past years in our distribution companies (R$1 Bn), since the receivable (recognized under current tax assets) is a pass-through to the tariff.</t>
        </r>
      </text>
    </comment>
    <comment ref="AC48" authorId="2" shapeId="0" xr:uid="{AA09557D-719C-4F34-9F80-F86F4C547E4F}">
      <text>
        <r>
          <rPr>
            <b/>
            <sz val="9"/>
            <color indexed="81"/>
            <rFont val="Tahoma"/>
            <family val="2"/>
          </rPr>
          <t xml:space="preserve">IR EDP:
</t>
        </r>
        <r>
          <rPr>
            <sz val="9"/>
            <color indexed="81"/>
            <rFont val="Tahoma"/>
            <family val="2"/>
          </rPr>
          <t xml:space="preserve">Net regulatory receivables after tax were negative as of Sep-22, at €0.6 Bn, impacted by the sale of €0.6 Bn tariff deficit executed in Jan-22 coupled with the impact on special regime premiums from the strong increase in the electricity wholesale spot price in 9M22 in Portugal, despite weaker than avg. wind resource availability and mitigation measures approved to limit the electricity bills’ price increase. The electricity system total deficit in Portugal decreased €0.4 Bn to €1.4 Bn in Sep-22.
</t>
        </r>
      </text>
    </comment>
    <comment ref="Q57" authorId="0" shapeId="0" xr:uid="{F0073A98-5554-4F8F-962E-A966E0DA48B0}">
      <text>
        <r>
          <rPr>
            <b/>
            <sz val="9"/>
            <color indexed="81"/>
            <rFont val="Tahoma"/>
            <family val="2"/>
          </rPr>
          <t>IR EDP:</t>
        </r>
        <r>
          <rPr>
            <sz val="9"/>
            <color indexed="81"/>
            <rFont val="Tahoma"/>
            <family val="2"/>
          </rPr>
          <t xml:space="preserve">
EDP Produção &amp; Other</t>
        </r>
      </text>
    </comment>
    <comment ref="R57" authorId="0" shapeId="0" xr:uid="{4C642008-8815-45FB-9210-071B3C475329}">
      <text>
        <r>
          <rPr>
            <b/>
            <sz val="9"/>
            <color indexed="81"/>
            <rFont val="Tahoma"/>
            <family val="2"/>
          </rPr>
          <t>IR EDP:</t>
        </r>
        <r>
          <rPr>
            <sz val="9"/>
            <color indexed="81"/>
            <rFont val="Tahoma"/>
            <family val="2"/>
          </rPr>
          <t xml:space="preserve">
EDP Produção &amp; Other</t>
        </r>
      </text>
    </comment>
    <comment ref="V57" authorId="3" shapeId="0" xr:uid="{6FF8B44F-619C-4E49-BD6D-500F4F5EC8F3}">
      <text>
        <r>
          <rPr>
            <b/>
            <sz val="9"/>
            <color indexed="81"/>
            <rFont val="Tahoma"/>
            <family val="2"/>
          </rPr>
          <t>IR EDP:</t>
        </r>
        <r>
          <rPr>
            <sz val="9"/>
            <color indexed="81"/>
            <rFont val="Tahoma"/>
            <family val="2"/>
          </rPr>
          <t xml:space="preserve">
Relative to the integration of Viesgo's bonds</t>
        </r>
      </text>
    </comment>
    <comment ref="B60" authorId="0" shapeId="0" xr:uid="{C3C5EAC9-E8DD-4CFC-8690-984E2DFDEE8E}">
      <text>
        <r>
          <rPr>
            <b/>
            <sz val="9"/>
            <color indexed="81"/>
            <rFont val="Tahoma"/>
            <family val="2"/>
          </rPr>
          <t>IR EDP:</t>
        </r>
        <r>
          <rPr>
            <sz val="9"/>
            <color indexed="81"/>
            <rFont val="Tahoma"/>
            <family val="2"/>
          </rPr>
          <t xml:space="preserve">
Derivatives designated for fair-value hedge of debt including accrued interest</t>
        </r>
      </text>
    </comment>
    <comment ref="W62" authorId="0" shapeId="0" xr:uid="{6F9A3AE8-FA40-468A-8C85-04E2E3B7D0E6}">
      <text>
        <r>
          <rPr>
            <b/>
            <sz val="9"/>
            <color indexed="81"/>
            <rFont val="Tahoma"/>
            <family val="2"/>
          </rPr>
          <t>IR EDP:</t>
        </r>
        <r>
          <rPr>
            <sz val="9"/>
            <color indexed="81"/>
            <rFont val="Tahoma"/>
            <family val="2"/>
          </rPr>
          <t xml:space="preserve">
In 2021, EDP completed the following operations:
- In Jan-21, €750m Green Hybrid issue, with a coupon of 1.88% (first call date in May-26 and final maturity in 2081).
- In Sep-21, €750m Green Hybrid issue, with a coupon of 1.50% (first call date in Dec-26 and final maturity in 2082).
- In Sep-21, €500m Green Hybrid issue, with a coupon of 1.88% (first call date in Jun-29 and final maturity in 2082).</t>
        </r>
      </text>
    </comment>
    <comment ref="AA63" authorId="0" shapeId="0" xr:uid="{F614EEDC-CC72-41CA-8824-A183E0A3A792}">
      <text>
        <r>
          <rPr>
            <b/>
            <sz val="9"/>
            <color indexed="81"/>
            <rFont val="Tahoma"/>
            <family val="2"/>
          </rPr>
          <t>IR EDP:</t>
        </r>
        <r>
          <rPr>
            <sz val="9"/>
            <color indexed="81"/>
            <rFont val="Tahoma"/>
            <family val="2"/>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AB63" authorId="0" shapeId="0" xr:uid="{9CB2B118-A169-44A5-9A46-5805565002D6}">
      <text>
        <r>
          <rPr>
            <b/>
            <sz val="9"/>
            <color indexed="81"/>
            <rFont val="Tahoma"/>
            <family val="2"/>
          </rPr>
          <t>IR EDP:</t>
        </r>
        <r>
          <rPr>
            <sz val="9"/>
            <color indexed="81"/>
            <rFont val="Tahoma"/>
            <family val="2"/>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B71" authorId="0" shapeId="0" xr:uid="{873B4D3F-0C81-4078-BEF0-A65B49B9F0EB}">
      <text>
        <r>
          <rPr>
            <b/>
            <sz val="9"/>
            <color indexed="81"/>
            <rFont val="Tahoma"/>
            <family val="2"/>
          </rPr>
          <t>IR EDP:</t>
        </r>
        <r>
          <rPr>
            <sz val="9"/>
            <color indexed="81"/>
            <rFont val="Tahoma"/>
            <family val="2"/>
          </rPr>
          <t xml:space="preserve">
Net of regulatory receivables;  net debt excluding 50% of hybrid bond issues (including interest); Based on trailing 12 months recurring EBITDA and net debt excluding 50% of hybrid bond issue (including interest); Includes operating leases (IFRS-16)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4" authorId="0" shapeId="0" xr:uid="{57FC9195-3C84-449B-B416-0F15E813DB0A}">
      <text>
        <r>
          <rPr>
            <b/>
            <sz val="9"/>
            <color indexed="81"/>
            <rFont val="Tahoma"/>
            <family val="2"/>
          </rPr>
          <t>IR EDP:</t>
        </r>
        <r>
          <rPr>
            <sz val="9"/>
            <color indexed="81"/>
            <rFont val="Tahoma"/>
            <family val="2"/>
          </rPr>
          <t xml:space="preserve">
Excluding Regulatory Receivables </t>
        </r>
      </text>
    </comment>
    <comment ref="B7" authorId="0" shapeId="0" xr:uid="{BBD35300-6640-4150-A5BA-3190EFDBDA8B}">
      <text>
        <r>
          <rPr>
            <b/>
            <sz val="9"/>
            <color indexed="81"/>
            <rFont val="Tahoma"/>
            <family val="2"/>
          </rPr>
          <t>IR EDP:</t>
        </r>
        <r>
          <rPr>
            <sz val="9"/>
            <color indexed="81"/>
            <rFont val="Tahoma"/>
            <family val="2"/>
          </rPr>
          <t xml:space="preserve">
Maintenance capex includes payables to fixed assets suppliers</t>
        </r>
      </text>
    </comment>
    <comment ref="W11" authorId="0" shapeId="0" xr:uid="{D440737E-F842-4371-AC83-BCC8B0E9171D}">
      <text>
        <r>
          <rPr>
            <b/>
            <sz val="9"/>
            <color indexed="81"/>
            <rFont val="Tahoma"/>
            <family val="2"/>
          </rPr>
          <t>IR EDP:</t>
        </r>
        <r>
          <rPr>
            <sz val="9"/>
            <color indexed="81"/>
            <rFont val="Tahoma"/>
            <family val="2"/>
          </rPr>
          <t xml:space="preserve">
Recurring organic cash flow decreased by 65% YoY, to €0.6 bn in 2021, including €1.2 bn negative impact associated to the increase of energy prices, mostly in 2H21, namely: (i) €0.8 bn increase in working capital investment on trade receivables &amp; payables and higher inventories (+€0.5 bn); and (ii) negative non-cash impact (-€0.2 bn) related to financial derivatives associated energy management medium term hedging strategy. Excluding these impacts associated to the strong increase of prices in energy, adjusted recurring organic cash flow would have been €1.8 bn in 2021. Recurring organic cash flow translates the cash generated and available to fulfill EDP’s key strategic pillars of sustainable growth, deleveraging and shareholder remuneration.
</t>
        </r>
      </text>
    </comment>
    <comment ref="AA11" authorId="0" shapeId="0" xr:uid="{D44C5CFC-3E2D-499A-9AD3-8D78753713D0}">
      <text>
        <r>
          <rPr>
            <b/>
            <sz val="9"/>
            <color indexed="81"/>
            <rFont val="Tahoma"/>
            <family val="2"/>
          </rPr>
          <t>IR EDP:</t>
        </r>
        <r>
          <rPr>
            <sz val="9"/>
            <color indexed="81"/>
            <rFont val="Tahoma"/>
            <family val="2"/>
          </rPr>
          <t xml:space="preserve">
Recurring organic cash flow decreased YoY, to -€0.5 bn in 1Q22, including €0.7 bn negative impact associated to the increase of energy prices MTM on derivatives and margin calls. Excluding this impact recurring organic cash flow would have been €0.2 bn in 1Q22, in line YoY. Recurring organic cash flow translates the cash generated and available to fulfill EDP’s key strategic pillars of sustainable growth, deleveraging and shareholder remuneration.</t>
        </r>
      </text>
    </comment>
    <comment ref="AE11" authorId="0" shapeId="0" xr:uid="{9DCE5278-FBDD-485D-8A54-95EF6C0F6249}">
      <text>
        <r>
          <rPr>
            <b/>
            <sz val="9"/>
            <color indexed="81"/>
            <rFont val="Tahoma"/>
            <family val="2"/>
          </rPr>
          <t>IR EDP:</t>
        </r>
        <r>
          <rPr>
            <sz val="9"/>
            <color indexed="81"/>
            <rFont val="Tahoma"/>
            <family val="2"/>
          </rPr>
          <t xml:space="preserve">
Recurring organic cash flow decreased YoY, to -€0.5 bn in 1Q22, including €0.7 bn negative impact associated to the increase of energy prices MTM on derivatives and margin calls. Excluding this impact recurring organic cash flow would have been €0.2 bn in 1Q22, in line YoY. Recurring organic cash flow translates the cash generated and available to fulfill EDP’s key strategic pillars of sustainable growth, deleveraging and shareholder remuneration.</t>
        </r>
      </text>
    </comment>
    <comment ref="B13" authorId="0" shapeId="0" xr:uid="{E8FA5D05-BC77-4B71-BD81-AEC181593634}">
      <text>
        <r>
          <rPr>
            <b/>
            <sz val="9"/>
            <color indexed="81"/>
            <rFont val="Tahoma"/>
            <family val="2"/>
          </rPr>
          <t>IR EDP:</t>
        </r>
        <r>
          <rPr>
            <sz val="9"/>
            <color indexed="81"/>
            <rFont val="Tahoma"/>
            <family val="2"/>
          </rPr>
          <t xml:space="preserve">
Changes pre-tax
</t>
        </r>
      </text>
    </comment>
    <comment ref="B34" authorId="0" shapeId="0" xr:uid="{76AF6A63-92F0-481F-9F29-C3BDB98C3908}">
      <text>
        <r>
          <rPr>
            <b/>
            <sz val="9"/>
            <color indexed="81"/>
            <rFont val="Tahoma"/>
            <family val="2"/>
          </rPr>
          <t>IR EDP:</t>
        </r>
        <r>
          <rPr>
            <sz val="9"/>
            <color indexed="81"/>
            <rFont val="Tahoma"/>
            <family val="2"/>
          </rPr>
          <t xml:space="preserve">
Includes Proceeds from Change in WC Fixed asset suppliers, change in consolidation perimeter, reclassification of asset rotation gains and other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W10" authorId="0" shapeId="0" xr:uid="{E13A81D9-FC29-46C8-AAAB-2140C39C6A7A}">
      <text>
        <r>
          <rPr>
            <b/>
            <sz val="9"/>
            <color indexed="81"/>
            <rFont val="Tahoma"/>
            <family val="2"/>
          </rPr>
          <t>IR EDP:</t>
        </r>
        <r>
          <rPr>
            <sz val="9"/>
            <color indexed="81"/>
            <rFont val="Tahoma"/>
            <family val="2"/>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B51" authorId="0" shapeId="0" xr:uid="{8A1A3658-05DA-44EA-94E4-7E8454C7C7CA}">
      <text>
        <r>
          <rPr>
            <b/>
            <sz val="9"/>
            <color indexed="81"/>
            <rFont val="Tahoma"/>
            <family val="2"/>
          </rPr>
          <t>IR EDP:</t>
        </r>
        <r>
          <rPr>
            <sz val="9"/>
            <color indexed="81"/>
            <rFont val="Tahoma"/>
            <family val="2"/>
          </rPr>
          <t xml:space="preserve">
Load factors respective to EBITDA MW gross capacity</t>
        </r>
      </text>
    </comment>
    <comment ref="B61" authorId="0" shapeId="0" xr:uid="{FA1467AD-631F-47A2-B6DB-2C5CD0E40247}">
      <text>
        <r>
          <rPr>
            <b/>
            <sz val="9"/>
            <color indexed="81"/>
            <rFont val="Tahoma"/>
            <family val="2"/>
          </rPr>
          <t>IR EDP:</t>
        </r>
        <r>
          <rPr>
            <sz val="9"/>
            <color indexed="81"/>
            <rFont val="Tahoma"/>
            <family val="2"/>
          </rPr>
          <t xml:space="preserve">
 Average of the period</t>
        </r>
      </text>
    </comment>
    <comment ref="W62" authorId="0" shapeId="0" xr:uid="{361C0A55-4879-43EA-BA76-2C1E78CE65BB}">
      <text>
        <r>
          <rPr>
            <b/>
            <sz val="9"/>
            <color indexed="81"/>
            <rFont val="Tahoma"/>
            <family val="2"/>
          </rPr>
          <t>IR EDP:</t>
        </r>
        <r>
          <rPr>
            <sz val="9"/>
            <color indexed="81"/>
            <rFont val="Tahoma"/>
            <family val="2"/>
          </rPr>
          <t xml:space="preserve">
Average electricity spot price highly increased in 4Q21, reaching average of €211/MWh. This translated into an increase of 230% YoY in 2021, to ~€112/MWh, supported by a strong increase commodity prices, namely gas (+363% YoY) and CO2 allowances (+115% YoY). Average electricity final price in Spain increased 182% YoY in 2021, to €117/MWh, reflecting the evolution of wholesale spot price and higher demand for restrictions.
</t>
        </r>
      </text>
    </comment>
    <comment ref="AA62" authorId="0" shapeId="0" xr:uid="{41E48F92-E330-4D33-8B53-9D630F0A734B}">
      <text>
        <r>
          <rPr>
            <b/>
            <sz val="9"/>
            <color indexed="81"/>
            <rFont val="Tahoma"/>
            <family val="2"/>
          </rPr>
          <t>IR EDP:</t>
        </r>
        <r>
          <rPr>
            <sz val="9"/>
            <color indexed="81"/>
            <rFont val="Tahoma"/>
            <family val="2"/>
          </rPr>
          <t xml:space="preserve">
Average electricity spot price highly increased in 1Q22 to ~€229/MWh, a 407% increase YoY. This was supported by a strong increase in commodity prices, namely gas (+362% YoY) and CO2 allowances (+122% YoY). Average electricity final price in Spain increased 357% YoY in 1Q22, to €234/MWh, reflecting the evolution of wholesale spot price.
</t>
        </r>
      </text>
    </comment>
    <comment ref="B63" authorId="0" shapeId="0" xr:uid="{9DD6D22E-524F-48E2-8804-1D8C22C63AA3}">
      <text>
        <r>
          <rPr>
            <b/>
            <sz val="9"/>
            <color indexed="81"/>
            <rFont val="Tahoma"/>
            <family val="2"/>
          </rPr>
          <t>IR EDP:</t>
        </r>
        <r>
          <rPr>
            <sz val="9"/>
            <color indexed="81"/>
            <rFont val="Tahoma"/>
            <family val="2"/>
          </rPr>
          <t xml:space="preserve">
Final price reflects spot price and system costs (capacity payment, ancillary services)</t>
        </r>
      </text>
    </comment>
    <comment ref="B71" authorId="0" shapeId="0" xr:uid="{369BA492-3795-45A2-89C6-217B046283E6}">
      <text>
        <r>
          <rPr>
            <b/>
            <sz val="9"/>
            <color indexed="81"/>
            <rFont val="Tahoma"/>
            <family val="2"/>
          </rPr>
          <t>IR EDP:</t>
        </r>
        <r>
          <rPr>
            <sz val="9"/>
            <color indexed="81"/>
            <rFont val="Tahoma"/>
            <family val="2"/>
          </rPr>
          <t xml:space="preserve">
Only includes Portugal</t>
        </r>
      </text>
    </comment>
    <comment ref="B73" authorId="1" shapeId="0" xr:uid="{DD88E8E1-BD2D-4F83-A35C-73BCC2454638}">
      <text>
        <r>
          <rPr>
            <b/>
            <sz val="9"/>
            <color indexed="81"/>
            <rFont val="Tahoma"/>
            <family val="2"/>
          </rPr>
          <t xml:space="preserve">IR EDP: </t>
        </r>
        <r>
          <rPr>
            <sz val="9"/>
            <color indexed="81"/>
            <rFont val="Tahoma"/>
            <family val="2"/>
          </rPr>
          <t>Up until 2021 Portugal - Regulated activities were considered in the Networks segment. Accounts have been restated for 2020</t>
        </r>
      </text>
    </comment>
    <comment ref="B85" authorId="1" shapeId="0" xr:uid="{3E887160-BB99-421F-B714-1F7FAB5EACAA}">
      <text>
        <r>
          <rPr>
            <b/>
            <sz val="9"/>
            <color indexed="81"/>
            <rFont val="Tahoma"/>
            <family val="2"/>
          </rPr>
          <t xml:space="preserve">IR EDP: </t>
        </r>
        <r>
          <rPr>
            <sz val="9"/>
            <color indexed="81"/>
            <rFont val="Tahoma"/>
            <family val="2"/>
          </rPr>
          <t>Regulated includes Last Resort Supply activities that were considered under the 'Networks' segment until 2021 (2020 was restated)</t>
        </r>
      </text>
    </comment>
    <comment ref="B88" authorId="0" shapeId="0" xr:uid="{6ADB9C34-DBCF-44D8-B48A-2EF606D27A4C}">
      <text>
        <r>
          <rPr>
            <b/>
            <sz val="9"/>
            <color indexed="81"/>
            <rFont val="Tahoma"/>
            <family val="2"/>
          </rPr>
          <t>IR EDP:</t>
        </r>
        <r>
          <rPr>
            <sz val="9"/>
            <color indexed="81"/>
            <rFont val="Tahoma"/>
            <family val="2"/>
          </rPr>
          <t xml:space="preserve">
Includes SMEs. Last resort supply activities in Portugal are now considered together with the remaining Supply activities. Consequently, Electricity Networks and Client Solutions &amp; Energy management results, including 2020 numbers, were adjusted accordingly.</t>
        </r>
      </text>
    </comment>
    <comment ref="B100" authorId="0" shapeId="0" xr:uid="{C57B7455-AAA3-43F0-B29F-9F99DFA9DD74}">
      <text>
        <r>
          <rPr>
            <b/>
            <sz val="9"/>
            <color indexed="81"/>
            <rFont val="Tahoma"/>
            <family val="2"/>
          </rPr>
          <t>IR EDP:</t>
        </r>
        <r>
          <rPr>
            <sz val="9"/>
            <color indexed="81"/>
            <rFont val="Tahoma"/>
            <family val="2"/>
          </rPr>
          <t xml:space="preserve">
Includes only Coal production in Spain.</t>
        </r>
      </text>
    </comment>
    <comment ref="B107" authorId="0" shapeId="0" xr:uid="{10E8C8A3-E567-4242-BFCC-884DE872A2F6}">
      <text>
        <r>
          <rPr>
            <b/>
            <sz val="9"/>
            <color indexed="81"/>
            <rFont val="Tahoma"/>
            <family val="2"/>
          </rPr>
          <t>IR EDP:</t>
        </r>
        <r>
          <rPr>
            <sz val="9"/>
            <color indexed="81"/>
            <rFont val="Tahoma"/>
            <family val="2"/>
          </rPr>
          <t xml:space="preserve">
Values of Pecém individual accounts.</t>
        </r>
      </text>
    </comment>
    <comment ref="W109" authorId="0" shapeId="0" xr:uid="{1F0FAE28-D4AE-435B-9A6F-B5EB0D393DAA}">
      <text>
        <r>
          <rPr>
            <b/>
            <sz val="9"/>
            <color indexed="81"/>
            <rFont val="Tahoma"/>
            <family val="2"/>
          </rPr>
          <t>IR EDP:</t>
        </r>
        <r>
          <rPr>
            <sz val="9"/>
            <color indexed="81"/>
            <rFont val="Tahoma"/>
            <family val="2"/>
          </rPr>
          <t xml:space="preserve">
Brazil is witnessing a historically dry season, which translated into a 15% YoY decrease in the Brazilian hydro production output, which led to a significant increase in Pecém production to 1,130 GWh, following the dispatch order by the National System Operator (ONS). Our thermal generation plant, increased availability from 88% to 90%. Given that this plant is PPA remunerated based on availability, this was positive for results which was offset by a negative impact  mainly in the 1Q20 of R$24m, due to the downwards revision of the reference availability level of Pecém. Additionally, given the increase in the number of operating hours, costs with materials and third party services also increased +R$25m (+10% YoY). Worth also highlighting that Pecém has a fixed monthly revenue of R$73m, annually adjusted by inflation (IPCA), with the last update in Nov-20 of +3.9% YoY.</t>
        </r>
      </text>
    </comment>
    <comment ref="AA109" authorId="0" shapeId="0" xr:uid="{A7103F0A-A160-4DF3-AA12-EDF2D7DCD6C9}">
      <text>
        <r>
          <rPr>
            <b/>
            <sz val="9"/>
            <color indexed="81"/>
            <rFont val="Tahoma"/>
            <family val="2"/>
          </rPr>
          <t>IR EDP:</t>
        </r>
        <r>
          <rPr>
            <sz val="9"/>
            <color indexed="81"/>
            <rFont val="Tahoma"/>
            <family val="2"/>
          </rPr>
          <t xml:space="preserve">
In the 1Q22 Pecém was fully available to operate, however due to the recovery of the reservoirs levels, the national system operator did not request its operation, therefore the power plant did not generate any energy during this first quarter. As this plant is paid on an availability basis, not having generated any energy did not compromise results, in fact Gross Profit increased 15% on the back of the fixed revenue update with inflation (IPCA of 10.67%), in November 2021, having a R$ 21m positive impact.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L14" authorId="0" shapeId="0" xr:uid="{7CB63F91-4D76-4611-8222-FE373F5C2C28}">
      <text>
        <r>
          <rPr>
            <b/>
            <sz val="9"/>
            <color indexed="81"/>
            <rFont val="Tahoma"/>
            <family val="2"/>
          </rPr>
          <t>IR EDP:</t>
        </r>
        <r>
          <rPr>
            <sz val="9"/>
            <color indexed="81"/>
            <rFont val="Tahoma"/>
            <family val="2"/>
          </rPr>
          <t xml:space="preserve">
Registered below EBIT
</t>
        </r>
      </text>
    </comment>
    <comment ref="M14" authorId="0" shapeId="0" xr:uid="{3E4EB967-DA69-44DA-9098-66C2328DEEC3}">
      <text>
        <r>
          <rPr>
            <b/>
            <sz val="9"/>
            <color indexed="81"/>
            <rFont val="Tahoma"/>
            <family val="2"/>
          </rPr>
          <t>IR EDP:</t>
        </r>
        <r>
          <rPr>
            <sz val="9"/>
            <color indexed="81"/>
            <rFont val="Tahoma"/>
            <family val="2"/>
          </rPr>
          <t xml:space="preserve">
Registered below EBIT
</t>
        </r>
      </text>
    </comment>
    <comment ref="N14" authorId="0" shapeId="0" xr:uid="{4A037480-CFDC-47A3-A299-FA71020AE89A}">
      <text>
        <r>
          <rPr>
            <b/>
            <sz val="9"/>
            <color indexed="81"/>
            <rFont val="Tahoma"/>
            <family val="2"/>
          </rPr>
          <t>IR EDP:</t>
        </r>
        <r>
          <rPr>
            <sz val="9"/>
            <color indexed="81"/>
            <rFont val="Tahoma"/>
            <family val="2"/>
          </rPr>
          <t xml:space="preserve">
Registered below EBIT
</t>
        </r>
      </text>
    </comment>
    <comment ref="O14" authorId="0" shapeId="0" xr:uid="{08346E1F-92AB-4B26-BBC1-6745626856C5}">
      <text>
        <r>
          <rPr>
            <b/>
            <sz val="9"/>
            <color indexed="81"/>
            <rFont val="Tahoma"/>
            <family val="2"/>
          </rPr>
          <t>IR EDP:</t>
        </r>
        <r>
          <rPr>
            <sz val="9"/>
            <color indexed="81"/>
            <rFont val="Tahoma"/>
            <family val="2"/>
          </rPr>
          <t xml:space="preserve">
Registered below EBIT
</t>
        </r>
      </text>
    </comment>
    <comment ref="P14" authorId="0" shapeId="0" xr:uid="{4C7041C2-273C-4022-BA2F-CD9141BC07AD}">
      <text>
        <r>
          <rPr>
            <b/>
            <sz val="9"/>
            <color indexed="81"/>
            <rFont val="Tahoma"/>
            <family val="2"/>
          </rPr>
          <t>IR EDP:</t>
        </r>
        <r>
          <rPr>
            <sz val="9"/>
            <color indexed="81"/>
            <rFont val="Tahoma"/>
            <family val="2"/>
          </rPr>
          <t xml:space="preserve">
Registered below EBIT
</t>
        </r>
      </text>
    </comment>
    <comment ref="Q14" authorId="0" shapeId="0" xr:uid="{F6204A3B-155A-42E9-8A6C-FCCDEFD3C7AB}">
      <text>
        <r>
          <rPr>
            <b/>
            <sz val="9"/>
            <color indexed="81"/>
            <rFont val="Tahoma"/>
            <family val="2"/>
          </rPr>
          <t>IR EDP:</t>
        </r>
        <r>
          <rPr>
            <sz val="9"/>
            <color indexed="81"/>
            <rFont val="Tahoma"/>
            <family val="2"/>
          </rPr>
          <t xml:space="preserve">
Registered below EBIT
</t>
        </r>
      </text>
    </comment>
    <comment ref="R14" authorId="0" shapeId="0" xr:uid="{01C0B9C8-E363-4917-BC6E-4C2DD2B75CA4}">
      <text>
        <r>
          <rPr>
            <b/>
            <sz val="9"/>
            <color indexed="81"/>
            <rFont val="Tahoma"/>
            <family val="2"/>
          </rPr>
          <t>IR EDP:</t>
        </r>
        <r>
          <rPr>
            <sz val="9"/>
            <color indexed="81"/>
            <rFont val="Tahoma"/>
            <family val="2"/>
          </rPr>
          <t xml:space="preserve">
Registered below EBIT
</t>
        </r>
      </text>
    </comment>
    <comment ref="S14" authorId="0" shapeId="0" xr:uid="{2398EDB3-840C-4134-8463-76B20A41E1EB}">
      <text>
        <r>
          <rPr>
            <b/>
            <sz val="9"/>
            <color indexed="81"/>
            <rFont val="Tahoma"/>
            <family val="2"/>
          </rPr>
          <t>IR EDP:</t>
        </r>
        <r>
          <rPr>
            <sz val="9"/>
            <color indexed="81"/>
            <rFont val="Tahoma"/>
            <family val="2"/>
          </rPr>
          <t xml:space="preserve">
Registered below EBIT
</t>
        </r>
      </text>
    </comment>
    <comment ref="T14" authorId="0" shapeId="0" xr:uid="{00068F31-588D-44CD-806E-C7E75CF44B71}">
      <text>
        <r>
          <rPr>
            <b/>
            <sz val="9"/>
            <color indexed="81"/>
            <rFont val="Tahoma"/>
            <family val="2"/>
          </rPr>
          <t>IR EDP:</t>
        </r>
        <r>
          <rPr>
            <sz val="9"/>
            <color indexed="81"/>
            <rFont val="Tahoma"/>
            <family val="2"/>
          </rPr>
          <t xml:space="preserve">
Registered below EBIT
</t>
        </r>
      </text>
    </comment>
    <comment ref="W15" authorId="0" shapeId="0" xr:uid="{8712B197-D428-46CA-BF66-9F3EB2437182}">
      <text>
        <r>
          <rPr>
            <b/>
            <sz val="9"/>
            <color indexed="81"/>
            <rFont val="Tahoma"/>
            <family val="2"/>
          </rPr>
          <t>IR EDP:</t>
        </r>
        <r>
          <rPr>
            <sz val="9"/>
            <color indexed="81"/>
            <rFont val="Tahoma"/>
            <family val="2"/>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B93" authorId="0" shapeId="0" xr:uid="{EA0243A2-531C-4F1D-9C57-7448377FC7AE}">
      <text>
        <r>
          <rPr>
            <b/>
            <sz val="9"/>
            <color indexed="81"/>
            <rFont val="Tahoma"/>
            <family val="2"/>
          </rPr>
          <t>IR EDP:</t>
        </r>
        <r>
          <rPr>
            <sz val="9"/>
            <color indexed="81"/>
            <rFont val="Tahoma"/>
            <family val="2"/>
          </rPr>
          <t xml:space="preserve">
Load factors respective to EBITDA MW and includes both wind &amp; Solar
</t>
        </r>
      </text>
    </comment>
    <comment ref="B105" authorId="0" shapeId="0" xr:uid="{95945F88-884F-43C5-8091-3ACB82B223FE}">
      <text>
        <r>
          <rPr>
            <b/>
            <sz val="9"/>
            <color indexed="81"/>
            <rFont val="Tahoma"/>
            <family val="2"/>
          </rPr>
          <t>IR EDP:</t>
        </r>
        <r>
          <rPr>
            <sz val="9"/>
            <color indexed="81"/>
            <rFont val="Tahoma"/>
            <family val="2"/>
          </rPr>
          <t xml:space="preserve">
Generation respective to EBITDA MW and includes both wind &amp; Solar
</t>
        </r>
      </text>
    </comment>
    <comment ref="W134" authorId="0" shapeId="0" xr:uid="{93EF9D21-34D4-4D5A-87E7-D01126FD66E0}">
      <text>
        <r>
          <rPr>
            <b/>
            <sz val="9"/>
            <color indexed="81"/>
            <rFont val="Tahoma"/>
            <family val="2"/>
          </rPr>
          <t>IR EDP:</t>
        </r>
        <r>
          <rPr>
            <sz val="9"/>
            <color indexed="81"/>
            <rFont val="Tahoma"/>
            <family val="2"/>
          </rPr>
          <t xml:space="preserve">
EBITDA in North America decreased 2% to USD 895m in 2021, as the gross profit trajectory and the higher costs given the requirements needed to accelerate growth were only partly compensated by higher asset rotation gains (USD 0.3bn in 2021) booked with (i) the sale of the 80% shareholding position in a portfolio of 405 MW in the US; (ii) the earnout related with the increase of capacity of the Mayflower project; (iii) the sale of an 80% equity shareholding in the Riverstart Solar project, in the context of an asset rotation deal partially closed in Dec-20; and (iv) the Build &amp; Transfer Agreement of EDPR’s Indiana Crossroads Wind Farm signed in 2019.
</t>
        </r>
      </text>
    </comment>
    <comment ref="AA134" authorId="0" shapeId="0" xr:uid="{FE684C0D-BCE1-4667-AD5A-5EEF2AC137CD}">
      <text>
        <r>
          <rPr>
            <b/>
            <sz val="9"/>
            <color indexed="81"/>
            <rFont val="Tahoma"/>
            <family val="2"/>
          </rPr>
          <t>IR EDP:</t>
        </r>
        <r>
          <rPr>
            <sz val="9"/>
            <color indexed="81"/>
            <rFont val="Tahoma"/>
            <family val="2"/>
          </rPr>
          <t xml:space="preserve">
EBITDA in North America increased 57% to USD 171m in 1Q22, reflecting the gross profit performance which more than compensated higher costs given the requirements needed to accelerate growth and de-consolidation of assets sold under our asset rotation strategy (USD 11m in 1Q21), including the sale of the 80% shareholding position in a portfolio of 405 MW in the US. 
</t>
        </r>
      </text>
    </comment>
    <comment ref="AB134" authorId="1" shapeId="0" xr:uid="{97AEC065-A173-4F07-8210-52CF4ECA7907}">
      <text>
        <r>
          <rPr>
            <b/>
            <sz val="9"/>
            <color indexed="81"/>
            <rFont val="Tahoma"/>
            <family val="2"/>
          </rPr>
          <t xml:space="preserve">IR EDP:
</t>
        </r>
        <r>
          <rPr>
            <sz val="9"/>
            <color indexed="81"/>
            <rFont val="Tahoma"/>
            <family val="2"/>
          </rPr>
          <t xml:space="preserve">EBITDA in North America decreased 2% to USD 393m in 1H22, on the back of last year's gain with our asset rotation strategy (USD +135m in 1H21), partially compensated by the improved gross profit performance.
</t>
        </r>
      </text>
    </comment>
    <comment ref="B170" authorId="0" shapeId="0" xr:uid="{10F211B9-7362-4708-A1D4-B0F943ACF784}">
      <text>
        <r>
          <rPr>
            <b/>
            <sz val="9"/>
            <color indexed="81"/>
            <rFont val="Tahoma"/>
            <family val="2"/>
          </rPr>
          <t>IR EDP:</t>
        </r>
        <r>
          <rPr>
            <sz val="9"/>
            <color indexed="81"/>
            <rFont val="Tahoma"/>
            <family val="2"/>
          </rPr>
          <t xml:space="preserve">
Load factors respective to EBITDA MW and includes both wind &amp; Solar
</t>
        </r>
      </text>
    </comment>
    <comment ref="B178" authorId="0" shapeId="0" xr:uid="{7FC7CE1C-85C6-486A-B20F-04891E8B9A0B}">
      <text>
        <r>
          <rPr>
            <b/>
            <sz val="9"/>
            <color indexed="81"/>
            <rFont val="Tahoma"/>
            <family val="2"/>
          </rPr>
          <t>IR EDP:</t>
        </r>
        <r>
          <rPr>
            <sz val="9"/>
            <color indexed="81"/>
            <rFont val="Tahoma"/>
            <family val="2"/>
          </rPr>
          <t xml:space="preserve">
Generation respective to EBITDA MW and includes both wind &amp; Solar
</t>
        </r>
      </text>
    </comment>
    <comment ref="AA201" authorId="0" shapeId="0" xr:uid="{96EBB119-0961-4E33-B95B-149E4E6A3554}">
      <text>
        <r>
          <rPr>
            <b/>
            <sz val="9"/>
            <color indexed="81"/>
            <rFont val="Tahoma"/>
            <family val="2"/>
          </rPr>
          <t>IR EDP:</t>
        </r>
        <r>
          <rPr>
            <sz val="9"/>
            <color indexed="81"/>
            <rFont val="Tahoma"/>
            <family val="2"/>
          </rPr>
          <t xml:space="preserve">
EBITDA increased 12% YoY to €210m in 1Q22 as the improvement of the operational performance more than compensated for the de-consolidation of wind assets sold in Dec-2021, in Portugal (-€5m), and the extraordinary generation tax in Romania.
</t>
        </r>
      </text>
    </comment>
    <comment ref="B228" authorId="0" shapeId="0" xr:uid="{A43D0DDA-B121-41D9-BBE7-01CCD84B0574}">
      <text>
        <r>
          <rPr>
            <b/>
            <sz val="9"/>
            <color indexed="81"/>
            <rFont val="Tahoma"/>
            <family val="2"/>
          </rPr>
          <t>IR EDP:</t>
        </r>
        <r>
          <rPr>
            <sz val="9"/>
            <color indexed="81"/>
            <rFont val="Tahoma"/>
            <family val="2"/>
          </rPr>
          <t xml:space="preserve">
Load factors respective to EBITDA MW and includes both wind &amp; Solar
</t>
        </r>
      </text>
    </comment>
    <comment ref="B240" authorId="0" shapeId="0" xr:uid="{008081CD-0247-4EFF-84A4-EEEFCE2474FB}">
      <text>
        <r>
          <rPr>
            <b/>
            <sz val="9"/>
            <color indexed="81"/>
            <rFont val="Tahoma"/>
            <family val="2"/>
          </rPr>
          <t>IR EDP:</t>
        </r>
        <r>
          <rPr>
            <sz val="9"/>
            <color indexed="81"/>
            <rFont val="Tahoma"/>
            <family val="2"/>
          </rPr>
          <t xml:space="preserve">
Generation respective to EBITDA MW and includes both wind &amp; Solar
</t>
        </r>
      </text>
    </comment>
    <comment ref="AA281" authorId="0" shapeId="0" xr:uid="{41A5C6B0-62C0-4EFC-BD57-1FC3FDF8642E}">
      <text>
        <r>
          <rPr>
            <b/>
            <sz val="9"/>
            <color indexed="81"/>
            <rFont val="Tahoma"/>
            <family val="2"/>
          </rPr>
          <t>IR EDP:</t>
        </r>
        <r>
          <rPr>
            <sz val="9"/>
            <color indexed="81"/>
            <rFont val="Tahoma"/>
            <family val="2"/>
          </rPr>
          <t xml:space="preserve">
Solar installed capacity increased to 204 MW with the installation of Pereira Barreto Park in 2021. Although the reduction in load factor from 31% to 28%, the increase in wind capacity (+156 MW) and in solar, translated into an energy output of 122% to 496 GWh (vs. 224 GWh in 1Q21). This resulted into an overall increase in Wind and Solar gross profit to R$102m (+117% YoY).
Overall, EBITDA from Renewables in Brazil improved by 152% in local currency (+R$ 38m YoY) to R$ 63m. 
</t>
        </r>
      </text>
    </comment>
    <comment ref="B307" authorId="0" shapeId="0" xr:uid="{A61E5678-17CF-44A9-8FBC-9F7B062FFE21}">
      <text>
        <r>
          <rPr>
            <b/>
            <sz val="9"/>
            <color indexed="81"/>
            <rFont val="Tahoma"/>
            <family val="2"/>
          </rPr>
          <t>IR EDP:</t>
        </r>
        <r>
          <rPr>
            <sz val="9"/>
            <color indexed="81"/>
            <rFont val="Tahoma"/>
            <family val="2"/>
          </rPr>
          <t xml:space="preserve">
Load factors respective to EBITDA MW and includes both wind &amp; Solar
</t>
        </r>
      </text>
    </comment>
    <comment ref="B309" authorId="0" shapeId="0" xr:uid="{753C98C8-9822-4289-938F-A69C6CA0739D}">
      <text>
        <r>
          <rPr>
            <b/>
            <sz val="9"/>
            <color indexed="81"/>
            <rFont val="Tahoma"/>
            <family val="2"/>
          </rPr>
          <t>IR EDP:</t>
        </r>
        <r>
          <rPr>
            <sz val="9"/>
            <color indexed="81"/>
            <rFont val="Tahoma"/>
            <family val="2"/>
          </rPr>
          <t xml:space="preserve">
Generation respective to EBITDA MW and includes both wind &amp; Solar
</t>
        </r>
      </text>
    </comment>
    <comment ref="B336" authorId="0" shapeId="0" xr:uid="{FC9DD08C-310D-4583-9F1B-9942513F7ACF}">
      <text>
        <r>
          <rPr>
            <b/>
            <sz val="9"/>
            <color indexed="81"/>
            <rFont val="Tahoma"/>
            <family val="2"/>
          </rPr>
          <t>IR EDP:</t>
        </r>
        <r>
          <rPr>
            <sz val="9"/>
            <color indexed="81"/>
            <rFont val="Tahoma"/>
            <family val="2"/>
          </rPr>
          <t xml:space="preserve">
Load factors respective to EBITDA MW and includes both wind &amp; Solar
</t>
        </r>
      </text>
    </comment>
    <comment ref="B338" authorId="0" shapeId="0" xr:uid="{74F8F2C4-BB71-43CE-AF93-B0C60366CAA6}">
      <text>
        <r>
          <rPr>
            <b/>
            <sz val="9"/>
            <color indexed="81"/>
            <rFont val="Tahoma"/>
            <family val="2"/>
          </rPr>
          <t>IR EDP:</t>
        </r>
        <r>
          <rPr>
            <sz val="9"/>
            <color indexed="81"/>
            <rFont val="Tahoma"/>
            <family val="2"/>
          </rPr>
          <t xml:space="preserve">
Generation respective to EBITDA MW and includes both wind &amp; Solar
</t>
        </r>
      </text>
    </comment>
    <comment ref="B340" authorId="0" shapeId="0" xr:uid="{F6608C11-40F7-4996-A2C0-864FFB1DBE08}">
      <text>
        <r>
          <rPr>
            <b/>
            <sz val="9"/>
            <color indexed="81"/>
            <rFont val="Tahoma"/>
            <family val="2"/>
          </rPr>
          <t>IR EDP:</t>
        </r>
        <r>
          <rPr>
            <sz val="9"/>
            <color indexed="81"/>
            <rFont val="Tahoma"/>
            <family val="2"/>
          </rPr>
          <t xml:space="preserve">
Average selling price only considers capacity pre-Sunseap consolidation, as it is the only one to consider the first three months of the year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W10" authorId="0" shapeId="0" xr:uid="{C8F08ED4-C6FC-4AED-BB27-22B9932C437E}">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W11" authorId="0" shapeId="0" xr:uid="{A7C15540-7E40-4479-9828-440AD3733401}">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AA11" authorId="0" shapeId="0" xr:uid="{FB29E58C-E7B1-4C42-8F5D-346E06FEFD60}">
      <text>
        <r>
          <rPr>
            <b/>
            <sz val="9"/>
            <color indexed="81"/>
            <rFont val="Tahoma"/>
            <family val="2"/>
          </rPr>
          <t>IR EDP:</t>
        </r>
        <r>
          <rPr>
            <sz val="9"/>
            <color indexed="81"/>
            <rFont val="Tahoma"/>
            <family val="2"/>
          </rPr>
          <t xml:space="preserve">
Overall, EBITDA decreased by 11% YoY (-€16m) to €125m due to higher net operating costs and lower regulated revenues. 
</t>
        </r>
      </text>
    </comment>
    <comment ref="W12" authorId="0" shapeId="0" xr:uid="{C75C66C2-2F00-402B-97F0-378F39CF6DE2}">
      <text>
        <r>
          <rPr>
            <b/>
            <sz val="9"/>
            <color indexed="81"/>
            <rFont val="Tahoma"/>
            <family val="2"/>
          </rPr>
          <t>IR EDP:</t>
        </r>
        <r>
          <rPr>
            <sz val="9"/>
            <color indexed="81"/>
            <rFont val="Tahoma"/>
            <family val="2"/>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A12" authorId="0" shapeId="0" xr:uid="{BF7C4568-7E49-4E99-9462-1EAB54518913}">
      <text>
        <r>
          <rPr>
            <b/>
            <sz val="9"/>
            <color indexed="81"/>
            <rFont val="Tahoma"/>
            <family val="2"/>
          </rPr>
          <t>IR EDP:</t>
        </r>
        <r>
          <rPr>
            <sz val="9"/>
            <color indexed="81"/>
            <rFont val="Tahoma"/>
            <family val="2"/>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20" authorId="0" shapeId="0" xr:uid="{F673F305-40A5-4F80-9E07-8447649534D2}">
      <text>
        <r>
          <rPr>
            <b/>
            <sz val="9"/>
            <color indexed="81"/>
            <rFont val="Tahoma"/>
            <family val="2"/>
          </rPr>
          <t xml:space="preserve">IR EDP: </t>
        </r>
        <r>
          <rPr>
            <sz val="9"/>
            <color indexed="81"/>
            <rFont val="Tahoma"/>
            <family val="2"/>
          </rPr>
          <t xml:space="preserve">
Supplies &amp; services + Personnel costs</t>
        </r>
      </text>
    </comment>
    <comment ref="B25" authorId="0" shapeId="0" xr:uid="{1FF21049-7A76-4C87-B7C9-5580B273E063}">
      <text>
        <r>
          <rPr>
            <b/>
            <sz val="9"/>
            <color indexed="81"/>
            <rFont val="Tahoma"/>
            <family val="2"/>
          </rPr>
          <t>IR EDP:</t>
        </r>
        <r>
          <rPr>
            <sz val="9"/>
            <color indexed="81"/>
            <rFont val="Tahoma"/>
            <family val="2"/>
          </rPr>
          <t xml:space="preserve">
Net of subsidies</t>
        </r>
      </text>
    </comment>
    <comment ref="B31" authorId="1" shapeId="0" xr:uid="{4C9A6B67-B390-41E5-B902-A2F4A3C13F95}">
      <text>
        <r>
          <rPr>
            <b/>
            <sz val="9"/>
            <color indexed="81"/>
            <rFont val="Tahoma"/>
            <family val="2"/>
          </rPr>
          <t>IR EDP:</t>
        </r>
        <r>
          <rPr>
            <sz val="9"/>
            <color indexed="81"/>
            <rFont val="Tahoma"/>
            <family val="2"/>
          </rPr>
          <t xml:space="preserve">
Up until 2019, investments in distribution were only considered maintenance</t>
        </r>
      </text>
    </comment>
    <comment ref="B35" authorId="0" shapeId="0" xr:uid="{506D6758-5368-43A7-AA07-955F14CAC529}">
      <text>
        <r>
          <rPr>
            <b/>
            <sz val="9"/>
            <color indexed="81"/>
            <rFont val="Tahoma"/>
            <family val="2"/>
          </rPr>
          <t>IR EDP:</t>
        </r>
        <r>
          <rPr>
            <sz val="9"/>
            <color indexed="81"/>
            <rFont val="Tahoma"/>
            <family val="2"/>
          </rPr>
          <t xml:space="preserve">
Financial assets as to the transmission business. </t>
        </r>
      </text>
    </comment>
    <comment ref="B37" authorId="0" shapeId="0" xr:uid="{3CD262B4-B80F-410B-8B96-6965C1EE0DEB}">
      <text>
        <r>
          <rPr>
            <b/>
            <sz val="9"/>
            <color indexed="81"/>
            <rFont val="Tahoma"/>
            <family val="2"/>
          </rPr>
          <t>IR EDP:</t>
        </r>
        <r>
          <rPr>
            <sz val="9"/>
            <color indexed="81"/>
            <rFont val="Tahoma"/>
            <family val="2"/>
          </rPr>
          <t xml:space="preserve">
Regulated Asset Base in Spain updated with provision reversal "Lesividad"</t>
        </r>
      </text>
    </comment>
    <comment ref="B66" authorId="0" shapeId="0" xr:uid="{0FBF31AC-0C28-4A1D-BC6E-9BB70DD13404}">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04" authorId="0" shapeId="0" xr:uid="{6E22A792-B3A6-4A39-BA9F-942EC5BB171C}">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AA104" authorId="0" shapeId="0" xr:uid="{FCCFEE96-86F6-47D8-AC3A-BA53B29C0405}">
      <text>
        <r>
          <rPr>
            <b/>
            <sz val="9"/>
            <color indexed="81"/>
            <rFont val="Tahoma"/>
            <family val="2"/>
          </rPr>
          <t>IR EDP:</t>
        </r>
        <r>
          <rPr>
            <sz val="9"/>
            <color indexed="81"/>
            <rFont val="Tahoma"/>
            <family val="2"/>
          </rPr>
          <t xml:space="preserve">
Overall, EBITDA decreased by 11% YoY (-€16m) to €125m due to higher net operating costs and lower regulated revenues. 
</t>
        </r>
      </text>
    </comment>
    <comment ref="B109" authorId="0" shapeId="0" xr:uid="{8140B1FA-AD93-4A4E-B95D-FAB1BEF8BF2D}">
      <text>
        <r>
          <rPr>
            <b/>
            <sz val="9"/>
            <color indexed="81"/>
            <rFont val="Tahoma"/>
            <family val="2"/>
          </rPr>
          <t>IR EDP:</t>
        </r>
        <r>
          <rPr>
            <sz val="9"/>
            <color indexed="81"/>
            <rFont val="Tahoma"/>
            <family val="2"/>
          </rPr>
          <t xml:space="preserve">
Financial assets as to the transmission business. </t>
        </r>
      </text>
    </comment>
    <comment ref="B129" authorId="0" shapeId="0" xr:uid="{E481C96A-35F9-4E02-87F7-3B763AD7BE25}">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51" authorId="0" shapeId="0" xr:uid="{39AFF642-33E0-415C-B562-B2DC07B05300}">
      <text>
        <r>
          <rPr>
            <b/>
            <sz val="9"/>
            <color indexed="81"/>
            <rFont val="Tahoma"/>
            <family val="2"/>
          </rPr>
          <t>IR EDP:</t>
        </r>
        <r>
          <rPr>
            <sz val="9"/>
            <color indexed="81"/>
            <rFont val="Tahoma"/>
            <family val="2"/>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A151" authorId="0" shapeId="0" xr:uid="{0416BDB7-4379-4DF7-A62F-59FA1421392D}">
      <text>
        <r>
          <rPr>
            <b/>
            <sz val="9"/>
            <color indexed="81"/>
            <rFont val="Tahoma"/>
            <family val="2"/>
          </rPr>
          <t>IR EDP:</t>
        </r>
        <r>
          <rPr>
            <sz val="9"/>
            <color indexed="81"/>
            <rFont val="Tahoma"/>
            <family val="2"/>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156" authorId="0" shapeId="0" xr:uid="{03C4E98E-0ED1-4A27-90F3-91696837C4E9}">
      <text>
        <r>
          <rPr>
            <b/>
            <sz val="9"/>
            <color indexed="81"/>
            <rFont val="Tahoma"/>
            <family val="2"/>
          </rPr>
          <t>IR EDP:</t>
        </r>
        <r>
          <rPr>
            <sz val="9"/>
            <color indexed="81"/>
            <rFont val="Tahoma"/>
            <family val="2"/>
          </rPr>
          <t xml:space="preserve">
Financial assets as to the transmission business. </t>
        </r>
      </text>
    </comment>
    <comment ref="B171" authorId="0" shapeId="0" xr:uid="{B9A6B1FB-DF5A-4689-9B37-B90C595FF57E}">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85" authorId="0" shapeId="0" xr:uid="{9555B340-BC1A-45DF-9F62-1520AEB8C310}">
      <text>
        <r>
          <rPr>
            <b/>
            <sz val="9"/>
            <color indexed="81"/>
            <rFont val="Tahoma"/>
            <family val="2"/>
          </rPr>
          <t>IR EDP:</t>
        </r>
        <r>
          <rPr>
            <sz val="9"/>
            <color indexed="81"/>
            <rFont val="Tahoma"/>
            <family val="2"/>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A185" authorId="0" shapeId="0" xr:uid="{4B61532B-D90E-4346-BCEF-D0DBACF55BAB}">
      <text>
        <r>
          <rPr>
            <b/>
            <sz val="9"/>
            <color indexed="81"/>
            <rFont val="Tahoma"/>
            <family val="2"/>
          </rPr>
          <t>IR EDP:</t>
        </r>
        <r>
          <rPr>
            <sz val="9"/>
            <color indexed="81"/>
            <rFont val="Tahoma"/>
            <family val="2"/>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W188" authorId="0" shapeId="0" xr:uid="{D736CE07-288F-491A-B8B3-CAA3B1797C70}">
      <text>
        <r>
          <rPr>
            <b/>
            <sz val="9"/>
            <color indexed="81"/>
            <rFont val="Tahoma"/>
            <family val="2"/>
          </rPr>
          <t>IR EDP:</t>
        </r>
        <r>
          <rPr>
            <sz val="9"/>
            <color indexed="81"/>
            <rFont val="Tahoma"/>
            <family val="2"/>
          </rPr>
          <t xml:space="preserve">
Gross profit from transmission increased by 77% YoY, reaching R$693m, following the partial commissioning of lines 18, Q and 21, and 07 and 11 at 100% and the evolution of construction works in the remaining lines
</t>
        </r>
      </text>
    </comment>
    <comment ref="AA188" authorId="0" shapeId="0" xr:uid="{09A3376C-AFDB-4829-A0FC-EEA9AE506974}">
      <text>
        <r>
          <rPr>
            <b/>
            <sz val="9"/>
            <color indexed="81"/>
            <rFont val="Tahoma"/>
            <family val="2"/>
          </rPr>
          <t>IR EDP:</t>
        </r>
        <r>
          <rPr>
            <sz val="9"/>
            <color indexed="81"/>
            <rFont val="Tahoma"/>
            <family val="2"/>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W193" authorId="0" shapeId="0" xr:uid="{ED742876-9442-4185-97AB-4FF9E5876E7D}">
      <text>
        <r>
          <rPr>
            <b/>
            <sz val="9"/>
            <color indexed="81"/>
            <rFont val="Tahoma"/>
            <family val="2"/>
          </rPr>
          <t>IR EDP:</t>
        </r>
        <r>
          <rPr>
            <sz val="9"/>
            <color indexed="81"/>
            <rFont val="Tahoma"/>
            <family val="2"/>
          </rPr>
          <t xml:space="preserve">
Overall, EBITDA from electricity networks increased by 73% YoY to R$2,753m, positively impacted by the disposal gains in transmission, the regulated revenues indexation to inflation and a solid recovery in demand.
</t>
        </r>
      </text>
    </comment>
    <comment ref="AA193" authorId="0" shapeId="0" xr:uid="{587F00BF-5522-4615-8F1A-42F53F00B215}">
      <text>
        <r>
          <rPr>
            <b/>
            <sz val="9"/>
            <color indexed="81"/>
            <rFont val="Tahoma"/>
            <family val="2"/>
          </rPr>
          <t>IR EDP:</t>
        </r>
        <r>
          <rPr>
            <sz val="9"/>
            <color indexed="81"/>
            <rFont val="Tahoma"/>
            <family val="2"/>
          </rPr>
          <t xml:space="preserve">
Overall, EBITDA from electricity networks increased by 34% YoY to R$ 843m, positively impacted by the regulated revenues indexation to inflation and update in the concessions asset’s residual value.
</t>
        </r>
      </text>
    </comment>
    <comment ref="W216" authorId="0" shapeId="0" xr:uid="{9CE4D1A5-99E4-4CB0-99EB-C2FB4B4A4CD2}">
      <text>
        <r>
          <rPr>
            <b/>
            <sz val="9"/>
            <color indexed="81"/>
            <rFont val="Tahoma"/>
            <family val="2"/>
          </rPr>
          <t>IR EDP:</t>
        </r>
        <r>
          <rPr>
            <sz val="9"/>
            <color indexed="81"/>
            <rFont val="Tahoma"/>
            <family val="2"/>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A216" authorId="0" shapeId="0" xr:uid="{3B720C69-A75A-4878-805E-A4EDD1638123}">
      <text>
        <r>
          <rPr>
            <b/>
            <sz val="9"/>
            <color indexed="81"/>
            <rFont val="Tahoma"/>
            <family val="2"/>
          </rPr>
          <t>IR EDP:</t>
        </r>
        <r>
          <rPr>
            <sz val="9"/>
            <color indexed="81"/>
            <rFont val="Tahoma"/>
            <family val="2"/>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B234" authorId="0" shapeId="0" xr:uid="{7A2EEF8A-21C0-4676-84F5-6206B02203FC}">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259" authorId="0" shapeId="0" xr:uid="{33EDEAF1-5FB6-4646-90D7-4473FF6B2573}">
      <text>
        <r>
          <rPr>
            <b/>
            <sz val="9"/>
            <color indexed="81"/>
            <rFont val="Tahoma"/>
            <family val="2"/>
          </rPr>
          <t>IR EDP:</t>
        </r>
        <r>
          <rPr>
            <sz val="9"/>
            <color indexed="81"/>
            <rFont val="Tahoma"/>
            <family val="2"/>
          </rPr>
          <t xml:space="preserve">
Gross profit from transmission increased by 77% YoY, reaching R$693m, following the partial commissioning of lines 18, Q and 21, and 07 and 11 at 100% and the evolution of construction works in the remaining lines
</t>
        </r>
      </text>
    </comment>
    <comment ref="AA259" authorId="0" shapeId="0" xr:uid="{9349CA66-CC80-46F1-9ECB-83BAA7D5B071}">
      <text>
        <r>
          <rPr>
            <b/>
            <sz val="9"/>
            <color indexed="81"/>
            <rFont val="Tahoma"/>
            <family val="2"/>
          </rPr>
          <t>IR EDP:</t>
        </r>
        <r>
          <rPr>
            <sz val="9"/>
            <color indexed="81"/>
            <rFont val="Tahoma"/>
            <family val="2"/>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B264" authorId="0" shapeId="0" xr:uid="{2BB4351B-30BA-4FB3-B932-A4E56A03F9C9}">
      <text>
        <r>
          <rPr>
            <b/>
            <sz val="9"/>
            <color indexed="81"/>
            <rFont val="Tahoma"/>
            <family val="2"/>
          </rPr>
          <t>IR EDP:</t>
        </r>
        <r>
          <rPr>
            <sz val="9"/>
            <color indexed="81"/>
            <rFont val="Tahoma"/>
            <family val="2"/>
          </rPr>
          <t xml:space="preserve">
Corresponds to Financial assets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3" authorId="0" shapeId="0" xr:uid="{ADA1A25D-32A0-4E6B-8F92-92D221502E02}">
      <text>
        <r>
          <rPr>
            <b/>
            <sz val="9"/>
            <color indexed="81"/>
            <rFont val="Tahoma"/>
            <family val="2"/>
          </rPr>
          <t>IR EDP:</t>
        </r>
        <r>
          <rPr>
            <sz val="9"/>
            <color indexed="81"/>
            <rFont val="Tahoma"/>
            <family val="2"/>
          </rPr>
          <t xml:space="preserve">
Installed capacity that contributed to the revenues in the period</t>
        </r>
      </text>
    </comment>
    <comment ref="B8" authorId="0" shapeId="0" xr:uid="{FFFBB07A-BC74-4D9E-ADCE-610909DDF23C}">
      <text>
        <r>
          <rPr>
            <b/>
            <sz val="9"/>
            <color indexed="81"/>
            <rFont val="Tahoma"/>
            <family val="2"/>
          </rPr>
          <t>IR EDP:</t>
        </r>
        <r>
          <rPr>
            <sz val="9"/>
            <color indexed="81"/>
            <rFont val="Tahoma"/>
            <family val="2"/>
          </rPr>
          <t xml:space="preserve">
Includes Poland, Romania, France, Belgium and Italy;</t>
        </r>
      </text>
    </comment>
    <comment ref="B11" authorId="0" shapeId="0" xr:uid="{6A6D1FA5-F9C3-4A77-A819-A435A651239A}">
      <text>
        <r>
          <rPr>
            <b/>
            <sz val="9"/>
            <color indexed="81"/>
            <rFont val="Tahoma"/>
            <family val="2"/>
          </rPr>
          <t>IR EDP:</t>
        </r>
        <r>
          <rPr>
            <sz val="9"/>
            <color indexed="81"/>
            <rFont val="Tahoma"/>
            <family val="2"/>
          </rPr>
          <t xml:space="preserve">
Includes Canada and Mexico;</t>
        </r>
      </text>
    </comment>
    <comment ref="B41" authorId="0" shapeId="0" xr:uid="{39FFA88C-4B6F-4870-BA7D-7DBF3A94B7FB}">
      <text>
        <r>
          <rPr>
            <b/>
            <sz val="9"/>
            <color indexed="81"/>
            <rFont val="Tahoma"/>
            <family val="2"/>
          </rPr>
          <t>IR EDP:</t>
        </r>
        <r>
          <rPr>
            <sz val="9"/>
            <color indexed="81"/>
            <rFont val="Tahoma"/>
            <family val="2"/>
          </rPr>
          <t xml:space="preserve">
Includes Nuclear, Cogeneration and Waste.</t>
        </r>
      </text>
    </comment>
    <comment ref="B60" authorId="0" shapeId="0" xr:uid="{65D54C09-2DBC-438B-802E-5FB87BA00B0E}">
      <text>
        <r>
          <rPr>
            <b/>
            <sz val="9"/>
            <color indexed="81"/>
            <rFont val="Tahoma"/>
            <family val="2"/>
          </rPr>
          <t>IR EDP:</t>
        </r>
        <r>
          <rPr>
            <sz val="9"/>
            <color indexed="81"/>
            <rFont val="Tahoma"/>
            <family val="2"/>
          </rPr>
          <t xml:space="preserve">
Includes Poland, Romania, France, Belgium and Italy;</t>
        </r>
      </text>
    </comment>
    <comment ref="B63" authorId="0" shapeId="0" xr:uid="{F52FD0AA-A567-4632-A70E-8F755D9BAF24}">
      <text>
        <r>
          <rPr>
            <b/>
            <sz val="9"/>
            <color indexed="81"/>
            <rFont val="Tahoma"/>
            <family val="2"/>
          </rPr>
          <t>IR EDP:</t>
        </r>
        <r>
          <rPr>
            <sz val="9"/>
            <color indexed="81"/>
            <rFont val="Tahoma"/>
            <family val="2"/>
          </rPr>
          <t xml:space="preserve">
Includes Canada and Mexico;</t>
        </r>
      </text>
    </comment>
    <comment ref="B93" authorId="0" shapeId="0" xr:uid="{9F113753-9649-4191-9FA3-5F1B29EEBA20}">
      <text>
        <r>
          <rPr>
            <b/>
            <sz val="9"/>
            <color indexed="81"/>
            <rFont val="Tahoma"/>
            <family val="2"/>
          </rPr>
          <t>IR EDP:</t>
        </r>
        <r>
          <rPr>
            <sz val="9"/>
            <color indexed="81"/>
            <rFont val="Tahoma"/>
            <family val="2"/>
          </rPr>
          <t xml:space="preserve">
Includes Nuclear, Cogeneration and Waste.</t>
        </r>
      </text>
    </comment>
    <comment ref="B111" authorId="0" shapeId="0" xr:uid="{632A219F-4D2E-4D79-93C4-5DC5C0FB499D}">
      <text>
        <r>
          <rPr>
            <b/>
            <sz val="9"/>
            <color indexed="81"/>
            <rFont val="Tahoma"/>
            <family val="2"/>
          </rPr>
          <t>IR EDP:</t>
        </r>
        <r>
          <rPr>
            <sz val="9"/>
            <color indexed="81"/>
            <rFont val="Tahoma"/>
            <family val="2"/>
          </rPr>
          <t xml:space="preserve">
In 2021, RAB post-lesividad (see note page 16</t>
        </r>
      </text>
    </comment>
    <comment ref="B117" authorId="0" shapeId="0" xr:uid="{4163273F-69BF-428C-85A4-C471373B2498}">
      <text>
        <r>
          <rPr>
            <b/>
            <sz val="9"/>
            <color indexed="81"/>
            <rFont val="Tahoma"/>
            <family val="2"/>
          </rPr>
          <t>IR EDP:</t>
        </r>
        <r>
          <rPr>
            <sz val="9"/>
            <color indexed="81"/>
            <rFont val="Tahoma"/>
            <family val="2"/>
          </rPr>
          <t xml:space="preserve">
Corresponds to Financial assets</t>
        </r>
      </text>
    </comment>
    <comment ref="B155" authorId="0" shapeId="0" xr:uid="{6F5068FD-0D65-4812-B61A-924F671B370B}">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7" authorId="0" shapeId="0" xr:uid="{5BC2F8AE-A56A-4992-8B6C-5AA710858BA0}">
      <text>
        <r>
          <rPr>
            <b/>
            <sz val="9"/>
            <color indexed="81"/>
            <rFont val="Tahoma"/>
            <family val="2"/>
          </rPr>
          <t>IR EDP:</t>
        </r>
        <r>
          <rPr>
            <sz val="9"/>
            <color indexed="81"/>
            <rFont val="Tahoma"/>
            <family val="2"/>
          </rPr>
          <t xml:space="preserve">
The stationary emissions do not include those produced by the burning of ArcelorMittal steel gases in EDP's power plant in Spain; </t>
        </r>
      </text>
    </comment>
    <comment ref="B8" authorId="0" shapeId="0" xr:uid="{3A223081-8D69-4F79-870D-F790B98DDABE}">
      <text>
        <r>
          <rPr>
            <b/>
            <sz val="9"/>
            <color indexed="81"/>
            <rFont val="Tahoma"/>
            <family val="2"/>
          </rPr>
          <t>IR EDP:</t>
        </r>
        <r>
          <rPr>
            <sz val="9"/>
            <color indexed="81"/>
            <rFont val="Tahoma"/>
            <family val="2"/>
          </rPr>
          <t xml:space="preserve">
Scope 2 emissions according with GHG Protocol based location methodology</t>
        </r>
      </text>
    </comment>
    <comment ref="AB28" authorId="0" shapeId="0" xr:uid="{D9A85C40-0DEE-480C-BF87-573FB1B2ABDB}">
      <text>
        <r>
          <rPr>
            <b/>
            <sz val="9"/>
            <color indexed="81"/>
            <rFont val="Tahoma"/>
            <family val="2"/>
          </rPr>
          <t>IR EDP:</t>
        </r>
        <r>
          <rPr>
            <sz val="9"/>
            <color indexed="81"/>
            <rFont val="Tahoma"/>
            <family val="2"/>
          </rPr>
          <t xml:space="preserve">
Change of scope: from number of contracted electric charging points to installed electric charging points</t>
        </r>
      </text>
    </comment>
    <comment ref="B50" authorId="0" shapeId="0" xr:uid="{443A1ED2-4F7A-453C-B3C1-7B5396D3D02B}">
      <text>
        <r>
          <rPr>
            <b/>
            <sz val="9"/>
            <color indexed="81"/>
            <rFont val="Tahoma"/>
            <family val="2"/>
          </rPr>
          <t>IR EDP:</t>
        </r>
        <r>
          <rPr>
            <sz val="9"/>
            <color indexed="81"/>
            <rFont val="Tahoma"/>
            <family val="2"/>
          </rPr>
          <t xml:space="preserve">
Accidents occurred at the place and working time or on a journey, with 1 or more days of absence and fatal accidents.</t>
        </r>
      </text>
    </comment>
    <comment ref="B51" authorId="0" shapeId="0" xr:uid="{220A7448-1CB3-4982-AF3D-6DDABF3BA104}">
      <text>
        <r>
          <rPr>
            <b/>
            <sz val="9"/>
            <color indexed="81"/>
            <rFont val="Tahoma"/>
            <family val="2"/>
          </rPr>
          <t>IR EDP:</t>
        </r>
        <r>
          <rPr>
            <sz val="9"/>
            <color indexed="81"/>
            <rFont val="Tahoma"/>
            <family val="2"/>
          </rPr>
          <t xml:space="preserve">
Accidents occurred at the place and working time or on a journey, with 1 or more days of absence and fatal accidents.</t>
        </r>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40">
    <s v="PRD_OPERATIONALS"/>
    <s v="[Measures].[VALUE KPI YTD]"/>
    <s v="[DIM_CATEGORY].[COD_CATEGORY].&amp;[A]"/>
    <s v="[FCT_KPI_VAL].[TIME_AGGREGATION].&amp;[Month]"/>
    <s v="[DIM_PRODUCT].[DESC_PRODUCT].&amp;[Electricity]"/>
    <s v="[FCT_KPI_VAL].[TIME_AGGREGATION].&amp;[Month (ytd)]"/>
    <s v="[DIM_KPI_MASTERDATA].[COD_REVAMP].&amp;[1001430]"/>
    <s v="[DIM_BUSINESS_UNIT].[COD_BUSINESS_UNIT].&amp;[EDPES]"/>
    <s v="[DIM_BUSINESS_UNIT].[COD_BUSINESS_UNIT].&amp;[EDPD]"/>
    <s v="[DIM_KPI_MASTERDATA].[COD_REVAMP].&amp;[1005970]"/>
    <s v="[DIM_ENERGY_VALUE_CHAIN].[DESC_ENERGY_VALUE_CHAIN].&amp;[Generation]"/>
    <s v="[Measures].[Energy losses (in % of energy input) YTD]"/>
    <s v="[DIM_CALENDAR].[COD_MONTH].&amp;[202106]"/>
    <s v="[DIM_BUSINESS_UNIT].[COD_BUSINESS_UNIT].&amp;[EDPBR]"/>
    <s v="[DIM_REPORTING_UNIT].[COD_REPORTING_UNIT].&amp;[2535]"/>
    <s v="[DIM_ISSUE_TYPE].[DESC_ISSUE_TYPE].&amp;[Commercial]"/>
    <s v="[DIM_REPORTING_UNIT].[COD_REPORTING_UNIT].&amp;[2537]"/>
    <s v="[DIM_ISSUE_TYPE].[DESC_ISSUE_TYPE].&amp;[Technical]"/>
    <s v="[DIM_TECHNOLOGY].[DESC_TECHNOLOGY].&amp;[Hydro]"/>
    <s v="[FCT_KPI_VAL].[TIME_AGGREGATION].&amp;[Quarter (ytd)]"/>
    <s v="[DIM_KPI_MASTERDATA].[COD_REVAMP].&amp;[1005710]"/>
    <s v="[FCT_KPI_VAL].[COD_UNIT_OF_MEASURE].&amp;[#]"/>
    <s v="[FCT_KPI_VAL].[DESC_DETAIL].&amp;[EDP]"/>
    <s v="[FCT_KPI_VAL].[DESC_DETAIL].&amp;[Contractors]"/>
    <s v="[DIM_KPI_MASTERDATA].[COD_REVAMP].&amp;[1005700]"/>
    <s v="[DIM_KPI_MASTERDATA].[COD_REVAMP].&amp;[1005680]"/>
    <s v="[FCT_KPI_VAL].[COD_UNIT_OF_MEASURE].&amp;[%]"/>
    <s v="[DIM_KPI_MASTERDATA].[COD_REVAMP].&amp;[1005640]"/>
    <s v="[DIM_KPI_MASTERDATA].[COD_REVAMP].&amp;[1004690]"/>
    <s v="[DIM_KPI_MASTERDATA].[COD_REVAMP].&amp;[1005670]"/>
    <s v="[FCT_KPI_VAL].[COD_UNIT_OF_MEASURE].&amp;[h]"/>
    <s v="[DIM_KPI_MASTERDATA].[COD_REVAMP].&amp;[1005350]"/>
    <s v="[DIM_KPI_MASTERDATA].[COD_REVAMP].&amp;[1005550]"/>
    <s v="[FCT_KPI_VAL].[COD_UNIT_OF_MEASURE].&amp;[t]"/>
    <s v="[DIM_KPI_MASTERDATA].[COD_REVAMP].&amp;[1005370]"/>
    <s v="[DIM_KPI_MASTERDATA].[COD_REVAMP].&amp;[1005510]"/>
    <s v="[DIM_KPI_MASTERDATA].[COD_REVAMP].&amp;[1005530]"/>
    <s v="[FCT_KPI_VAL].[COD_UNIT_OF_MEASURE].&amp;[10^3 m3]"/>
    <s v="[FCT_KPI_VAL].[COD_UNIT_OF_MEASURE].&amp;[kt]"/>
    <s v="[DIM_KPI_MASTERDATA].[COD_REVAMP].&amp;[1005340]"/>
    <s v="[DIM_KPI_MASTERDATA].[COD_REVAMP].&amp;[1005490]"/>
    <s v="[DIM_KPI_MASTERDATA].[COD_REVAMP].&amp;[1005450]"/>
    <s v="[FCT_KPI_VAL].[COD_UNIT_OF_MEASURE].&amp;[ktCO2eq]"/>
    <s v="[DIM_KPI_MASTERDATA].[COD_REVAMP].&amp;[1005520]"/>
    <s v="[DIM_KPI_MASTERDATA].[COD_REVAMP].&amp;[1005560]"/>
    <s v="[DIM_KPI_MASTERDATA].[COD_REVAMP].&amp;[1005460]"/>
    <s v="[DIM_KPI_MASTERDATA].[COD_REVAMP].&amp;[1005360]"/>
    <s v="[DIM_KPI_MASTERDATA].[COD_REVAMP].&amp;[1005540]"/>
    <s v="[DIM_KPI_MASTERDATA].[COD_REVAMP].&amp;[1005500]"/>
    <s v="[DIM_KPI_MASTERDATA].[COD_REVAMP].&amp;[1005440]"/>
    <s v="[FCT_KPI_VAL].[COD_UNIT_OF_MEASURE].&amp;[gCO2/kWh]"/>
    <s v="[DIM_KPI_MASTERDATA].[COD_REVAMP].&amp;[1003900]"/>
    <s v="[DIM_KPI_MASTERDATA].[COD_REVAMP].&amp;[1003130]"/>
    <s v="[DIM_REPORTING_UNIT].[COD_REPORTING_UNIT].&amp;[2545]"/>
    <s v="[DIM_REPORTING_UNIT].[COD_REPORTING_UNIT].&amp;[2539]"/>
    <s v="[DIM_REPORTING_UNIT].[COD_REPORTING_UNIT].&amp;[2568]"/>
    <s v="[DIM_REPORTING_UNIT].[COD_REPORTING_UNIT].&amp;[2553]"/>
    <s v="[DIM_REPORTING_UNIT].[COD_REPORTING_UNIT].&amp;[2564]"/>
    <s v="[DIM_CALENDAR].[COD_MONTH].&amp;[202112]"/>
    <s v="[DIM_CALENDAR].[COD_MONTH].&amp;[202012]"/>
    <s v="[DIM_BUSINESS_UNIT].[COD_BUSINESS_UNIT].&amp;[EDP]"/>
    <s v="[DIM_CALENDAR].[COD_MONTH].&amp;[202203]"/>
    <s v="[DIM_BUSINESS_UNIT].[COD_BUSINESS_UNIT].[All]"/>
    <s v="[DIM_KPI_MASTERDATA].[COD_REVAMP].&amp;[1006090]"/>
    <s v="[DIM_KPI_MASTERDATA].[COD_REVAMP].&amp;[1005790]"/>
    <s v="[DIM_KPI_MASTERDATA].[COD_REVAMP].&amp;[1005780]"/>
    <s v="[DIM_KPI_MASTERDATA].[COD_REVAMP].&amp;[1006000]"/>
    <s v="[DIM_KPI_MASTERDATA].[COD_REVAMP].&amp;[1006010]"/>
    <s v="[DIM_KPI_MASTERDATA].[COD_REVAMP].&amp;[1006020]"/>
    <s v="[DIM_KPI_MASTERDATA].[COD_REVAMP].&amp;[1006040]"/>
    <s v="[DIM_KPI_MASTERDATA].[COD_REVAMP].&amp;[1006050]"/>
    <s v="[DIM_KPI_MASTERDATA].[COD_REVAMP].&amp;[1006030]"/>
    <s v="[DIM_KPI_MASTERDATA].[COD_REVAMP].&amp;[1006060]"/>
    <s v="[DIM_KPI_MASTERDATA].[COD_REVAMP].&amp;[1006840]"/>
    <s v="[DIM_CALENDAR].[COD_MONTH].&amp;[202206]"/>
    <s v="[DIM_BUSINESS_UNIT].[COD_BUSINESS_UNIT].&amp;[General]"/>
    <s v="[DIM_KPI_MASTERDATA].[COD_REVAMP].&amp;[1002710]"/>
    <s v="[DIM_KPI_MASTERDATA].[COD_REVAMP].&amp;[1002700]"/>
    <s v="[FCT_KPI_VAL].[TIME_AGGREGATION].&amp;[Day]"/>
    <s v="[Measures].[VALUE KPI]"/>
    <s v="[DIM_CALENDAR].[COD_MONTH].&amp;[202209]"/>
    <s v="[DIM_KPI_MASTERDATA].[COD_REVAMP].&amp;[1006080]"/>
    <s v="[DIM_CALENDAR].[COD_MONTH].&amp;[202212]"/>
    <s v="[DIM_CALENDAR].[COD_MONTH].&amp;[202303]"/>
    <s v="EDPR Monthly Performance"/>
    <s v="[Dim_Calendar].[Year].&amp;[2023]"/>
    <s v="[Dim_Calendar].[Month].&amp;[March]"/>
    <s v="[Measures].[Act CAPACITY EBITDA]"/>
    <s v="[Pipeline].[Technology Pipeline].&amp;[Solar]"/>
    <s v="[Dim_Company].[Country].&amp;[Spain]"/>
    <s v="[Dim_Company].[Country].&amp;[France]"/>
    <s v="[Measures].[Act AVG Price EUR YTD]"/>
    <s v="[Dim_Company].[Country].&amp;[Japan]"/>
    <s v="[Dim_Company].[Country].&amp;[Poland]"/>
    <s v="{([Dim_Company].[Country].&amp;[Belgium]),([Dim_Company].[Country].&amp;[Belgium - offshore])}"/>
    <s v="[Measures].[Act % NCF YTD]"/>
    <s v="[Dim_Company].[Platform].&amp;[EDPR-NA]"/>
    <s v="[Dim_Calendar].[Month and Year].&amp;[March  2023]"/>
    <s v="[Dim_Company].[Country].&amp;[Italy]"/>
    <s v="-{[Dim_Oneoffs].[Net Revenues].[Colombia Turnover to COGS],[Dim_Oneoffs].[Net Revenues].[APAC Retail Energy Sales],[Dim_Oneoffs].[Net Revenues].[Sales Hedge Swaps - Sunseap],[Dim_Oneoffs].[Net Revenues].[SP Regulatory Liability Reversal]}"/>
    <s v="[Measures].[BU % NCF]"/>
    <s v="EDPR Monthly Performance_NEW"/>
    <s v="[Dim_Park].[Region Group].&amp;[US - Central]"/>
    <s v="[Dim_Company].[Country].&amp;[Belgium]"/>
    <s v="[Measures].[CAPACITY EBITDA PPA HEDGED]"/>
    <s v="[Measures].[ACT AVG CAPACITY EBITDA OPS]"/>
    <s v="[Dim_Company].[Country].&amp;[Mexico]"/>
    <s v="EDPRTornadoCube"/>
    <s v="[Pipeline].[Technology Pipeline].&amp;[Wind]"/>
    <s v="[Dim Location].[Region Group].&amp;[US - Central]"/>
    <s v="#,##0.00;-#,##0.00"/>
    <s v="0.0"/>
    <s v="[Dim_Park].[Region Group].&amp;[US - West]"/>
    <s v="[Measures].[Act % NCF]"/>
    <s v="{([Dim_Company].[Country].&amp;[Portugal]),([Dim_Company].[Country].&amp;[Portugal - offshore])}"/>
    <s v="[Dim_Company].[Platform].&amp;[EDPR-APAC]"/>
    <s v="[Measures].[CAPACITY EBITDA Under Construction]"/>
    <s v="[Dim_Company].[Company SAP Hierarchy].[Platform].&amp;[EDPR-LATAM]"/>
    <s v="{([Pipeline].[Technology Pipeline].&amp;[Fixed-bottom offshore wind]),([Pipeline].[Technology Pipeline].&amp;[Floating offshore wind])}"/>
    <s v="[Dim_Company].[Country].&amp;[Greece]"/>
    <s v="{{([Dim_Company].[Country].&amp;[Belgium]),([Dim_Company].[Country].&amp;[Belgium - offshore])},([Dim_Company].[Country].&amp;[France]),([Dim_Company].[Country].&amp;[Romania]),([Dim_Company].[Country].&amp;[Italy]),([Dim_Company].[Country].&amp;[Poland]),([Dim_Company].[Country].&amp;[Greece]),{([Dim_Company].[Country].&amp;[United Kingdom]),([Dim_Company].[Country].&amp;[United Kingdom - offshore])},([Dim_Company].[Country].&amp;[Hungary]),([Dim_Company].[Country].&amp;[Germany]),([Dim_Company].[Country].&amp;[Netherlands])}"/>
    <s v="[Dim_Company].[Country].&amp;[Brazil]"/>
    <s v="[Dim_Park].[Technology].&amp;[Wind]"/>
    <s v="{([Dim_Park].[Technology].&amp;[Fixed-bottom offshore wind]),([Dim_Park].[Technology].&amp;[Floating offshore wind])}"/>
    <s v="[Measures].[Act CAPACITY NET EQUITY]"/>
    <s v="[Dim_Company].[Country].&amp;[Singapore]"/>
    <s v="#,0.00"/>
    <s v="[Dim_Park].[Technology].&amp;[Solar]"/>
    <s v="{([Dim_Company].[Country].&amp;[United Kingdom]),([Dim_Company].[Country].&amp;[United Kingdom - offshore])}"/>
    <s v="{([Dim_Park].[Technology].&amp;[Solar]),([Dim_Park].[Technology].&amp;[Storage])}"/>
    <s v="[Dim_Company].[Country].&amp;[Vietnam]"/>
    <s v="[Dim_Company].[Country].&amp;[United States]"/>
    <s v="[Dim_Company].[Platform].&amp;[EDPR-EU]"/>
    <s v="[Dim_Company].[Country].&amp;[Canada]"/>
    <s v="[Dim Scenario].[Scenario].&amp;[8]"/>
    <s v="[Dim Location].[Admin Division1].&amp;[United States]&amp;[California]"/>
    <s v="[Dim_Company].[Platform].&amp;[EDPR-LATAM]"/>
    <s v="[DIM_KPI_MASTERDATA].[COD_REVAMP].&amp;[1005590]"/>
    <s v="[FCT_KPI_VAL].[COD_UNIT_OF_MEASURE].&amp;[EUR]"/>
    <s v="[Dim_Company].[Country].&amp;[Cambodia]"/>
  </metadataStrings>
  <mdxMetadata count="336">
    <mdx n="0" f="v">
      <t c="5">
        <n x="1"/>
        <n x="12"/>
        <n x="52"/>
        <n x="2"/>
        <n x="56"/>
      </t>
    </mdx>
    <mdx n="0" f="v">
      <t c="5">
        <n x="1"/>
        <n x="12"/>
        <n x="52"/>
        <n x="2"/>
        <n x="55"/>
      </t>
    </mdx>
    <mdx n="0" f="v">
      <t c="5">
        <n x="1"/>
        <n x="12"/>
        <n x="52"/>
        <n x="2"/>
        <n x="57"/>
      </t>
    </mdx>
    <mdx n="0" f="v">
      <t c="10">
        <n x="1"/>
        <n x="12"/>
        <n x="10"/>
        <n x="3"/>
        <n x="4"/>
        <n x="13"/>
        <n x="2"/>
        <n x="6"/>
        <n x="18"/>
        <n x="53"/>
      </t>
    </mdx>
    <mdx n="0" f="v">
      <t c="10">
        <n x="1"/>
        <n x="12"/>
        <n x="10"/>
        <n x="3"/>
        <n x="4"/>
        <n x="13"/>
        <n x="2"/>
        <n x="6"/>
        <n x="18"/>
        <n x="54"/>
      </t>
    </mdx>
    <mdx n="0" f="v">
      <t c="10">
        <n x="1"/>
        <n x="58"/>
        <n x="10"/>
        <n x="3"/>
        <n x="4"/>
        <n x="13"/>
        <n x="2"/>
        <n x="6"/>
        <n x="18"/>
        <n x="53"/>
      </t>
    </mdx>
    <mdx n="0" f="v">
      <t c="10">
        <n x="1"/>
        <n x="58"/>
        <n x="10"/>
        <n x="3"/>
        <n x="4"/>
        <n x="13"/>
        <n x="2"/>
        <n x="6"/>
        <n x="18"/>
        <n x="54"/>
      </t>
    </mdx>
    <mdx n="0" f="v">
      <t c="5">
        <n x="1"/>
        <n x="58"/>
        <n x="52"/>
        <n x="2"/>
        <n x="55"/>
      </t>
    </mdx>
    <mdx n="0" f="v">
      <t c="5">
        <n x="1"/>
        <n x="58"/>
        <n x="52"/>
        <n x="2"/>
        <n x="57"/>
      </t>
    </mdx>
    <mdx n="0" f="v">
      <t c="5">
        <n x="1"/>
        <n x="58"/>
        <n x="52"/>
        <n x="2"/>
        <n x="56"/>
      </t>
    </mdx>
    <mdx n="0" f="v">
      <t c="5">
        <n x="2"/>
        <n x="58"/>
        <n x="51"/>
        <n x="1"/>
        <n x="5"/>
      </t>
    </mdx>
    <mdx n="0" f="v">
      <t c="6">
        <n x="11"/>
        <n x="58"/>
        <n x="13"/>
        <n x="17"/>
        <n x="2"/>
        <n x="16"/>
      </t>
    </mdx>
    <mdx n="0" f="v">
      <t c="4">
        <n x="11"/>
        <n x="8"/>
        <n x="2"/>
        <n x="58"/>
      </t>
    </mdx>
    <mdx n="0" f="v">
      <t c="6">
        <n x="11"/>
        <n x="58"/>
        <n x="13"/>
        <n x="15"/>
        <n x="2"/>
        <n x="14"/>
      </t>
    </mdx>
    <mdx n="0" f="v">
      <t c="6">
        <n x="11"/>
        <n x="61"/>
        <n x="13"/>
        <n x="17"/>
        <n x="2"/>
        <n x="16"/>
      </t>
    </mdx>
    <mdx n="0" f="v">
      <t c="4">
        <n x="11"/>
        <n x="7"/>
        <n x="2"/>
        <n x="61"/>
      </t>
    </mdx>
    <mdx n="0" f="v">
      <t c="6">
        <n x="11"/>
        <n x="61"/>
        <n x="13"/>
        <n x="15"/>
        <n x="2"/>
        <n x="14"/>
      </t>
    </mdx>
    <mdx n="0" f="v">
      <t c="10">
        <n x="1"/>
        <n x="61"/>
        <n x="10"/>
        <n x="3"/>
        <n x="4"/>
        <n x="13"/>
        <n x="2"/>
        <n x="6"/>
        <n x="18"/>
        <n x="53"/>
      </t>
    </mdx>
    <mdx n="0" f="v">
      <t c="10">
        <n x="1"/>
        <n x="61"/>
        <n x="10"/>
        <n x="3"/>
        <n x="4"/>
        <n x="13"/>
        <n x="2"/>
        <n x="6"/>
        <n x="18"/>
        <n x="54"/>
      </t>
    </mdx>
    <mdx n="0" f="v">
      <t c="5">
        <n x="1"/>
        <n x="61"/>
        <n x="52"/>
        <n x="2"/>
        <n x="55"/>
      </t>
    </mdx>
    <mdx n="0" f="v">
      <t c="5">
        <n x="1"/>
        <n x="61"/>
        <n x="52"/>
        <n x="2"/>
        <n x="57"/>
      </t>
    </mdx>
    <mdx n="0" f="v">
      <t c="5">
        <n x="1"/>
        <n x="61"/>
        <n x="52"/>
        <n x="2"/>
        <n x="56"/>
      </t>
    </mdx>
    <mdx n="0" f="v">
      <t c="7">
        <n x="1"/>
        <n x="39"/>
        <n x="61"/>
        <n x="26"/>
        <n x="2"/>
        <n x="19"/>
        <n x="60"/>
      </t>
    </mdx>
    <mdx n="0" f="v">
      <t c="7">
        <n x="1"/>
        <n x="49"/>
        <n x="61"/>
        <n x="50"/>
        <n x="2"/>
        <n x="5"/>
        <n x="60"/>
      </t>
    </mdx>
    <mdx n="0" f="v">
      <t c="7">
        <n x="1"/>
        <n x="41"/>
        <n x="61"/>
        <n x="42"/>
        <n x="2"/>
        <n x="5"/>
        <n x="60"/>
      </t>
    </mdx>
    <mdx n="0" f="v">
      <t c="7">
        <n x="1"/>
        <n x="45"/>
        <n x="61"/>
        <n x="42"/>
        <n x="2"/>
        <n x="5"/>
        <n x="60"/>
      </t>
    </mdx>
    <mdx n="0" f="v">
      <t c="7">
        <n x="1"/>
        <n x="40"/>
        <n x="61"/>
        <n x="38"/>
        <n x="2"/>
        <n x="19"/>
        <n x="60"/>
      </t>
    </mdx>
    <mdx n="0" f="v">
      <t c="7">
        <n x="1"/>
        <n x="48"/>
        <n x="61"/>
        <n x="38"/>
        <n x="2"/>
        <n x="19"/>
        <n x="60"/>
      </t>
    </mdx>
    <mdx n="0" f="v">
      <t c="7">
        <n x="1"/>
        <n x="35"/>
        <n x="61"/>
        <n x="38"/>
        <n x="2"/>
        <n x="19"/>
        <n x="60"/>
      </t>
    </mdx>
    <mdx n="0" f="v">
      <t c="7">
        <n x="1"/>
        <n x="43"/>
        <n x="61"/>
        <n x="37"/>
        <n x="2"/>
        <n x="19"/>
        <n x="60"/>
      </t>
    </mdx>
    <mdx n="0" f="v">
      <t c="7">
        <n x="1"/>
        <n x="36"/>
        <n x="61"/>
        <n x="37"/>
        <n x="2"/>
        <n x="19"/>
        <n x="60"/>
      </t>
    </mdx>
    <mdx n="0" f="v">
      <t c="7">
        <n x="1"/>
        <n x="47"/>
        <n x="61"/>
        <n x="33"/>
        <n x="2"/>
        <n x="19"/>
        <n x="60"/>
      </t>
    </mdx>
    <mdx n="0" f="v">
      <t c="7">
        <n x="1"/>
        <n x="32"/>
        <n x="61"/>
        <n x="33"/>
        <n x="2"/>
        <n x="19"/>
        <n x="60"/>
      </t>
    </mdx>
    <mdx n="0" f="v">
      <t c="7">
        <n x="1"/>
        <n x="44"/>
        <n x="61"/>
        <n x="26"/>
        <n x="2"/>
        <n x="19"/>
        <n x="60"/>
      </t>
    </mdx>
    <mdx n="0" f="v">
      <t c="7">
        <n x="1"/>
        <n x="28"/>
        <n x="61"/>
        <n x="21"/>
        <n x="2"/>
        <n x="3"/>
        <n x="62"/>
      </t>
    </mdx>
    <mdx n="0" f="v">
      <t c="7">
        <n x="1"/>
        <n x="27"/>
        <n x="61"/>
        <n x="26"/>
        <n x="2"/>
        <n x="19"/>
        <n x="60"/>
      </t>
    </mdx>
    <mdx n="0" f="v">
      <t c="7">
        <n x="1"/>
        <n x="29"/>
        <n x="61"/>
        <n x="30"/>
        <n x="2"/>
        <n x="19"/>
        <n x="60"/>
      </t>
    </mdx>
    <mdx n="0" f="v">
      <t c="7">
        <n x="1"/>
        <n x="24"/>
        <n x="61"/>
        <n x="21"/>
        <n x="2"/>
        <n x="5"/>
        <n x="22"/>
      </t>
    </mdx>
    <mdx n="0" f="v">
      <t c="7">
        <n x="1"/>
        <n x="24"/>
        <n x="61"/>
        <n x="21"/>
        <n x="2"/>
        <n x="5"/>
        <n x="23"/>
      </t>
    </mdx>
    <mdx n="0" f="v">
      <t c="7">
        <n x="1"/>
        <n x="20"/>
        <n x="61"/>
        <n x="21"/>
        <n x="2"/>
        <n x="5"/>
        <n x="22"/>
      </t>
    </mdx>
    <mdx n="0" f="v">
      <t c="7">
        <n x="1"/>
        <n x="20"/>
        <n x="61"/>
        <n x="21"/>
        <n x="2"/>
        <n x="5"/>
        <n x="23"/>
      </t>
    </mdx>
    <mdx n="0" f="v">
      <t c="7">
        <n x="1"/>
        <n x="63"/>
        <n x="61"/>
        <n x="21"/>
        <n x="2"/>
        <n x="5"/>
        <n x="22"/>
      </t>
    </mdx>
    <mdx n="0" f="v">
      <t c="7">
        <n x="1"/>
        <n x="63"/>
        <n x="61"/>
        <n x="21"/>
        <n x="2"/>
        <n x="5"/>
        <n x="23"/>
      </t>
    </mdx>
    <mdx n="0" f="v">
      <t c="7">
        <n x="1"/>
        <n x="46"/>
        <n x="61"/>
        <n x="21"/>
        <n x="2"/>
        <n x="19"/>
        <n x="60"/>
      </t>
    </mdx>
    <mdx n="0" f="v">
      <t c="7">
        <n x="1"/>
        <n x="25"/>
        <n x="61"/>
        <n x="26"/>
        <n x="2"/>
        <n x="19"/>
        <n x="60"/>
      </t>
    </mdx>
    <mdx n="0" f="v">
      <t c="7">
        <n x="1"/>
        <n x="64"/>
        <n x="59"/>
        <n x="21"/>
        <n x="2"/>
        <n x="19"/>
        <n x="60"/>
      </t>
    </mdx>
    <mdx n="0" f="v">
      <t c="7">
        <n x="1"/>
        <n x="65"/>
        <n x="59"/>
        <n x="21"/>
        <n x="2"/>
        <n x="19"/>
        <n x="60"/>
      </t>
    </mdx>
    <mdx n="0" f="v">
      <t c="7">
        <n x="1"/>
        <n x="66"/>
        <n x="58"/>
        <n x="21"/>
        <n x="2"/>
        <n x="5"/>
        <n x="60"/>
      </t>
    </mdx>
    <mdx n="0" f="v">
      <t c="7">
        <n x="1"/>
        <n x="64"/>
        <n x="58"/>
        <n x="21"/>
        <n x="2"/>
        <n x="19"/>
        <n x="60"/>
      </t>
    </mdx>
    <mdx n="0" f="v">
      <t c="7">
        <n x="1"/>
        <n x="68"/>
        <n x="58"/>
        <n x="26"/>
        <n x="2"/>
        <n x="19"/>
        <n x="60"/>
      </t>
    </mdx>
    <mdx n="0" f="v">
      <t c="7">
        <n x="1"/>
        <n x="67"/>
        <n x="59"/>
        <n x="26"/>
        <n x="2"/>
        <n x="19"/>
        <n x="60"/>
      </t>
    </mdx>
    <mdx n="0" f="v">
      <t c="7">
        <n x="1"/>
        <n x="69"/>
        <n x="59"/>
        <n x="26"/>
        <n x="2"/>
        <n x="19"/>
        <n x="60"/>
      </t>
    </mdx>
    <mdx n="0" f="v">
      <t c="7">
        <n x="1"/>
        <n x="71"/>
        <n x="58"/>
        <n x="26"/>
        <n x="2"/>
        <n x="19"/>
        <n x="60"/>
      </t>
    </mdx>
    <mdx n="0" f="v">
      <t c="7">
        <n x="1"/>
        <n x="70"/>
        <n x="61"/>
        <n x="26"/>
        <n x="2"/>
        <n x="19"/>
        <n x="60"/>
      </t>
    </mdx>
    <mdx n="0" f="v">
      <t c="7">
        <n x="1"/>
        <n x="67"/>
        <n x="58"/>
        <n x="26"/>
        <n x="2"/>
        <n x="19"/>
        <n x="60"/>
      </t>
    </mdx>
    <mdx n="0" f="v">
      <t c="7">
        <n x="1"/>
        <n x="71"/>
        <n x="59"/>
        <n x="26"/>
        <n x="2"/>
        <n x="19"/>
        <n x="60"/>
      </t>
    </mdx>
    <mdx n="0" f="v">
      <t c="7">
        <n x="1"/>
        <n x="73"/>
        <n x="58"/>
        <n x="26"/>
        <n x="2"/>
        <n x="19"/>
        <n x="60"/>
      </t>
    </mdx>
    <mdx n="0" f="v">
      <t c="7">
        <n x="1"/>
        <n x="67"/>
        <n x="61"/>
        <n x="26"/>
        <n x="2"/>
        <n x="19"/>
        <n x="60"/>
      </t>
    </mdx>
    <mdx n="0" f="v">
      <t c="7">
        <n x="1"/>
        <n x="66"/>
        <n x="61"/>
        <n x="21"/>
        <n x="2"/>
        <n x="5"/>
        <n x="60"/>
      </t>
    </mdx>
    <mdx n="0" f="v">
      <t c="7">
        <n x="1"/>
        <n x="68"/>
        <n x="59"/>
        <n x="26"/>
        <n x="2"/>
        <n x="19"/>
        <n x="60"/>
      </t>
    </mdx>
    <mdx n="0" f="v">
      <t c="7">
        <n x="1"/>
        <n x="68"/>
        <n x="61"/>
        <n x="26"/>
        <n x="2"/>
        <n x="19"/>
        <n x="60"/>
      </t>
    </mdx>
    <mdx n="0" f="v">
      <t c="7">
        <n x="1"/>
        <n x="71"/>
        <n x="61"/>
        <n x="26"/>
        <n x="2"/>
        <n x="19"/>
        <n x="60"/>
      </t>
    </mdx>
    <mdx n="0" f="v">
      <t c="7">
        <n x="1"/>
        <n x="69"/>
        <n x="58"/>
        <n x="26"/>
        <n x="2"/>
        <n x="19"/>
        <n x="60"/>
      </t>
    </mdx>
    <mdx n="0" f="v">
      <t c="7">
        <n x="1"/>
        <n x="70"/>
        <n x="59"/>
        <n x="26"/>
        <n x="2"/>
        <n x="19"/>
        <n x="60"/>
      </t>
    </mdx>
    <mdx n="0" f="v">
      <t c="7">
        <n x="1"/>
        <n x="70"/>
        <n x="58"/>
        <n x="26"/>
        <n x="2"/>
        <n x="19"/>
        <n x="60"/>
      </t>
    </mdx>
    <mdx n="0" f="v">
      <t c="7">
        <n x="1"/>
        <n x="72"/>
        <n x="59"/>
        <n x="26"/>
        <n x="2"/>
        <n x="19"/>
        <n x="60"/>
      </t>
    </mdx>
    <mdx n="0" f="v">
      <t c="7">
        <n x="1"/>
        <n x="72"/>
        <n x="58"/>
        <n x="26"/>
        <n x="2"/>
        <n x="19"/>
        <n x="60"/>
      </t>
    </mdx>
    <mdx n="0" f="v">
      <t c="7">
        <n x="1"/>
        <n x="72"/>
        <n x="61"/>
        <n x="26"/>
        <n x="2"/>
        <n x="19"/>
        <n x="60"/>
      </t>
    </mdx>
    <mdx n="0" f="v">
      <t c="7">
        <n x="1"/>
        <n x="73"/>
        <n x="61"/>
        <n x="26"/>
        <n x="2"/>
        <n x="19"/>
        <n x="60"/>
      </t>
    </mdx>
    <mdx n="0" f="v">
      <t c="7">
        <n x="1"/>
        <n x="65"/>
        <n x="58"/>
        <n x="21"/>
        <n x="2"/>
        <n x="19"/>
        <n x="60"/>
      </t>
    </mdx>
    <mdx n="0" f="v">
      <t c="7">
        <n x="1"/>
        <n x="65"/>
        <n x="61"/>
        <n x="21"/>
        <n x="2"/>
        <n x="19"/>
        <n x="60"/>
      </t>
    </mdx>
    <mdx n="0" f="v">
      <t c="7">
        <n x="1"/>
        <n x="64"/>
        <n x="61"/>
        <n x="21"/>
        <n x="2"/>
        <n x="19"/>
        <n x="60"/>
      </t>
    </mdx>
    <mdx n="0" f="v">
      <t c="7">
        <n x="1"/>
        <n x="35"/>
        <n x="74"/>
        <n x="38"/>
        <n x="2"/>
        <n x="19"/>
        <n x="60"/>
      </t>
    </mdx>
    <mdx n="0" f="v">
      <t c="7">
        <n x="1"/>
        <n x="43"/>
        <n x="74"/>
        <n x="37"/>
        <n x="2"/>
        <n x="19"/>
        <n x="60"/>
      </t>
    </mdx>
    <mdx n="0" f="v">
      <t c="7">
        <n x="1"/>
        <n x="36"/>
        <n x="74"/>
        <n x="37"/>
        <n x="2"/>
        <n x="19"/>
        <n x="60"/>
      </t>
    </mdx>
    <mdx n="0" f="v">
      <t c="7">
        <n x="1"/>
        <n x="47"/>
        <n x="74"/>
        <n x="33"/>
        <n x="2"/>
        <n x="19"/>
        <n x="60"/>
      </t>
    </mdx>
    <mdx n="0" f="v">
      <t c="7">
        <n x="1"/>
        <n x="44"/>
        <n x="74"/>
        <n x="26"/>
        <n x="2"/>
        <n x="19"/>
        <n x="60"/>
      </t>
    </mdx>
    <mdx n="0" f="v">
      <t c="7">
        <n x="1"/>
        <n x="39"/>
        <n x="74"/>
        <n x="26"/>
        <n x="2"/>
        <n x="19"/>
        <n x="60"/>
      </t>
    </mdx>
    <mdx n="0" f="v">
      <t c="7">
        <n x="1"/>
        <n x="31"/>
        <n x="74"/>
        <n x="21"/>
        <n x="2"/>
        <n x="19"/>
        <n x="60"/>
      </t>
    </mdx>
    <mdx n="0" f="v">
      <t c="7">
        <n x="1"/>
        <n x="34"/>
        <n x="74"/>
        <n x="26"/>
        <n x="2"/>
        <n x="19"/>
        <n x="60"/>
      </t>
    </mdx>
    <mdx n="0" f="v">
      <t c="7">
        <n x="1"/>
        <n x="28"/>
        <n x="74"/>
        <n x="21"/>
        <n x="2"/>
        <n x="3"/>
        <n x="62"/>
      </t>
    </mdx>
    <mdx n="0" f="v">
      <t c="7">
        <n x="1"/>
        <n x="27"/>
        <n x="74"/>
        <n x="26"/>
        <n x="2"/>
        <n x="19"/>
        <n x="60"/>
      </t>
    </mdx>
    <mdx n="0" f="v">
      <t c="7">
        <n x="1"/>
        <n x="29"/>
        <n x="74"/>
        <n x="30"/>
        <n x="2"/>
        <n x="19"/>
        <n x="60"/>
      </t>
    </mdx>
    <mdx n="0" f="v">
      <t c="7">
        <n x="1"/>
        <n x="25"/>
        <n x="74"/>
        <n x="26"/>
        <n x="2"/>
        <n x="19"/>
        <n x="60"/>
      </t>
    </mdx>
    <mdx n="0" f="v">
      <t c="7">
        <n x="1"/>
        <n x="67"/>
        <n x="74"/>
        <n x="26"/>
        <n x="2"/>
        <n x="19"/>
        <n x="60"/>
      </t>
    </mdx>
    <mdx n="0" f="v">
      <t c="7">
        <n x="1"/>
        <n x="68"/>
        <n x="74"/>
        <n x="26"/>
        <n x="2"/>
        <n x="19"/>
        <n x="60"/>
      </t>
    </mdx>
    <mdx n="0" f="v">
      <t c="7">
        <n x="1"/>
        <n x="71"/>
        <n x="74"/>
        <n x="26"/>
        <n x="2"/>
        <n x="19"/>
        <n x="60"/>
      </t>
    </mdx>
    <mdx n="0" f="v">
      <t c="7">
        <n x="1"/>
        <n x="70"/>
        <n x="74"/>
        <n x="26"/>
        <n x="2"/>
        <n x="19"/>
        <n x="60"/>
      </t>
    </mdx>
    <mdx n="0" f="v">
      <t c="7">
        <n x="1"/>
        <n x="72"/>
        <n x="74"/>
        <n x="26"/>
        <n x="2"/>
        <n x="19"/>
        <n x="60"/>
      </t>
    </mdx>
    <mdx n="0" f="v">
      <t c="7">
        <n x="1"/>
        <n x="73"/>
        <n x="74"/>
        <n x="26"/>
        <n x="2"/>
        <n x="19"/>
        <n x="60"/>
      </t>
    </mdx>
    <mdx n="0" f="v">
      <t c="7">
        <n x="1"/>
        <n x="65"/>
        <n x="74"/>
        <n x="21"/>
        <n x="2"/>
        <n x="19"/>
        <n x="60"/>
      </t>
    </mdx>
    <mdx n="0" f="v">
      <t c="7">
        <n x="1"/>
        <n x="64"/>
        <n x="74"/>
        <n x="21"/>
        <n x="2"/>
        <n x="19"/>
        <n x="60"/>
      </t>
    </mdx>
    <mdx n="0" f="v">
      <t c="7">
        <n x="1"/>
        <n x="49"/>
        <n x="74"/>
        <n x="50"/>
        <n x="2"/>
        <n x="5"/>
        <n x="60"/>
      </t>
    </mdx>
    <mdx n="0" f="v">
      <t c="7">
        <n x="1"/>
        <n x="41"/>
        <n x="74"/>
        <n x="42"/>
        <n x="2"/>
        <n x="5"/>
        <n x="60"/>
      </t>
    </mdx>
    <mdx n="0" f="v">
      <t c="7">
        <n x="1"/>
        <n x="45"/>
        <n x="74"/>
        <n x="42"/>
        <n x="2"/>
        <n x="5"/>
        <n x="60"/>
      </t>
    </mdx>
    <mdx n="0" f="v">
      <t c="7">
        <n x="1"/>
        <n x="40"/>
        <n x="74"/>
        <n x="38"/>
        <n x="2"/>
        <n x="19"/>
        <n x="60"/>
      </t>
    </mdx>
    <mdx n="0" f="v">
      <t c="7">
        <n x="1"/>
        <n x="48"/>
        <n x="74"/>
        <n x="38"/>
        <n x="2"/>
        <n x="19"/>
        <n x="60"/>
      </t>
    </mdx>
    <mdx n="0" f="v">
      <t c="8">
        <n x="1"/>
        <n x="20"/>
        <n x="74"/>
        <n x="21"/>
        <n x="2"/>
        <n x="5"/>
        <n x="23"/>
        <n x="60"/>
      </t>
    </mdx>
    <mdx n="0" f="v">
      <t c="8">
        <n x="1"/>
        <n x="24"/>
        <n x="74"/>
        <n x="21"/>
        <n x="2"/>
        <n x="5"/>
        <n x="22"/>
        <n x="60"/>
      </t>
    </mdx>
    <mdx n="0" f="v">
      <t c="8">
        <n x="1"/>
        <n x="24"/>
        <n x="74"/>
        <n x="21"/>
        <n x="2"/>
        <n x="5"/>
        <n x="23"/>
        <n x="60"/>
      </t>
    </mdx>
    <mdx n="0" f="v">
      <t c="8">
        <n x="1"/>
        <n x="20"/>
        <n x="74"/>
        <n x="21"/>
        <n x="2"/>
        <n x="5"/>
        <n x="22"/>
        <n x="60"/>
      </t>
    </mdx>
    <mdx n="0" f="v">
      <t c="8">
        <n x="1"/>
        <n x="63"/>
        <n x="74"/>
        <n x="21"/>
        <n x="2"/>
        <n x="5"/>
        <n x="22"/>
        <n x="60"/>
      </t>
    </mdx>
    <mdx n="0" f="v">
      <t c="8">
        <n x="1"/>
        <n x="63"/>
        <n x="74"/>
        <n x="21"/>
        <n x="2"/>
        <n x="5"/>
        <n x="23"/>
        <n x="60"/>
      </t>
    </mdx>
    <mdx n="0" f="v">
      <t c="5">
        <n x="2"/>
        <n x="74"/>
        <n x="51"/>
        <n x="1"/>
        <n x="5"/>
      </t>
    </mdx>
    <mdx n="0" f="v">
      <t c="6">
        <n x="11"/>
        <n x="74"/>
        <n x="13"/>
        <n x="15"/>
        <n x="2"/>
        <n x="14"/>
      </t>
    </mdx>
    <mdx n="0" f="v">
      <t c="4">
        <n x="11"/>
        <n x="7"/>
        <n x="2"/>
        <n x="74"/>
      </t>
    </mdx>
    <mdx n="0" f="v">
      <t c="6">
        <n x="11"/>
        <n x="74"/>
        <n x="13"/>
        <n x="17"/>
        <n x="2"/>
        <n x="14"/>
      </t>
    </mdx>
    <mdx n="0" f="v">
      <t c="4">
        <n x="11"/>
        <n x="8"/>
        <n x="2"/>
        <n x="74"/>
      </t>
    </mdx>
    <mdx n="0" f="v">
      <t c="6">
        <n x="11"/>
        <n x="74"/>
        <n x="13"/>
        <n x="17"/>
        <n x="2"/>
        <n x="16"/>
      </t>
    </mdx>
    <mdx n="0" f="v">
      <t c="6">
        <n x="11"/>
        <n x="74"/>
        <n x="13"/>
        <n x="15"/>
        <n x="2"/>
        <n x="16"/>
      </t>
    </mdx>
    <mdx n="0" f="v">
      <t c="6">
        <n x="5"/>
        <n x="74"/>
        <n x="1"/>
        <n x="2"/>
        <n x="75"/>
        <n x="76"/>
      </t>
    </mdx>
    <mdx n="0" f="v">
      <t c="6">
        <n x="5"/>
        <n x="74"/>
        <n x="1"/>
        <n x="2"/>
        <n x="75"/>
        <n x="77"/>
      </t>
    </mdx>
    <mdx n="0" f="v">
      <t c="6">
        <n x="78"/>
        <n x="74"/>
        <n x="79"/>
        <n x="2"/>
        <n x="75"/>
        <n x="76"/>
      </t>
    </mdx>
    <mdx n="0" f="v">
      <t c="6">
        <n x="78"/>
        <n x="74"/>
        <n x="79"/>
        <n x="2"/>
        <n x="75"/>
        <n x="77"/>
      </t>
    </mdx>
    <mdx n="0" f="v">
      <t c="6">
        <n x="5"/>
        <n x="80"/>
        <n x="1"/>
        <n x="2"/>
        <n x="75"/>
        <n x="76"/>
      </t>
    </mdx>
    <mdx n="0" f="v">
      <t c="6">
        <n x="78"/>
        <n x="80"/>
        <n x="79"/>
        <n x="2"/>
        <n x="75"/>
        <n x="76"/>
      </t>
    </mdx>
    <mdx n="0" f="v">
      <t c="6">
        <n x="5"/>
        <n x="80"/>
        <n x="1"/>
        <n x="2"/>
        <n x="75"/>
        <n x="77"/>
      </t>
    </mdx>
    <mdx n="0" f="v">
      <t c="6">
        <n x="78"/>
        <n x="80"/>
        <n x="79"/>
        <n x="2"/>
        <n x="75"/>
        <n x="77"/>
      </t>
    </mdx>
    <mdx n="0" f="v">
      <t c="7">
        <n x="1"/>
        <n x="67"/>
        <n x="80"/>
        <n x="26"/>
        <n x="2"/>
        <n x="19"/>
        <n x="60"/>
      </t>
    </mdx>
    <mdx n="0" f="v">
      <t c="7">
        <n x="1"/>
        <n x="68"/>
        <n x="80"/>
        <n x="26"/>
        <n x="2"/>
        <n x="19"/>
        <n x="60"/>
      </t>
    </mdx>
    <mdx n="0" f="v">
      <t c="7">
        <n x="1"/>
        <n x="70"/>
        <n x="80"/>
        <n x="26"/>
        <n x="2"/>
        <n x="19"/>
        <n x="60"/>
      </t>
    </mdx>
    <mdx n="0" f="v">
      <t c="7">
        <n x="1"/>
        <n x="72"/>
        <n x="80"/>
        <n x="26"/>
        <n x="2"/>
        <n x="19"/>
        <n x="60"/>
      </t>
    </mdx>
    <mdx n="0" f="v">
      <t c="7">
        <n x="1"/>
        <n x="73"/>
        <n x="80"/>
        <n x="26"/>
        <n x="2"/>
        <n x="19"/>
        <n x="60"/>
      </t>
    </mdx>
    <mdx n="0" f="v">
      <t c="7">
        <n x="1"/>
        <n x="65"/>
        <n x="80"/>
        <n x="21"/>
        <n x="2"/>
        <n x="19"/>
        <n x="60"/>
      </t>
    </mdx>
    <mdx n="0" f="v">
      <t c="7">
        <n x="1"/>
        <n x="64"/>
        <n x="80"/>
        <n x="21"/>
        <n x="2"/>
        <n x="19"/>
        <n x="60"/>
      </t>
    </mdx>
    <mdx n="0" f="v">
      <t c="7">
        <n x="1"/>
        <n x="49"/>
        <n x="80"/>
        <n x="50"/>
        <n x="2"/>
        <n x="5"/>
        <n x="60"/>
      </t>
    </mdx>
    <mdx n="0" f="v">
      <t c="7">
        <n x="1"/>
        <n x="41"/>
        <n x="80"/>
        <n x="42"/>
        <n x="2"/>
        <n x="5"/>
        <n x="60"/>
      </t>
    </mdx>
    <mdx n="0" f="v">
      <t c="7">
        <n x="1"/>
        <n x="45"/>
        <n x="80"/>
        <n x="42"/>
        <n x="2"/>
        <n x="5"/>
        <n x="60"/>
      </t>
    </mdx>
    <mdx n="0" f="v">
      <t c="7">
        <n x="1"/>
        <n x="40"/>
        <n x="80"/>
        <n x="38"/>
        <n x="2"/>
        <n x="19"/>
        <n x="60"/>
      </t>
    </mdx>
    <mdx n="0" f="v">
      <t c="7">
        <n x="1"/>
        <n x="48"/>
        <n x="80"/>
        <n x="38"/>
        <n x="2"/>
        <n x="19"/>
        <n x="60"/>
      </t>
    </mdx>
    <mdx n="0" f="v">
      <t c="7">
        <n x="1"/>
        <n x="35"/>
        <n x="80"/>
        <n x="38"/>
        <n x="2"/>
        <n x="19"/>
        <n x="60"/>
      </t>
    </mdx>
    <mdx n="0" f="v">
      <t c="7">
        <n x="1"/>
        <n x="43"/>
        <n x="80"/>
        <n x="37"/>
        <n x="2"/>
        <n x="19"/>
        <n x="60"/>
      </t>
    </mdx>
    <mdx n="0" f="v">
      <t c="7">
        <n x="1"/>
        <n x="36"/>
        <n x="80"/>
        <n x="37"/>
        <n x="2"/>
        <n x="19"/>
        <n x="60"/>
      </t>
    </mdx>
    <mdx n="0" f="v">
      <t c="7">
        <n x="1"/>
        <n x="47"/>
        <n x="80"/>
        <n x="33"/>
        <n x="2"/>
        <n x="19"/>
        <n x="60"/>
      </t>
    </mdx>
    <mdx n="0" f="v">
      <t c="7">
        <n x="1"/>
        <n x="32"/>
        <n x="80"/>
        <n x="33"/>
        <n x="2"/>
        <n x="19"/>
        <n x="60"/>
      </t>
    </mdx>
    <mdx n="0" f="v">
      <t c="7">
        <n x="1"/>
        <n x="39"/>
        <n x="80"/>
        <n x="26"/>
        <n x="2"/>
        <n x="19"/>
        <n x="60"/>
      </t>
    </mdx>
    <mdx n="0" f="v">
      <t c="7">
        <n x="1"/>
        <n x="31"/>
        <n x="80"/>
        <n x="21"/>
        <n x="2"/>
        <n x="19"/>
        <n x="60"/>
      </t>
    </mdx>
    <mdx n="0" f="v">
      <t c="7">
        <n x="1"/>
        <n x="34"/>
        <n x="80"/>
        <n x="26"/>
        <n x="2"/>
        <n x="19"/>
        <n x="60"/>
      </t>
    </mdx>
    <mdx n="0" f="v">
      <t c="7">
        <n x="1"/>
        <n x="28"/>
        <n x="80"/>
        <n x="21"/>
        <n x="2"/>
        <n x="3"/>
        <n x="62"/>
      </t>
    </mdx>
    <mdx n="0" f="v">
      <t c="7">
        <n x="1"/>
        <n x="29"/>
        <n x="80"/>
        <n x="30"/>
        <n x="2"/>
        <n x="19"/>
        <n x="60"/>
      </t>
    </mdx>
    <mdx n="0" f="v">
      <t c="7">
        <n x="1"/>
        <n x="25"/>
        <n x="80"/>
        <n x="26"/>
        <n x="2"/>
        <n x="19"/>
        <n x="60"/>
      </t>
    </mdx>
    <mdx n="0" f="v">
      <t c="8">
        <n x="1"/>
        <n x="24"/>
        <n x="80"/>
        <n x="21"/>
        <n x="2"/>
        <n x="5"/>
        <n x="22"/>
        <n x="60"/>
      </t>
    </mdx>
    <mdx n="0" f="v">
      <t c="8">
        <n x="1"/>
        <n x="24"/>
        <n x="80"/>
        <n x="21"/>
        <n x="2"/>
        <n x="5"/>
        <n x="23"/>
        <n x="60"/>
      </t>
    </mdx>
    <mdx n="0" f="v">
      <t c="8">
        <n x="1"/>
        <n x="20"/>
        <n x="80"/>
        <n x="21"/>
        <n x="2"/>
        <n x="5"/>
        <n x="22"/>
        <n x="60"/>
      </t>
    </mdx>
    <mdx n="0" f="v">
      <t c="8">
        <n x="1"/>
        <n x="20"/>
        <n x="80"/>
        <n x="21"/>
        <n x="2"/>
        <n x="5"/>
        <n x="23"/>
        <n x="60"/>
      </t>
    </mdx>
    <mdx n="0" f="v">
      <t c="8">
        <n x="1"/>
        <n x="63"/>
        <n x="80"/>
        <n x="21"/>
        <n x="2"/>
        <n x="5"/>
        <n x="22"/>
        <n x="60"/>
      </t>
    </mdx>
    <mdx n="0" f="v">
      <t c="5">
        <n x="2"/>
        <n x="80"/>
        <n x="51"/>
        <n x="1"/>
        <n x="5"/>
      </t>
    </mdx>
    <mdx n="0" f="v">
      <t c="4">
        <n x="11"/>
        <n x="7"/>
        <n x="2"/>
        <n x="80"/>
      </t>
    </mdx>
    <mdx n="0" f="v">
      <t c="10">
        <n x="1"/>
        <n x="80"/>
        <n x="10"/>
        <n x="3"/>
        <n x="4"/>
        <n x="13"/>
        <n x="2"/>
        <n x="6"/>
        <n x="18"/>
        <n x="53"/>
      </t>
    </mdx>
    <mdx n="0" f="v">
      <t c="10">
        <n x="1"/>
        <n x="80"/>
        <n x="10"/>
        <n x="3"/>
        <n x="4"/>
        <n x="13"/>
        <n x="2"/>
        <n x="6"/>
        <n x="18"/>
        <n x="54"/>
      </t>
    </mdx>
    <mdx n="0" f="v">
      <t c="5">
        <n x="1"/>
        <n x="80"/>
        <n x="52"/>
        <n x="2"/>
        <n x="55"/>
      </t>
    </mdx>
    <mdx n="0" f="v">
      <t c="5">
        <n x="1"/>
        <n x="80"/>
        <n x="52"/>
        <n x="2"/>
        <n x="57"/>
      </t>
    </mdx>
    <mdx n="0" f="v">
      <t c="5">
        <n x="1"/>
        <n x="80"/>
        <n x="52"/>
        <n x="2"/>
        <n x="56"/>
      </t>
    </mdx>
    <mdx n="0" f="v">
      <t c="7">
        <n x="1"/>
        <n x="44"/>
        <n x="80"/>
        <n x="26"/>
        <n x="2"/>
        <n x="19"/>
        <n x="60"/>
      </t>
    </mdx>
    <mdx n="0" f="v">
      <t c="7">
        <n x="1"/>
        <n x="81"/>
        <n x="74"/>
        <n x="33"/>
        <n x="2"/>
        <n x="19"/>
        <n x="60"/>
      </t>
    </mdx>
    <mdx n="0" f="v">
      <t c="7">
        <n x="1"/>
        <n x="46"/>
        <n x="80"/>
        <n x="21"/>
        <n x="2"/>
        <n x="19"/>
        <n x="60"/>
      </t>
    </mdx>
    <mdx n="0" f="v">
      <t c="7">
        <n x="1"/>
        <n x="27"/>
        <n x="80"/>
        <n x="26"/>
        <n x="2"/>
        <n x="19"/>
        <n x="60"/>
      </t>
    </mdx>
    <mdx n="0" f="v">
      <t c="8">
        <n x="1"/>
        <n x="63"/>
        <n x="80"/>
        <n x="21"/>
        <n x="2"/>
        <n x="5"/>
        <n x="23"/>
        <n x="60"/>
      </t>
    </mdx>
    <mdx n="0" f="v">
      <t c="7">
        <n x="1"/>
        <n x="71"/>
        <n x="80"/>
        <n x="26"/>
        <n x="2"/>
        <n x="19"/>
        <n x="60"/>
      </t>
    </mdx>
    <mdx n="0" f="v">
      <t c="6">
        <n x="5"/>
        <n x="82"/>
        <n x="1"/>
        <n x="2"/>
        <n x="75"/>
        <n x="76"/>
      </t>
    </mdx>
    <mdx n="0" f="v">
      <t c="7">
        <n x="1"/>
        <n x="47"/>
        <n x="82"/>
        <n x="33"/>
        <n x="2"/>
        <n x="19"/>
        <n x="60"/>
      </t>
    </mdx>
    <mdx n="0" f="v">
      <t c="7">
        <n x="1"/>
        <n x="41"/>
        <n x="82"/>
        <n x="42"/>
        <n x="2"/>
        <n x="5"/>
        <n x="60"/>
      </t>
    </mdx>
    <mdx n="0" f="v">
      <t c="7">
        <n x="1"/>
        <n x="34"/>
        <n x="82"/>
        <n x="26"/>
        <n x="2"/>
        <n x="19"/>
        <n x="60"/>
      </t>
    </mdx>
    <mdx n="0" f="v">
      <t c="8">
        <n x="1"/>
        <n x="63"/>
        <n x="82"/>
        <n x="21"/>
        <n x="2"/>
        <n x="5"/>
        <n x="22"/>
        <n x="60"/>
      </t>
    </mdx>
    <mdx n="0" f="v">
      <t c="8">
        <n x="1"/>
        <n x="20"/>
        <n x="82"/>
        <n x="21"/>
        <n x="2"/>
        <n x="5"/>
        <n x="23"/>
        <n x="60"/>
      </t>
    </mdx>
    <mdx n="0" f="v">
      <t c="7">
        <n x="1"/>
        <n x="67"/>
        <n x="82"/>
        <n x="26"/>
        <n x="2"/>
        <n x="19"/>
        <n x="60"/>
      </t>
    </mdx>
    <mdx n="0" f="v">
      <t c="7">
        <n x="1"/>
        <n x="71"/>
        <n x="82"/>
        <n x="26"/>
        <n x="2"/>
        <n x="19"/>
        <n x="60"/>
      </t>
    </mdx>
    <mdx n="0" f="v">
      <t c="7">
        <n x="1"/>
        <n x="72"/>
        <n x="82"/>
        <n x="26"/>
        <n x="2"/>
        <n x="19"/>
        <n x="60"/>
      </t>
    </mdx>
    <mdx n="0" f="v">
      <t c="7">
        <n x="1"/>
        <n x="65"/>
        <n x="82"/>
        <n x="21"/>
        <n x="2"/>
        <n x="19"/>
        <n x="60"/>
      </t>
    </mdx>
    <mdx n="0" f="v">
      <t c="7">
        <n x="1"/>
        <n x="64"/>
        <n x="82"/>
        <n x="21"/>
        <n x="2"/>
        <n x="19"/>
        <n x="60"/>
      </t>
    </mdx>
    <mdx n="0" f="v">
      <t c="7">
        <n x="1"/>
        <n x="49"/>
        <n x="82"/>
        <n x="50"/>
        <n x="2"/>
        <n x="5"/>
        <n x="60"/>
      </t>
    </mdx>
    <mdx n="0" f="v">
      <t c="7">
        <n x="1"/>
        <n x="39"/>
        <n x="82"/>
        <n x="26"/>
        <n x="2"/>
        <n x="19"/>
        <n x="60"/>
      </t>
    </mdx>
    <mdx n="0" f="v">
      <t c="7">
        <n x="1"/>
        <n x="31"/>
        <n x="82"/>
        <n x="21"/>
        <n x="2"/>
        <n x="19"/>
        <n x="60"/>
      </t>
    </mdx>
    <mdx n="0" f="v">
      <t c="7">
        <n x="1"/>
        <n x="46"/>
        <n x="82"/>
        <n x="21"/>
        <n x="2"/>
        <n x="19"/>
        <n x="60"/>
      </t>
    </mdx>
    <mdx n="0" f="v">
      <t c="7">
        <n x="1"/>
        <n x="45"/>
        <n x="82"/>
        <n x="42"/>
        <n x="2"/>
        <n x="5"/>
        <n x="60"/>
      </t>
    </mdx>
    <mdx n="0" f="v">
      <t c="7">
        <n x="1"/>
        <n x="40"/>
        <n x="82"/>
        <n x="38"/>
        <n x="2"/>
        <n x="19"/>
        <n x="60"/>
      </t>
    </mdx>
    <mdx n="0" f="v">
      <t c="7">
        <n x="1"/>
        <n x="48"/>
        <n x="82"/>
        <n x="38"/>
        <n x="2"/>
        <n x="19"/>
        <n x="60"/>
      </t>
    </mdx>
    <mdx n="0" f="v">
      <t c="7">
        <n x="1"/>
        <n x="35"/>
        <n x="82"/>
        <n x="38"/>
        <n x="2"/>
        <n x="19"/>
        <n x="60"/>
      </t>
    </mdx>
    <mdx n="0" f="v">
      <t c="7">
        <n x="1"/>
        <n x="43"/>
        <n x="82"/>
        <n x="37"/>
        <n x="2"/>
        <n x="19"/>
        <n x="60"/>
      </t>
    </mdx>
    <mdx n="0" f="v">
      <t c="7">
        <n x="1"/>
        <n x="36"/>
        <n x="82"/>
        <n x="37"/>
        <n x="2"/>
        <n x="19"/>
        <n x="60"/>
      </t>
    </mdx>
    <mdx n="0" f="v">
      <t c="7">
        <n x="1"/>
        <n x="44"/>
        <n x="82"/>
        <n x="26"/>
        <n x="2"/>
        <n x="19"/>
        <n x="60"/>
      </t>
    </mdx>
    <mdx n="0" f="v">
      <t c="7">
        <n x="1"/>
        <n x="25"/>
        <n x="82"/>
        <n x="26"/>
        <n x="2"/>
        <n x="19"/>
        <n x="60"/>
      </t>
    </mdx>
    <mdx n="0" f="v">
      <t c="8">
        <n x="1"/>
        <n x="24"/>
        <n x="82"/>
        <n x="21"/>
        <n x="2"/>
        <n x="5"/>
        <n x="22"/>
        <n x="60"/>
      </t>
    </mdx>
    <mdx n="0" f="v">
      <t c="8">
        <n x="1"/>
        <n x="24"/>
        <n x="82"/>
        <n x="21"/>
        <n x="2"/>
        <n x="5"/>
        <n x="23"/>
        <n x="60"/>
      </t>
    </mdx>
    <mdx n="0" f="v">
      <t c="8">
        <n x="1"/>
        <n x="20"/>
        <n x="82"/>
        <n x="21"/>
        <n x="2"/>
        <n x="5"/>
        <n x="22"/>
        <n x="60"/>
      </t>
    </mdx>
    <mdx n="0" f="v">
      <t c="6">
        <n x="11"/>
        <n x="82"/>
        <n x="13"/>
        <n x="17"/>
        <n x="2"/>
        <n x="14"/>
      </t>
    </mdx>
    <mdx n="0" f="v">
      <t c="6">
        <n x="11"/>
        <n x="82"/>
        <n x="13"/>
        <n x="17"/>
        <n x="2"/>
        <n x="16"/>
      </t>
    </mdx>
    <mdx n="0" f="v">
      <t c="4">
        <n x="11"/>
        <n x="7"/>
        <n x="2"/>
        <n x="82"/>
      </t>
    </mdx>
    <mdx n="0" f="v">
      <t c="6">
        <n x="11"/>
        <n x="82"/>
        <n x="13"/>
        <n x="15"/>
        <n x="2"/>
        <n x="16"/>
      </t>
    </mdx>
    <mdx n="0" f="v">
      <t c="6">
        <n x="11"/>
        <n x="82"/>
        <n x="13"/>
        <n x="15"/>
        <n x="2"/>
        <n x="14"/>
      </t>
    </mdx>
    <mdx n="0" f="v">
      <t c="4">
        <n x="11"/>
        <n x="8"/>
        <n x="2"/>
        <n x="82"/>
      </t>
    </mdx>
    <mdx n="0" f="v">
      <t c="5">
        <n x="2"/>
        <n x="82"/>
        <n x="51"/>
        <n x="1"/>
        <n x="5"/>
      </t>
    </mdx>
    <mdx n="0" f="v">
      <t c="7">
        <n x="1"/>
        <n x="73"/>
        <n x="82"/>
        <n x="26"/>
        <n x="2"/>
        <n x="19"/>
        <n x="60"/>
      </t>
    </mdx>
    <mdx n="0" f="v">
      <t c="4">
        <n x="1"/>
        <n x="66"/>
        <n x="82"/>
        <n x="2"/>
      </t>
    </mdx>
    <mdx n="0" f="v">
      <t c="7">
        <n x="1"/>
        <n x="68"/>
        <n x="82"/>
        <n x="26"/>
        <n x="2"/>
        <n x="19"/>
        <n x="60"/>
      </t>
    </mdx>
    <mdx n="0" f="v">
      <t c="8">
        <n x="11"/>
        <n x="8"/>
        <n x="2"/>
        <n x="58"/>
        <n x="8"/>
        <n x="2"/>
        <n x="9"/>
        <n x="5"/>
      </t>
    </mdx>
    <mdx n="0" f="v">
      <t c="6">
        <n x="11"/>
        <n x="83"/>
        <n x="13"/>
        <n x="17"/>
        <n x="2"/>
        <n x="14"/>
      </t>
    </mdx>
    <mdx n="0" f="v">
      <t c="4">
        <n x="11"/>
        <n x="8"/>
        <n x="2"/>
        <n x="83"/>
      </t>
    </mdx>
    <mdx n="0" f="v">
      <t c="6">
        <n x="11"/>
        <n x="83"/>
        <n x="13"/>
        <n x="17"/>
        <n x="2"/>
        <n x="16"/>
      </t>
    </mdx>
    <mdx n="0" f="v">
      <t c="6">
        <n x="11"/>
        <n x="83"/>
        <n x="13"/>
        <n x="15"/>
        <n x="2"/>
        <n x="16"/>
      </t>
    </mdx>
    <mdx n="0" f="v">
      <t c="6">
        <n x="11"/>
        <n x="83"/>
        <n x="13"/>
        <n x="15"/>
        <n x="2"/>
        <n x="14"/>
      </t>
    </mdx>
    <mdx n="0" f="v">
      <t c="6">
        <n x="11"/>
        <n x="61"/>
        <n x="13"/>
        <n x="17"/>
        <n x="2"/>
        <n x="14"/>
      </t>
    </mdx>
    <mdx n="0" f="v">
      <t c="6">
        <n x="11"/>
        <n x="61"/>
        <n x="13"/>
        <n x="15"/>
        <n x="2"/>
        <n x="16"/>
      </t>
    </mdx>
    <mdx n="84" f="v">
      <t c="4">
        <n x="85"/>
        <n x="86"/>
        <n x="88"/>
        <n x="87"/>
      </t>
    </mdx>
    <mdx n="84" f="v">
      <t c="4">
        <n x="85"/>
        <n x="86"/>
        <n x="87"/>
        <n x="89"/>
      </t>
    </mdx>
    <mdx n="84" f="v">
      <t c="4">
        <n x="85"/>
        <n x="86"/>
        <n x="87"/>
        <n x="90"/>
      </t>
    </mdx>
    <mdx n="0" f="v">
      <t c="6">
        <n x="5"/>
        <n x="83"/>
        <n x="1"/>
        <n x="2"/>
        <n x="75"/>
        <n x="76"/>
      </t>
    </mdx>
    <mdx n="0" f="v">
      <t c="6">
        <n x="78"/>
        <n x="83"/>
        <n x="79"/>
        <n x="2"/>
        <n x="75"/>
        <n x="76"/>
      </t>
    </mdx>
    <mdx n="0" f="v">
      <t c="6">
        <n x="5"/>
        <n x="83"/>
        <n x="1"/>
        <n x="2"/>
        <n x="75"/>
        <n x="77"/>
      </t>
    </mdx>
    <mdx n="0" f="v">
      <t c="6">
        <n x="78"/>
        <n x="83"/>
        <n x="79"/>
        <n x="2"/>
        <n x="75"/>
        <n x="77"/>
      </t>
    </mdx>
    <mdx n="84" f="v">
      <t c="4">
        <n x="85"/>
        <n x="86"/>
        <n x="87"/>
        <n x="87"/>
      </t>
    </mdx>
    <mdx n="84" f="v">
      <t c="4">
        <n x="85"/>
        <n x="91"/>
        <n x="87"/>
        <n x="93"/>
      </t>
    </mdx>
    <mdx n="84" f="v">
      <t c="4">
        <n x="85"/>
        <n x="86"/>
        <n x="87"/>
        <n x="92"/>
      </t>
    </mdx>
    <mdx n="107" f="v">
      <t c="4" si="110">
        <n x="85"/>
        <n x="86"/>
        <n x="108"/>
        <n x="109"/>
      </t>
    </mdx>
    <mdx n="84" f="v">
      <t c="4">
        <n x="85"/>
        <n x="86"/>
        <n x="100"/>
        <n x="112"/>
      </t>
    </mdx>
    <mdx n="84" f="v">
      <t c="3">
        <n x="85"/>
        <n x="86"/>
        <n x="113"/>
      </t>
    </mdx>
    <mdx n="84" f="v">
      <t c="5">
        <n x="85"/>
        <n x="86"/>
        <n x="105"/>
        <n x="119"/>
        <n x="131"/>
      </t>
    </mdx>
    <mdx n="84" f="v">
      <t c="5">
        <n x="85"/>
        <n x="86"/>
        <n x="118" s="1"/>
        <n x="119"/>
        <n x="121"/>
      </t>
    </mdx>
    <mdx n="84" f="v">
      <t c="4">
        <n x="85"/>
        <n x="86"/>
        <n x="95"/>
        <n x="115"/>
      </t>
    </mdx>
    <mdx n="84" f="v">
      <t c="5">
        <n x="85"/>
        <n x="86"/>
        <n x="87"/>
        <n x="90"/>
        <n x="114" s="1"/>
      </t>
    </mdx>
    <mdx n="84" f="v">
      <t c="5">
        <n x="85"/>
        <n x="86"/>
        <n x="113"/>
        <n x="90"/>
        <n x="114" s="1"/>
      </t>
    </mdx>
    <mdx n="84" f="v">
      <t c="5">
        <n x="85"/>
        <n x="86"/>
        <n x="122"/>
        <n x="87"/>
        <n x="125"/>
      </t>
    </mdx>
    <mdx n="84" f="v">
      <t c="5" si="126">
        <n x="85"/>
        <n x="86"/>
        <n x="127"/>
        <n x="124"/>
        <n x="94" s="1"/>
      </t>
    </mdx>
    <mdx n="84" f="v">
      <t c="5" si="126">
        <n x="85"/>
        <n x="86"/>
        <n x="123" s="1"/>
        <n x="124"/>
        <n x="128" s="1"/>
      </t>
    </mdx>
    <mdx n="84" f="v">
      <t c="4">
        <n x="85"/>
        <n x="86"/>
        <n x="87"/>
        <n x="132"/>
      </t>
    </mdx>
    <mdx n="84" f="v">
      <t c="4">
        <n x="117"/>
        <n x="86"/>
        <n x="113"/>
        <n x="120" s="1"/>
      </t>
    </mdx>
    <mdx n="84" f="v">
      <t c="4">
        <n x="85"/>
        <n x="86"/>
        <n x="95"/>
        <n x="114" s="1"/>
      </t>
    </mdx>
    <mdx n="84" f="v">
      <t c="4">
        <n x="85"/>
        <n x="91"/>
        <n x="113"/>
        <n x="120" s="1"/>
      </t>
    </mdx>
    <mdx n="84" f="v">
      <t c="4">
        <n x="85"/>
        <n x="86"/>
        <n x="95"/>
        <n x="112"/>
      </t>
    </mdx>
    <mdx n="101" f="v">
      <t c="3" si="111">
        <n x="85"/>
        <n x="86"/>
        <n x="97"/>
      </t>
    </mdx>
    <mdx n="84" f="v">
      <t c="4">
        <n x="85"/>
        <n x="86"/>
        <n x="95"/>
        <n x="98"/>
      </t>
    </mdx>
    <mdx n="84" f="v">
      <t c="4">
        <n x="117"/>
        <n x="91"/>
        <n x="87"/>
        <n x="92"/>
      </t>
    </mdx>
    <mdx n="101" f="v">
      <t c="4" si="111">
        <n x="85"/>
        <n x="86"/>
        <n x="100"/>
        <n x="112"/>
      </t>
    </mdx>
    <mdx n="101" f="v">
      <t c="3" si="111">
        <n x="85"/>
        <n x="91"/>
        <n x="97"/>
      </t>
    </mdx>
    <mdx n="101" f="v">
      <t c="4" si="111">
        <n x="85"/>
        <n x="86"/>
        <n x="122"/>
        <n x="98"/>
      </t>
    </mdx>
    <mdx n="84" f="v">
      <t c="4">
        <n x="85"/>
        <n x="86"/>
        <n x="99" s="1"/>
        <n x="97"/>
      </t>
    </mdx>
    <mdx n="84" f="v">
      <t c="4">
        <n x="85"/>
        <n x="86"/>
        <n x="113"/>
        <n x="136"/>
      </t>
    </mdx>
    <mdx n="84" f="v">
      <t c="4">
        <n x="98"/>
        <n x="134"/>
        <n x="95"/>
        <n x="130"/>
      </t>
    </mdx>
    <mdx n="84" f="v">
      <t c="4">
        <n x="85"/>
        <n x="86"/>
        <n x="99" s="1"/>
        <n x="125"/>
      </t>
    </mdx>
    <mdx n="0" f="v">
      <t c="4">
        <n x="11"/>
        <n x="58"/>
        <n x="13"/>
        <n x="15"/>
      </t>
    </mdx>
    <mdx n="0" f="v">
      <t c="6">
        <n x="11"/>
        <n x="7"/>
        <n x="2"/>
        <n x="58"/>
        <n x="2"/>
        <n x="14"/>
      </t>
    </mdx>
    <mdx n="0" f="v">
      <t c="7">
        <n x="1"/>
        <n x="49"/>
        <n x="83"/>
        <n x="50"/>
        <n x="2"/>
        <n x="5"/>
        <n x="60"/>
      </t>
    </mdx>
    <mdx n="0" f="v">
      <t c="7">
        <n x="1"/>
        <n x="41"/>
        <n x="83"/>
        <n x="42"/>
        <n x="2"/>
        <n x="5"/>
        <n x="60"/>
      </t>
    </mdx>
    <mdx n="0" f="v">
      <t c="7">
        <n x="1"/>
        <n x="40"/>
        <n x="83"/>
        <n x="38"/>
        <n x="2"/>
        <n x="19"/>
        <n x="60"/>
      </t>
    </mdx>
    <mdx n="0" f="v">
      <t c="7">
        <n x="1"/>
        <n x="48"/>
        <n x="83"/>
        <n x="38"/>
        <n x="2"/>
        <n x="19"/>
        <n x="60"/>
      </t>
    </mdx>
    <mdx n="0" f="v">
      <t c="7">
        <n x="1"/>
        <n x="43"/>
        <n x="83"/>
        <n x="37"/>
        <n x="2"/>
        <n x="19"/>
        <n x="60"/>
      </t>
    </mdx>
    <mdx n="0" f="v">
      <t c="7">
        <n x="1"/>
        <n x="47"/>
        <n x="83"/>
        <n x="33"/>
        <n x="2"/>
        <n x="19"/>
        <n x="60"/>
      </t>
    </mdx>
    <mdx n="0" f="v">
      <t c="7">
        <n x="1"/>
        <n x="45"/>
        <n x="83"/>
        <n x="42"/>
        <n x="2"/>
        <n x="5"/>
        <n x="60"/>
      </t>
    </mdx>
    <mdx n="0" f="v">
      <t c="7">
        <n x="1"/>
        <n x="35"/>
        <n x="83"/>
        <n x="38"/>
        <n x="2"/>
        <n x="19"/>
        <n x="60"/>
      </t>
    </mdx>
    <mdx n="0" f="v">
      <t c="7">
        <n x="1"/>
        <n x="36"/>
        <n x="83"/>
        <n x="37"/>
        <n x="2"/>
        <n x="19"/>
        <n x="60"/>
      </t>
    </mdx>
    <mdx n="0" f="v">
      <t c="7">
        <n x="1"/>
        <n x="32"/>
        <n x="83"/>
        <n x="33"/>
        <n x="2"/>
        <n x="19"/>
        <n x="60"/>
      </t>
    </mdx>
    <mdx n="0" f="v">
      <t c="7">
        <n x="1"/>
        <n x="44"/>
        <n x="83"/>
        <n x="26"/>
        <n x="2"/>
        <n x="19"/>
        <n x="60"/>
      </t>
    </mdx>
    <mdx n="0" f="v">
      <t c="7">
        <n x="1"/>
        <n x="137"/>
        <n x="83"/>
        <n x="138"/>
        <n x="2"/>
        <n x="19"/>
        <n x="60"/>
      </t>
    </mdx>
    <mdx n="0" f="v">
      <t c="7">
        <n x="1"/>
        <n x="39"/>
        <n x="83"/>
        <n x="26"/>
        <n x="2"/>
        <n x="19"/>
        <n x="60"/>
      </t>
    </mdx>
    <mdx n="0" f="v">
      <t c="7">
        <n x="1"/>
        <n x="34"/>
        <n x="83"/>
        <n x="26"/>
        <n x="2"/>
        <n x="19"/>
        <n x="60"/>
      </t>
    </mdx>
    <mdx n="0" f="v">
      <t c="7">
        <n x="1"/>
        <n x="31"/>
        <n x="83"/>
        <n x="21"/>
        <n x="2"/>
        <n x="19"/>
        <n x="60"/>
      </t>
    </mdx>
    <mdx n="0" f="v">
      <t c="7">
        <n x="1"/>
        <n x="46"/>
        <n x="83"/>
        <n x="21"/>
        <n x="2"/>
        <n x="19"/>
        <n x="60"/>
      </t>
    </mdx>
    <mdx n="0" f="v">
      <t c="8">
        <n x="1"/>
        <n x="24"/>
        <n x="83"/>
        <n x="21"/>
        <n x="2"/>
        <n x="5"/>
        <n x="22"/>
        <n x="60"/>
      </t>
    </mdx>
    <mdx n="0" f="v">
      <t c="7">
        <n x="1"/>
        <n x="28"/>
        <n x="83"/>
        <n x="21"/>
        <n x="2"/>
        <n x="3"/>
        <n x="62"/>
      </t>
    </mdx>
    <mdx n="0" f="v">
      <t c="7">
        <n x="1"/>
        <n x="27"/>
        <n x="83"/>
        <n x="26"/>
        <n x="2"/>
        <n x="19"/>
        <n x="60"/>
      </t>
    </mdx>
    <mdx n="0" f="v">
      <t c="7">
        <n x="1"/>
        <n x="29"/>
        <n x="83"/>
        <n x="30"/>
        <n x="2"/>
        <n x="19"/>
        <n x="60"/>
      </t>
    </mdx>
    <mdx n="0" f="v">
      <t c="7">
        <n x="1"/>
        <n x="25"/>
        <n x="83"/>
        <n x="26"/>
        <n x="2"/>
        <n x="19"/>
        <n x="60"/>
      </t>
    </mdx>
    <mdx n="0" f="v">
      <t c="8">
        <n x="1"/>
        <n x="24"/>
        <n x="83"/>
        <n x="21"/>
        <n x="2"/>
        <n x="5"/>
        <n x="23"/>
        <n x="60"/>
      </t>
    </mdx>
    <mdx n="0" f="v">
      <t c="8">
        <n x="1"/>
        <n x="20"/>
        <n x="83"/>
        <n x="21"/>
        <n x="2"/>
        <n x="5"/>
        <n x="22"/>
        <n x="60"/>
      </t>
    </mdx>
    <mdx n="0" f="v">
      <t c="8">
        <n x="1"/>
        <n x="20"/>
        <n x="83"/>
        <n x="21"/>
        <n x="2"/>
        <n x="5"/>
        <n x="23"/>
        <n x="60"/>
      </t>
    </mdx>
    <mdx n="0" f="v">
      <t c="8">
        <n x="1"/>
        <n x="63"/>
        <n x="83"/>
        <n x="21"/>
        <n x="2"/>
        <n x="5"/>
        <n x="23"/>
        <n x="60"/>
      </t>
    </mdx>
    <mdx n="0" f="v">
      <t c="8">
        <n x="1"/>
        <n x="63"/>
        <n x="83"/>
        <n x="21"/>
        <n x="2"/>
        <n x="5"/>
        <n x="22"/>
        <n x="60"/>
      </t>
    </mdx>
    <mdx n="0" f="v">
      <t c="7">
        <n x="1"/>
        <n x="67"/>
        <n x="83"/>
        <n x="26"/>
        <n x="2"/>
        <n x="19"/>
        <n x="60"/>
      </t>
    </mdx>
    <mdx n="0" f="v">
      <t c="7">
        <n x="1"/>
        <n x="73"/>
        <n x="83"/>
        <n x="26"/>
        <n x="2"/>
        <n x="19"/>
        <n x="60"/>
      </t>
    </mdx>
    <mdx n="0" f="v">
      <t c="4">
        <n x="1"/>
        <n x="66"/>
        <n x="83"/>
        <n x="2"/>
      </t>
    </mdx>
    <mdx n="0" f="v">
      <t c="7">
        <n x="1"/>
        <n x="68"/>
        <n x="83"/>
        <n x="26"/>
        <n x="2"/>
        <n x="19"/>
        <n x="60"/>
      </t>
    </mdx>
    <mdx n="0" f="v">
      <t c="7">
        <n x="1"/>
        <n x="71"/>
        <n x="83"/>
        <n x="26"/>
        <n x="2"/>
        <n x="19"/>
        <n x="60"/>
      </t>
    </mdx>
    <mdx n="0" f="v">
      <t c="7">
        <n x="1"/>
        <n x="72"/>
        <n x="83"/>
        <n x="26"/>
        <n x="2"/>
        <n x="19"/>
        <n x="60"/>
      </t>
    </mdx>
    <mdx n="0" f="v">
      <t c="7">
        <n x="1"/>
        <n x="65"/>
        <n x="83"/>
        <n x="21"/>
        <n x="2"/>
        <n x="19"/>
        <n x="60"/>
      </t>
    </mdx>
    <mdx n="0" f="v">
      <t c="7">
        <n x="1"/>
        <n x="64"/>
        <n x="83"/>
        <n x="21"/>
        <n x="2"/>
        <n x="19"/>
        <n x="60"/>
      </t>
    </mdx>
    <mdx n="0" f="v">
      <t c="6">
        <n x="11"/>
        <n x="58"/>
        <n x="13"/>
        <n x="17"/>
        <n x="2"/>
        <n x="14"/>
      </t>
    </mdx>
    <mdx n="0" f="v">
      <t c="10">
        <n x="1"/>
        <n x="82"/>
        <n x="10"/>
        <n x="3"/>
        <n x="4"/>
        <n x="13"/>
        <n x="2"/>
        <n x="6"/>
        <n x="18"/>
        <n x="53"/>
      </t>
    </mdx>
    <mdx n="0" f="v">
      <t c="6">
        <n x="11"/>
        <n x="8"/>
        <n x="13"/>
        <n x="15"/>
        <n x="2"/>
        <n x="14"/>
      </t>
    </mdx>
    <mdx n="0" f="v">
      <t c="6">
        <n x="11"/>
        <n x="8"/>
        <n x="2"/>
        <n x="80"/>
        <n x="2"/>
        <n x="14"/>
      </t>
    </mdx>
    <mdx n="0" f="v">
      <t c="6">
        <n x="11"/>
        <n x="8"/>
        <n x="2"/>
        <n x="80"/>
        <n x="2"/>
        <n x="16"/>
      </t>
    </mdx>
    <mdx n="0" f="v">
      <t c="6">
        <n x="11"/>
        <n x="7"/>
        <n x="2"/>
        <n x="80"/>
        <n x="2"/>
        <n x="16"/>
      </t>
    </mdx>
    <mdx n="0" f="v">
      <t c="4">
        <n x="11"/>
        <n x="7"/>
        <n x="2"/>
        <n x="80"/>
      </t>
    </mdx>
    <mdx n="0" f="v">
      <t c="4">
        <n x="11"/>
        <n x="58"/>
        <n x="2"/>
        <n x="58"/>
      </t>
    </mdx>
    <mdx n="0" f="v">
      <t c="6">
        <n x="5"/>
        <n x="82"/>
        <n x="1"/>
        <n x="2"/>
        <n x="75"/>
        <n x="76"/>
      </t>
    </mdx>
    <mdx n="0" f="v">
      <t c="6">
        <n x="5"/>
        <n x="82"/>
        <n x="1"/>
        <n x="2"/>
        <n x="75"/>
        <n x="76"/>
      </t>
    </mdx>
    <mdx n="0" f="v">
      <t c="6">
        <n x="5"/>
        <n x="82"/>
        <n x="1"/>
        <n x="2"/>
        <n x="75"/>
        <n x="76"/>
      </t>
    </mdx>
    <mdx n="0" f="v">
      <t c="10">
        <n x="1"/>
        <n x="83"/>
        <n x="10"/>
        <n x="3"/>
        <n x="4"/>
        <n x="13"/>
        <n x="2"/>
        <n x="6"/>
        <n x="18"/>
        <n x="53"/>
      </t>
    </mdx>
    <mdx n="0" f="v">
      <t c="10">
        <n x="1"/>
        <n x="83"/>
        <n x="10"/>
        <n x="3"/>
        <n x="4"/>
        <n x="13"/>
        <n x="2"/>
        <n x="6"/>
        <n x="18"/>
        <n x="54"/>
      </t>
    </mdx>
    <mdx n="0" f="v">
      <t c="5">
        <n x="1"/>
        <n x="83"/>
        <n x="52"/>
        <n x="2"/>
        <n x="55"/>
      </t>
    </mdx>
    <mdx n="0" f="v">
      <t c="5">
        <n x="1"/>
        <n x="83"/>
        <n x="52"/>
        <n x="2"/>
        <n x="57"/>
      </t>
    </mdx>
    <mdx n="0" f="v">
      <t c="5">
        <n x="1"/>
        <n x="83"/>
        <n x="52"/>
        <n x="2"/>
        <n x="56"/>
      </t>
    </mdx>
    <mdx n="0" f="v">
      <t c="4">
        <n x="11"/>
        <n x="83"/>
        <n x="13"/>
        <n x="17"/>
      </t>
    </mdx>
    <mdx n="84" f="v">
      <t c="4">
        <n x="117"/>
        <n x="91"/>
        <n x="87"/>
        <n x="94" s="1"/>
      </t>
    </mdx>
    <mdx n="84" f="v">
      <t c="4">
        <n x="85"/>
        <n x="86"/>
        <n x="95"/>
        <n x="98"/>
      </t>
    </mdx>
    <mdx n="101" f="v">
      <t c="3" si="111">
        <n x="85"/>
        <n x="86"/>
        <n x="95"/>
      </t>
    </mdx>
    <mdx n="101" f="v">
      <t c="3" si="111">
        <n x="85"/>
        <n x="86"/>
        <n x="87"/>
      </t>
    </mdx>
    <mdx n="101" f="v">
      <t c="3" si="111">
        <n x="85"/>
        <n x="86"/>
        <n x="113"/>
      </t>
    </mdx>
    <mdx n="84" f="v">
      <t c="4">
        <n x="85"/>
        <n x="86"/>
        <n x="87"/>
        <n x="116"/>
      </t>
    </mdx>
    <mdx n="84" f="v">
      <t c="4">
        <n x="85"/>
        <n x="91"/>
        <n x="113"/>
        <n x="114" s="1"/>
      </t>
    </mdx>
    <mdx n="101" f="v">
      <t c="4" si="111">
        <n x="85"/>
        <n x="91"/>
        <n x="113"/>
        <n x="120" s="1"/>
      </t>
    </mdx>
    <mdx n="101" f="v">
      <t c="4" si="111">
        <n x="117"/>
        <n x="91"/>
        <n x="87"/>
        <n x="135"/>
      </t>
    </mdx>
    <mdx n="101" f="v">
      <t c="3" si="111">
        <n x="117"/>
        <n x="91"/>
        <n x="87"/>
      </t>
    </mdx>
    <mdx n="101" f="v">
      <t c="3" si="111">
        <n x="117"/>
        <n x="91"/>
        <n x="87"/>
      </t>
    </mdx>
    <mdx n="84" f="v">
      <t c="4">
        <n x="85"/>
        <n x="86"/>
        <n x="95"/>
        <n x="98"/>
      </t>
    </mdx>
    <mdx n="84" f="v">
      <t c="4">
        <n x="85"/>
        <n x="86"/>
        <n x="95"/>
        <n x="114" s="1"/>
      </t>
    </mdx>
    <mdx n="84" f="v">
      <t c="4">
        <n x="85"/>
        <n x="86"/>
        <n x="95"/>
        <n x="112"/>
      </t>
    </mdx>
    <mdx n="84" f="v">
      <t c="4">
        <n x="98"/>
        <n x="86"/>
        <n x="105"/>
        <n x="106"/>
      </t>
    </mdx>
    <mdx n="84" f="v">
      <t c="4">
        <n x="103"/>
        <n x="86"/>
        <n x="100"/>
        <n x="96"/>
      </t>
    </mdx>
    <mdx n="107" f="v">
      <t c="4">
        <n x="85"/>
        <n x="86"/>
        <n x="95"/>
        <n x="96"/>
      </t>
    </mdx>
    <mdx n="84" f="v">
      <t c="4">
        <n x="85"/>
        <n x="86"/>
        <n x="95"/>
        <n x="102"/>
      </t>
    </mdx>
    <mdx n="84" f="v">
      <t c="4">
        <n x="85"/>
        <n x="86"/>
        <n x="95"/>
        <n x="102"/>
      </t>
    </mdx>
    <mdx n="84" f="v">
      <t c="4">
        <n x="85"/>
        <n x="86"/>
        <n x="104"/>
        <n x="96"/>
      </t>
    </mdx>
    <mdx n="84" f="v">
      <t c="4">
        <n x="85"/>
        <n x="86"/>
        <n x="105"/>
        <n x="106"/>
      </t>
    </mdx>
    <mdx n="84" f="v">
      <t c="4">
        <n x="85"/>
        <n x="86"/>
        <n x="108"/>
        <n x="114" s="1"/>
      </t>
    </mdx>
    <mdx n="84" f="v">
      <t c="4">
        <n x="85"/>
        <n x="91"/>
        <n x="99" s="1"/>
        <n x="96"/>
      </t>
    </mdx>
    <mdx n="101" f="v">
      <t c="4" si="111">
        <n x="85"/>
        <n x="91"/>
        <n x="99" s="1"/>
        <n x="97"/>
      </t>
    </mdx>
    <mdx n="84" f="v">
      <t c="5" si="126">
        <n x="85"/>
        <n x="86"/>
        <n x="113"/>
        <n x="97"/>
        <n x="114" s="1"/>
      </t>
    </mdx>
    <mdx n="84" f="v">
      <t c="4">
        <n x="85"/>
        <n x="86"/>
        <n x="113"/>
        <n x="120" s="1"/>
      </t>
    </mdx>
    <mdx n="84" f="v">
      <t c="5">
        <n x="85"/>
        <n x="86"/>
        <n x="113"/>
        <n x="87"/>
        <n x="121"/>
      </t>
    </mdx>
    <mdx n="84" f="v">
      <t c="5">
        <n x="85"/>
        <n x="86"/>
        <n x="123" s="1"/>
        <n x="120" s="1"/>
        <n x="106"/>
      </t>
    </mdx>
    <mdx n="84" f="v">
      <t c="5" si="126">
        <n x="85"/>
        <n x="86"/>
        <n x="127"/>
        <n x="124"/>
        <n x="114" s="1"/>
      </t>
    </mdx>
    <mdx n="84" f="v">
      <t c="5">
        <n x="85"/>
        <n x="86"/>
        <n x="95"/>
        <n x="90"/>
        <n x="106"/>
      </t>
    </mdx>
    <mdx n="84" f="v">
      <t c="4">
        <n x="85"/>
        <n x="86"/>
        <n x="113"/>
        <n x="90"/>
      </t>
    </mdx>
    <mdx n="84" f="v">
      <t c="4">
        <n x="85"/>
        <n x="86"/>
        <n x="87"/>
        <n x="89"/>
      </t>
    </mdx>
    <mdx n="101" f="v">
      <t c="4" si="111">
        <n x="85"/>
        <n x="86"/>
        <n x="87"/>
        <n x="87"/>
      </t>
    </mdx>
    <mdx n="101" f="v">
      <t c="3" si="111">
        <n x="85"/>
        <n x="86"/>
        <n x="95"/>
      </t>
    </mdx>
    <mdx n="84" f="v">
      <t c="4">
        <n x="85"/>
        <n x="86"/>
        <n x="95"/>
        <n x="97"/>
      </t>
    </mdx>
    <mdx n="84" f="v">
      <t c="4">
        <n x="85"/>
        <n x="86"/>
        <n x="87"/>
        <n x="132"/>
      </t>
    </mdx>
    <mdx n="84" f="v">
      <t c="5" si="126">
        <n x="85"/>
        <n x="91"/>
        <n x="87"/>
        <n x="87"/>
        <n x="114" s="1"/>
      </t>
    </mdx>
    <mdx n="84" f="v">
      <t c="5">
        <n x="85"/>
        <n x="91"/>
        <n x="87"/>
        <n x="94" s="1"/>
        <n x="130"/>
      </t>
    </mdx>
    <mdx n="84" f="v">
      <t c="4">
        <n x="85"/>
        <n x="86"/>
        <n x="87"/>
        <n x="87"/>
      </t>
    </mdx>
    <mdx n="84" f="v">
      <t c="5">
        <n x="85"/>
        <n x="86"/>
        <n x="100"/>
        <n x="112"/>
        <n x="133"/>
      </t>
    </mdx>
    <mdx n="84" f="v">
      <t c="5">
        <n x="85"/>
        <n x="86"/>
        <n x="118" s="1"/>
        <n x="119"/>
        <n x="128" s="1"/>
      </t>
    </mdx>
    <mdx n="84" f="v">
      <t c="4">
        <n x="85"/>
        <n x="86"/>
        <n x="123" s="1"/>
        <n x="96"/>
      </t>
    </mdx>
    <mdx n="84" f="v">
      <t c="4">
        <n x="85"/>
        <n x="86"/>
        <n x="123" s="1"/>
        <n x="124"/>
      </t>
    </mdx>
    <mdx n="84" f="v">
      <t c="5">
        <n x="85"/>
        <n x="86"/>
        <n x="129" s="1"/>
        <n x="139"/>
        <n x="89"/>
      </t>
    </mdx>
  </mdxMetadata>
  <valueMetadata count="336">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valueMetadata>
</metadata>
</file>

<file path=xl/sharedStrings.xml><?xml version="1.0" encoding="utf-8"?>
<sst xmlns="http://schemas.openxmlformats.org/spreadsheetml/2006/main" count="4592" uniqueCount="496">
  <si>
    <t>Financial Results</t>
  </si>
  <si>
    <t>Macro</t>
  </si>
  <si>
    <t>Foreign Exchange</t>
  </si>
  <si>
    <t>1Q2021</t>
  </si>
  <si>
    <t>1H2021</t>
  </si>
  <si>
    <t>9M2021</t>
  </si>
  <si>
    <t>North America</t>
  </si>
  <si>
    <t>Avg. USD/EUR for the period</t>
  </si>
  <si>
    <t>USD/EUR at the end of the period</t>
  </si>
  <si>
    <t>Latin America</t>
  </si>
  <si>
    <t>Avg. R$/EUR for the period</t>
  </si>
  <si>
    <t>R$/EUR at the end of the period</t>
  </si>
  <si>
    <t>Listed Subsidiaries</t>
  </si>
  <si>
    <t>Outstanding EDP Shares</t>
  </si>
  <si>
    <t>Treasury Stock</t>
  </si>
  <si>
    <t>Outstanding EDP Brasil Shares</t>
  </si>
  <si>
    <t>of which owned by EDP</t>
  </si>
  <si>
    <t>EDP ownership</t>
  </si>
  <si>
    <t>Income Statement</t>
  </si>
  <si>
    <t>2Q2021</t>
  </si>
  <si>
    <t>3Q2021</t>
  </si>
  <si>
    <t>4Q2021</t>
  </si>
  <si>
    <t>Revenues</t>
  </si>
  <si>
    <t>-</t>
  </si>
  <si>
    <t>% YoY</t>
  </si>
  <si>
    <t>Cost of Goods Sold</t>
  </si>
  <si>
    <t>Discontinued Operations</t>
  </si>
  <si>
    <t xml:space="preserve">At EDPR level: </t>
  </si>
  <si>
    <t xml:space="preserve">At EDP Brasil level: </t>
  </si>
  <si>
    <t>Attributable to free-float of EDP Brasil</t>
  </si>
  <si>
    <t>Iberia (Ex-wind) &amp; Other</t>
  </si>
  <si>
    <t>Outstanding Shares</t>
  </si>
  <si>
    <t>DPS</t>
  </si>
  <si>
    <t>Recurring EBITDA</t>
  </si>
  <si>
    <t>Pre-tax Profit</t>
  </si>
  <si>
    <t>Balance Sheet</t>
  </si>
  <si>
    <t>Fin. investments &amp; assets held for sale (1)</t>
  </si>
  <si>
    <t>Non-controling Interest (1)</t>
  </si>
  <si>
    <t>EDP Espanha &amp; Other</t>
  </si>
  <si>
    <t>FFO/Adjusted Net Debt</t>
  </si>
  <si>
    <t>Debt by Interest Rate Type</t>
  </si>
  <si>
    <t>Floating</t>
  </si>
  <si>
    <t>Fixed</t>
  </si>
  <si>
    <t>Total Assets</t>
  </si>
  <si>
    <t>Total Equity</t>
  </si>
  <si>
    <t>Total Liabilities</t>
  </si>
  <si>
    <t>Employee Benefits (Net of tax)</t>
  </si>
  <si>
    <t>Regulatory Receivables (Net of tax)</t>
  </si>
  <si>
    <t>EDP Consolidated Net Debt</t>
  </si>
  <si>
    <t>Cash Flow Statement</t>
  </si>
  <si>
    <t>Recurring Organic Cash Flow</t>
  </si>
  <si>
    <t>Decrease/(Increase) in Net Debt</t>
  </si>
  <si>
    <t>Total Capex</t>
  </si>
  <si>
    <t>Net expansion activity</t>
  </si>
  <si>
    <t>EDPR</t>
  </si>
  <si>
    <t>Hydro</t>
  </si>
  <si>
    <t>Iberia</t>
  </si>
  <si>
    <t>Brazil</t>
  </si>
  <si>
    <t>Financial Data (€ million)</t>
  </si>
  <si>
    <t>Europe</t>
  </si>
  <si>
    <t>Other</t>
  </si>
  <si>
    <t>CAPEX (€ million)</t>
  </si>
  <si>
    <t>Operating data</t>
  </si>
  <si>
    <t>Total Capacity (EBITDA + Equity MW)</t>
  </si>
  <si>
    <t>Wind</t>
  </si>
  <si>
    <t>Solar</t>
  </si>
  <si>
    <t>APAC</t>
  </si>
  <si>
    <t>Installed capacity (MW EBITDA)</t>
  </si>
  <si>
    <t>Spain</t>
  </si>
  <si>
    <t>Portugal</t>
  </si>
  <si>
    <t>Rest of Europe</t>
  </si>
  <si>
    <t>US</t>
  </si>
  <si>
    <t>Canada</t>
  </si>
  <si>
    <t>Mexico</t>
  </si>
  <si>
    <t>Vietnam</t>
  </si>
  <si>
    <t>Installed Capacity (MW Equity)</t>
  </si>
  <si>
    <t>Belgium</t>
  </si>
  <si>
    <t>Electricity Output (GWh)</t>
  </si>
  <si>
    <t>Avg. Selling Price</t>
  </si>
  <si>
    <t>Europe (€/MWh)</t>
  </si>
  <si>
    <t>North America (USD/MWh)</t>
  </si>
  <si>
    <t>Financial Data (US$ million)</t>
  </si>
  <si>
    <t>Electricity sales and other</t>
  </si>
  <si>
    <t>Income from Institutional Partnerships</t>
  </si>
  <si>
    <t>Other operating income</t>
  </si>
  <si>
    <t>Operating costs</t>
  </si>
  <si>
    <t>Supplies and services</t>
  </si>
  <si>
    <t>Personnel costs</t>
  </si>
  <si>
    <t>Other operating costs</t>
  </si>
  <si>
    <t>Share of profit from associates</t>
  </si>
  <si>
    <t>EBITDA</t>
  </si>
  <si>
    <t>EBITDA / Revenues</t>
  </si>
  <si>
    <t>Provisions</t>
  </si>
  <si>
    <t>Depreciation and amortisation</t>
  </si>
  <si>
    <t>Amortisation of deferred income (government grants)</t>
  </si>
  <si>
    <t>EBIT</t>
  </si>
  <si>
    <t>Operating Data</t>
  </si>
  <si>
    <t>EBITDA MW</t>
  </si>
  <si>
    <t>US PPA/Hedge</t>
  </si>
  <si>
    <t>US Merchant</t>
  </si>
  <si>
    <t>MW per Incentive</t>
  </si>
  <si>
    <t>MW with PTCs</t>
  </si>
  <si>
    <t>MW with ITCs</t>
  </si>
  <si>
    <t>MW with Cash Grant and Self Shelter</t>
  </si>
  <si>
    <t>US West</t>
  </si>
  <si>
    <t>US Central</t>
  </si>
  <si>
    <t>US East</t>
  </si>
  <si>
    <t>Average Selling Price ($/MWh)</t>
  </si>
  <si>
    <t>Average Selling Price (€/MWh)</t>
  </si>
  <si>
    <t>Spain (Including hedging)</t>
  </si>
  <si>
    <t>Financial Data (R$ million)</t>
  </si>
  <si>
    <t>Average Selling Price (R$/MWh)</t>
  </si>
  <si>
    <t>Installed Capacity (EBITDA+Equity MW)</t>
  </si>
  <si>
    <t>Installed Capacity (EBITDA MW)</t>
  </si>
  <si>
    <t>Installed Capacity (Equity MW)</t>
  </si>
  <si>
    <t>CAPEX</t>
  </si>
  <si>
    <t>Resources</t>
  </si>
  <si>
    <t>Iberia - Resources vs. LT Average (Avg.=0%)</t>
  </si>
  <si>
    <t>Brazil - GSF weighted average (%)</t>
  </si>
  <si>
    <t>Financial Data (€ Million)</t>
  </si>
  <si>
    <t>Gross Profit</t>
  </si>
  <si>
    <t>Run-of-River</t>
  </si>
  <si>
    <t>Reservoir</t>
  </si>
  <si>
    <t>Pumping activity</t>
  </si>
  <si>
    <t>Small-Hydro</t>
  </si>
  <si>
    <t xml:space="preserve">Net Production </t>
  </si>
  <si>
    <t>Pumping</t>
  </si>
  <si>
    <t>Lajeado</t>
  </si>
  <si>
    <t>Peixe angical</t>
  </si>
  <si>
    <t>Energest Consolidated</t>
  </si>
  <si>
    <t>S. Manoel</t>
  </si>
  <si>
    <t>Cachoeira-Caldeirão</t>
  </si>
  <si>
    <t>Jari</t>
  </si>
  <si>
    <t>Financial Data (R$ Million)</t>
  </si>
  <si>
    <t>Electricity Networks</t>
  </si>
  <si>
    <t>Disco</t>
  </si>
  <si>
    <t>Transco</t>
  </si>
  <si>
    <t>OPEX Performance</t>
  </si>
  <si>
    <t>Controllable Costs (1)</t>
  </si>
  <si>
    <t>Capex Performance</t>
  </si>
  <si>
    <t>Capex (€ million) (2)</t>
  </si>
  <si>
    <t>Distribution</t>
  </si>
  <si>
    <t>Transmission</t>
  </si>
  <si>
    <t xml:space="preserve">Portugal </t>
  </si>
  <si>
    <t>Networks</t>
  </si>
  <si>
    <t>Lenght of the networks (Km)</t>
  </si>
  <si>
    <t>DTCs (thous.)</t>
  </si>
  <si>
    <t>Energy Box (th)</t>
  </si>
  <si>
    <t>Customers Connected (th)</t>
  </si>
  <si>
    <t>% growth YoY</t>
  </si>
  <si>
    <t>Quality of service</t>
  </si>
  <si>
    <t>EDP São Paulo</t>
  </si>
  <si>
    <t>Technical</t>
  </si>
  <si>
    <t>Commercial</t>
  </si>
  <si>
    <t>EDP Espírito Santo</t>
  </si>
  <si>
    <t>Remote orders (% of Total)</t>
  </si>
  <si>
    <t>Telemetering (%)</t>
  </si>
  <si>
    <t>Electricity Distributed (GWh)</t>
  </si>
  <si>
    <t>High / Medium Voltage</t>
  </si>
  <si>
    <t>Low Voltage</t>
  </si>
  <si>
    <t>% of Total</t>
  </si>
  <si>
    <t>Very High / High / Medium Voltage</t>
  </si>
  <si>
    <t>Special Low Voltage</t>
  </si>
  <si>
    <t>Quality of Service</t>
  </si>
  <si>
    <t>Very High Voltage</t>
  </si>
  <si>
    <t xml:space="preserve">Brazil </t>
  </si>
  <si>
    <t>OPEX</t>
  </si>
  <si>
    <t>Other operating costs (net)</t>
  </si>
  <si>
    <t>Net Operating Costs</t>
  </si>
  <si>
    <t>Joint Ventures and Associates</t>
  </si>
  <si>
    <t>Amortisation, impairment; Provisions</t>
  </si>
  <si>
    <t>Distribution - Operating Data</t>
  </si>
  <si>
    <t>RAB (R$ million) Distribution</t>
  </si>
  <si>
    <t>Lenght of the networks (Km) Distribution</t>
  </si>
  <si>
    <t>Free Customers</t>
  </si>
  <si>
    <t>Industrial</t>
  </si>
  <si>
    <t>Residential, Commercial &amp; Other</t>
  </si>
  <si>
    <t>Transmission - Operating Data</t>
  </si>
  <si>
    <t>Lenght of the networks (Km) Transmission</t>
  </si>
  <si>
    <t>Electricity (4)</t>
  </si>
  <si>
    <t>Liberalized - Residential (4)</t>
  </si>
  <si>
    <t>Intalled Capacity (MW)</t>
  </si>
  <si>
    <t>CCGT</t>
  </si>
  <si>
    <t>Coal</t>
  </si>
  <si>
    <t>Coal (5)</t>
  </si>
  <si>
    <t>Operating Assets</t>
  </si>
  <si>
    <t>Incluir MW contracted e Secured em nova sheet</t>
  </si>
  <si>
    <t>Installed Capacity (MW) (1)</t>
  </si>
  <si>
    <t>Rest of Europe (2)</t>
  </si>
  <si>
    <t>Rest of North America (3)</t>
  </si>
  <si>
    <t>Brazil &amp; Others</t>
  </si>
  <si>
    <t>Gas/ CCGT</t>
  </si>
  <si>
    <t>Other (4)</t>
  </si>
  <si>
    <t>TOTAL</t>
  </si>
  <si>
    <t>Of Which:</t>
  </si>
  <si>
    <t>Electricity Generation (GWh)</t>
  </si>
  <si>
    <t>Rest of the North America (3)</t>
  </si>
  <si>
    <t xml:space="preserve">Regulated Networks: Asset and Performance indicators   </t>
  </si>
  <si>
    <t>RAB (€ million)</t>
  </si>
  <si>
    <t>Spain (5)</t>
  </si>
  <si>
    <t>Brazil (R$ million)</t>
  </si>
  <si>
    <t>Transmission (6)</t>
  </si>
  <si>
    <t>TOTAL  RAB</t>
  </si>
  <si>
    <t>% Losses (7)</t>
  </si>
  <si>
    <t>Sustainability performance</t>
  </si>
  <si>
    <t>Environment</t>
  </si>
  <si>
    <t>Renewable generation (%)</t>
  </si>
  <si>
    <t>Greenhouse gas emissions</t>
  </si>
  <si>
    <t>Scope 1 &amp; 2 Emissions Intensity (gCO2/kWh)</t>
  </si>
  <si>
    <t>Scope 1 GHG Emissions (ktCO2eq) (1)</t>
  </si>
  <si>
    <t>Scope 2 GHG Emissions (ktCO2eq) (2)</t>
  </si>
  <si>
    <t>Air quality</t>
  </si>
  <si>
    <t>NOx emissions (kt)</t>
  </si>
  <si>
    <t>SO2 emissions (kt)</t>
  </si>
  <si>
    <t>Particulate matter emissions (kt)</t>
  </si>
  <si>
    <t>Water management</t>
  </si>
  <si>
    <t>Total freshwater withdrawn (103m3)</t>
  </si>
  <si>
    <t>Total freshwater consumed  (103m3)</t>
  </si>
  <si>
    <t>Coal &amp; Waste management</t>
  </si>
  <si>
    <t>Total waste disposal (t)</t>
  </si>
  <si>
    <t>Total coal combustion waste disposal (t)</t>
  </si>
  <si>
    <t>Average waste recovery rate (%)</t>
  </si>
  <si>
    <t>Environmental Matters (€ th)</t>
  </si>
  <si>
    <t xml:space="preserve">Investments </t>
  </si>
  <si>
    <t xml:space="preserve">Expenses </t>
  </si>
  <si>
    <t>Environmental Fees and Penalties</t>
  </si>
  <si>
    <t>Business Model &amp; Innovation</t>
  </si>
  <si>
    <t>Sustainable Mobility</t>
  </si>
  <si>
    <t>Light-duty fleet electrification (%)</t>
  </si>
  <si>
    <t>Electric charging points (#)</t>
  </si>
  <si>
    <t>Clients w/ electric mob. solutions (# th)</t>
  </si>
  <si>
    <t>New market opportunities</t>
  </si>
  <si>
    <t>Energy Services Revenues / Turnover (%)</t>
  </si>
  <si>
    <t>Energy Efficiency Services Revenues (€ th)</t>
  </si>
  <si>
    <t>Low carbon economy</t>
  </si>
  <si>
    <t>EBITDA in Renewables (%)</t>
  </si>
  <si>
    <t>CAPEX in Renewables (%)</t>
  </si>
  <si>
    <t>Revenues from coal (%)</t>
  </si>
  <si>
    <t>Human Capital</t>
  </si>
  <si>
    <t xml:space="preserve">Employment </t>
  </si>
  <si>
    <t>Employees (#)</t>
  </si>
  <si>
    <t>Female employees (%)</t>
  </si>
  <si>
    <t>Turnover (%)</t>
  </si>
  <si>
    <t>Trainning</t>
  </si>
  <si>
    <t>Total hours of training (h)</t>
  </si>
  <si>
    <t>Employees with training (%)</t>
  </si>
  <si>
    <t>Direct training investment (€ th)</t>
  </si>
  <si>
    <t>Health and Safety</t>
  </si>
  <si>
    <t>Accidents with lost workdays EDP (3)</t>
  </si>
  <si>
    <t>Accidents with lost workdays contractors (3)</t>
  </si>
  <si>
    <t>Fatal work-related injuries EDP</t>
  </si>
  <si>
    <t>Fatal work-related injuries contractors</t>
  </si>
  <si>
    <t>Frequency rate EDP</t>
  </si>
  <si>
    <t>Frequency rate contractors</t>
  </si>
  <si>
    <t>Distribution - Financial Data (R$ Million)</t>
  </si>
  <si>
    <t>Transmission - Financial Data (R$ million)</t>
  </si>
  <si>
    <t>Electricity final price (Spain), €/MWh (3)</t>
  </si>
  <si>
    <t>Joint Ventures and Associates (1)</t>
  </si>
  <si>
    <t>- Adjustments (2)</t>
  </si>
  <si>
    <t>Recurring EBITDA (3)</t>
  </si>
  <si>
    <t>Amortisation and impairment (4)</t>
  </si>
  <si>
    <t>Unwinding of long term liabilities (5)</t>
  </si>
  <si>
    <t>Non-controlling Interests (6)</t>
  </si>
  <si>
    <t>Attributable to free-float of EDPR (7)</t>
  </si>
  <si>
    <t>Employee Benefits (€ million) (2)</t>
  </si>
  <si>
    <t>Brazil (3)</t>
  </si>
  <si>
    <t>Derivatives associated with Debt (4)</t>
  </si>
  <si>
    <t>Net Debt/EBITDA (5)</t>
  </si>
  <si>
    <t>Recurring CF from Operations (1)</t>
  </si>
  <si>
    <t>Maintenance capex (2)</t>
  </si>
  <si>
    <t>Change in Regulatory Receivables (3)</t>
  </si>
  <si>
    <t>Avg. Load Factors (%) (1)</t>
  </si>
  <si>
    <t>Electricity Output (GWh) (2)</t>
  </si>
  <si>
    <t>Distribution (3)</t>
  </si>
  <si>
    <t>RAB (€ million) (4)</t>
  </si>
  <si>
    <t>% Losses (6)</t>
  </si>
  <si>
    <t>RAB (R$ million) Transmission (7)</t>
  </si>
  <si>
    <t>Recurring net profit (8)</t>
  </si>
  <si>
    <t>Outstanding EDPR Shares</t>
  </si>
  <si>
    <t>Wind Onshore</t>
  </si>
  <si>
    <t>UK</t>
  </si>
  <si>
    <t>Wind Offshore</t>
  </si>
  <si>
    <t>Portfolio</t>
  </si>
  <si>
    <t>MW Gross</t>
  </si>
  <si>
    <t>CoD</t>
  </si>
  <si>
    <t>%OW</t>
  </si>
  <si>
    <t>Technology</t>
  </si>
  <si>
    <t>PPA/Tariff</t>
  </si>
  <si>
    <t>Status</t>
  </si>
  <si>
    <t>Ocean Winds</t>
  </si>
  <si>
    <t>1Q2022</t>
  </si>
  <si>
    <t>1H2022</t>
  </si>
  <si>
    <t>9M2022</t>
  </si>
  <si>
    <t>2Q2022</t>
  </si>
  <si>
    <t>3Q2022</t>
  </si>
  <si>
    <t>4Q2022</t>
  </si>
  <si>
    <t>Smart meters in Iberia (# m)</t>
  </si>
  <si>
    <t>Smart meters in Brazil (# m)</t>
  </si>
  <si>
    <t>South America</t>
  </si>
  <si>
    <t>South America &amp; Other</t>
  </si>
  <si>
    <t>South America ($R/MWh)</t>
  </si>
  <si>
    <t>Singapore</t>
  </si>
  <si>
    <t>APAC (€/MWh)</t>
  </si>
  <si>
    <t>Rest of APAC</t>
  </si>
  <si>
    <t>Digitalization &amp; Innovation</t>
  </si>
  <si>
    <t>Digital Capex (€m)</t>
  </si>
  <si>
    <t>Cybersecurity (bitsight rating)</t>
  </si>
  <si>
    <t>Selfcare Interactions (%)</t>
  </si>
  <si>
    <t>Electronic Invoices  (%)</t>
  </si>
  <si>
    <t xml:space="preserve">Predictive Maintenance (%) </t>
  </si>
  <si>
    <t xml:space="preserve">Digitalized Processes (%) </t>
  </si>
  <si>
    <t>Systems in the cloud (%)</t>
  </si>
  <si>
    <t>Reskilled Workforce (%)</t>
  </si>
  <si>
    <t>Headcount in Collaborative Initiatives (%)</t>
  </si>
  <si>
    <t>Innovation Totex (€m)</t>
  </si>
  <si>
    <t xml:space="preserve">Employees in innovation areas (#) </t>
  </si>
  <si>
    <t xml:space="preserve">Ongoing investments (#) </t>
  </si>
  <si>
    <t>VC Investment (€m)</t>
  </si>
  <si>
    <t>VC Investment cumulative (€m)</t>
  </si>
  <si>
    <t>n.a</t>
  </si>
  <si>
    <t>1Q2023</t>
  </si>
  <si>
    <t>1H2023</t>
  </si>
  <si>
    <t>9M2023</t>
  </si>
  <si>
    <t>3Q2023</t>
  </si>
  <si>
    <t>4Q2023</t>
  </si>
  <si>
    <t>2Q2023</t>
  </si>
  <si>
    <t>Wind &amp; Solar</t>
  </si>
  <si>
    <t>Renewables, Clients &amp; EM</t>
  </si>
  <si>
    <t>Hydro - Operating Data</t>
  </si>
  <si>
    <t>CS&amp;EM Iberia - Market data</t>
  </si>
  <si>
    <t>Supply Iberia - Operating Data</t>
  </si>
  <si>
    <t>EM &amp; Thermal Iberia - Operating Data</t>
  </si>
  <si>
    <t>Thermal Brazil - Operating Data</t>
  </si>
  <si>
    <t>Hydro, Clients &amp; EM Iberia</t>
  </si>
  <si>
    <t>Hydro, Clients &amp; EM Brazil</t>
  </si>
  <si>
    <t xml:space="preserve">Renewables, Clients &amp; EM </t>
  </si>
  <si>
    <t>1Q23</t>
  </si>
  <si>
    <t>Total Porfolio</t>
  </si>
  <si>
    <t>FiT</t>
  </si>
  <si>
    <t>Installed</t>
  </si>
  <si>
    <t>CfD</t>
  </si>
  <si>
    <t>CfD/PPA</t>
  </si>
  <si>
    <t>Under construction</t>
  </si>
  <si>
    <t>Fixed + Floating</t>
  </si>
  <si>
    <t>Under development</t>
  </si>
  <si>
    <t>&gt;2030</t>
  </si>
  <si>
    <t>PPA(1) (Partial)</t>
  </si>
  <si>
    <t>N.A</t>
  </si>
  <si>
    <t>Corpor. Activ. &amp;
Adjustments</t>
  </si>
  <si>
    <t>Personnel costs and employee benefits</t>
  </si>
  <si>
    <t>Net financial interest</t>
  </si>
  <si>
    <t>Capitalized financial costs</t>
  </si>
  <si>
    <t>Net foreign exchange differences and derivatives</t>
  </si>
  <si>
    <t>Other Financials</t>
  </si>
  <si>
    <t>Income Taxes</t>
  </si>
  <si>
    <t xml:space="preserve">Effective Tax rate (%) </t>
  </si>
  <si>
    <t>Extraordinary Contribution for the Energy Sector</t>
  </si>
  <si>
    <t>Net Profit Attributable to EDP Shareholders</t>
  </si>
  <si>
    <t>- Adjustments (1)</t>
  </si>
  <si>
    <t>Assets (€ million)</t>
  </si>
  <si>
    <t>Property, plant and equipment, net</t>
  </si>
  <si>
    <t>Right-of-use assets</t>
  </si>
  <si>
    <t xml:space="preserve">Intangible assets, net </t>
  </si>
  <si>
    <t>Goodwill</t>
  </si>
  <si>
    <t>Tax assets, deferred and current</t>
  </si>
  <si>
    <t>Inventories</t>
  </si>
  <si>
    <t>Other assets, net</t>
  </si>
  <si>
    <t>Collateral deposits</t>
  </si>
  <si>
    <t>Cash and cash equivalents</t>
  </si>
  <si>
    <t>Equity (€ million)</t>
  </si>
  <si>
    <t>Equity attributable to equity holders of EDP</t>
  </si>
  <si>
    <t>Liabilities (€ million)</t>
  </si>
  <si>
    <t>Financial debt, of wich:</t>
  </si>
  <si>
    <t>Medium and long-term</t>
  </si>
  <si>
    <t>Short term</t>
  </si>
  <si>
    <t>Employee benefits (detail below)</t>
  </si>
  <si>
    <t>Institutional partnership liability in US</t>
  </si>
  <si>
    <t>Tax liabilities, deferred and current</t>
  </si>
  <si>
    <t>Deferred income from inst. partnerships</t>
  </si>
  <si>
    <t>Other liabilities, net</t>
  </si>
  <si>
    <t>IFRS 16</t>
  </si>
  <si>
    <t>Total Equity and Liabilities</t>
  </si>
  <si>
    <t>Employee Benefits (bef. Tax)</t>
  </si>
  <si>
    <t>Pensions</t>
  </si>
  <si>
    <t>Medical care and other</t>
  </si>
  <si>
    <t>Deferred tax on Employee benefits (-)</t>
  </si>
  <si>
    <t>Regulatory Receivables (€ million)</t>
  </si>
  <si>
    <t>Regulatory Receivables &amp; Change in Fair Value</t>
  </si>
  <si>
    <t>Deferred tax on Regulat. Receivables (-)</t>
  </si>
  <si>
    <t>Net Financial Debt (€ million)</t>
  </si>
  <si>
    <t>Nominal Financial Debt</t>
  </si>
  <si>
    <t>EDP S.A., EDP Finance BV and Other</t>
  </si>
  <si>
    <t>EDP Renováveis</t>
  </si>
  <si>
    <t>EDP Brasil</t>
  </si>
  <si>
    <t>Accrued Interest on Debt</t>
  </si>
  <si>
    <t>Fair Value of Hedged Debt</t>
  </si>
  <si>
    <t>Collateral deposits associated with Debt</t>
  </si>
  <si>
    <t>Hybrid adjustment (50% equity content)</t>
  </si>
  <si>
    <t xml:space="preserve">Total Financial Debt </t>
  </si>
  <si>
    <t>EDP Espanha</t>
  </si>
  <si>
    <t>Financial assets at fair value through P&amp;L &amp; Other</t>
  </si>
  <si>
    <t>Cash Flow Statement (€ million)</t>
  </si>
  <si>
    <t>Change in operating working capital, taxes and other</t>
  </si>
  <si>
    <t>Net interests paid</t>
  </si>
  <si>
    <t>Payments to Institutional Partnerships US</t>
  </si>
  <si>
    <t xml:space="preserve">Other </t>
  </si>
  <si>
    <t xml:space="preserve">Net Expansion </t>
  </si>
  <si>
    <t>Dividends paid to EDP Shareholders</t>
  </si>
  <si>
    <t>Effect of exchange rate fluctuations</t>
  </si>
  <si>
    <t>Other (including one-off adjustments)</t>
  </si>
  <si>
    <t>Capex (€ million)</t>
  </si>
  <si>
    <t>Expansion</t>
  </si>
  <si>
    <t>Maintenance</t>
  </si>
  <si>
    <t>Consolidated Capex</t>
  </si>
  <si>
    <t>Net expansion activity (€ million)</t>
  </si>
  <si>
    <t>Expansion Capex</t>
  </si>
  <si>
    <t xml:space="preserve">Financial investments </t>
  </si>
  <si>
    <t xml:space="preserve">Proceeds Asset rotation </t>
  </si>
  <si>
    <t>Proceeds from TEI in US</t>
  </si>
  <si>
    <t>Acquisitions and disposals</t>
  </si>
  <si>
    <t>Income Statement (€ million)</t>
  </si>
  <si>
    <t>Amortisation, impairments; Provision</t>
  </si>
  <si>
    <t>Wind &amp; Solar - Key Aggregate drivers</t>
  </si>
  <si>
    <t>Wind resources vs. LT Average (P50)</t>
  </si>
  <si>
    <t>Output (GWh)</t>
  </si>
  <si>
    <t>Average selling price (€/MWh)</t>
  </si>
  <si>
    <t>Electricity spot price (Spain), €/MWh</t>
  </si>
  <si>
    <t>Iberian Electricity 1Y Fwd Price (€/MWh)</t>
  </si>
  <si>
    <t>CO2 allowances (EUA), €/ton</t>
  </si>
  <si>
    <t>Mibgas, €/MWh</t>
  </si>
  <si>
    <t>Brent, USD/bbl</t>
  </si>
  <si>
    <t>Portfolio of Clients (th)</t>
  </si>
  <si>
    <t>Portugal - Liberalized</t>
  </si>
  <si>
    <t>Portugal - Regulated</t>
  </si>
  <si>
    <t>Spain - Liberalized</t>
  </si>
  <si>
    <t>Gas</t>
  </si>
  <si>
    <t>Dual fuel penetration rate (%)</t>
  </si>
  <si>
    <t>Services to contracts ratio (%)</t>
  </si>
  <si>
    <t>Volume of electricity sold (GWh)</t>
  </si>
  <si>
    <t>Liberalized - Residential</t>
  </si>
  <si>
    <t>Liberalized - Business</t>
  </si>
  <si>
    <t>Regulated</t>
  </si>
  <si>
    <t>Volume of gas sold (GWh)</t>
  </si>
  <si>
    <t>Load Factors (%)</t>
  </si>
  <si>
    <t>Generation Output (GWh)</t>
  </si>
  <si>
    <t>Electricity output (GWh)</t>
  </si>
  <si>
    <t>Availability</t>
  </si>
  <si>
    <t>Iberia (€/Supply point)</t>
  </si>
  <si>
    <t>Brazil (R$/Supply point)</t>
  </si>
  <si>
    <t>Non-regulated</t>
  </si>
  <si>
    <t>Concession fees</t>
  </si>
  <si>
    <t>Regulated revenues</t>
  </si>
  <si>
    <t>Reg. EBITDA (RAP adj.costs &amp; taxes)</t>
  </si>
  <si>
    <t>Construction Revenues</t>
  </si>
  <si>
    <t>Financial Revenues</t>
  </si>
  <si>
    <t xml:space="preserve">EBIT </t>
  </si>
  <si>
    <t>EBITDA/Revenues</t>
  </si>
  <si>
    <t>Financial income/(expense)</t>
  </si>
  <si>
    <t>Pre-tax profit</t>
  </si>
  <si>
    <t>Income taxes</t>
  </si>
  <si>
    <t>Profit of the period</t>
  </si>
  <si>
    <t>Equity holders of EDPR</t>
  </si>
  <si>
    <t>Non-controlling interests</t>
  </si>
  <si>
    <t>France</t>
  </si>
  <si>
    <t>Poland</t>
  </si>
  <si>
    <t>Romania</t>
  </si>
  <si>
    <t>Italy</t>
  </si>
  <si>
    <t>Greece</t>
  </si>
  <si>
    <t>Production w/ capacity complement</t>
  </si>
  <si>
    <t>Standard Production</t>
  </si>
  <si>
    <t>Above/(below) Standard Production</t>
  </si>
  <si>
    <t>Production w/o capacity complement</t>
  </si>
  <si>
    <t>Realised pool price (€/MWh)</t>
  </si>
  <si>
    <t>Regulatory Adjustment on Standard GWh (€m)</t>
  </si>
  <si>
    <t>Remuneration to Investment (€m)</t>
  </si>
  <si>
    <t>Hedging gains/(losses) (€m)</t>
  </si>
  <si>
    <t/>
  </si>
  <si>
    <t>Windplus</t>
  </si>
  <si>
    <t>SeaMade</t>
  </si>
  <si>
    <t>United Kingdom</t>
  </si>
  <si>
    <t>Moray East</t>
  </si>
  <si>
    <t>Moray West</t>
  </si>
  <si>
    <t>Caledonia</t>
  </si>
  <si>
    <t>Shetland Islands</t>
  </si>
  <si>
    <t>Shetland Islands II</t>
  </si>
  <si>
    <t>EFGL</t>
  </si>
  <si>
    <t>Normoutier</t>
  </si>
  <si>
    <t>Le Tréport</t>
  </si>
  <si>
    <t>United States</t>
  </si>
  <si>
    <t>SouthCoast</t>
  </si>
  <si>
    <t xml:space="preserve">Bluepoint </t>
  </si>
  <si>
    <t>Golden State</t>
  </si>
  <si>
    <t>B&amp;C-Wind</t>
  </si>
  <si>
    <t>South Korea</t>
  </si>
  <si>
    <t>KF Wind</t>
  </si>
  <si>
    <t>Hanbando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</si>
</sst>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_-;\-* #,##0.00\ _€_-;_-* &quot;-&quot;??\ _€_-;_-@_-"/>
    <numFmt numFmtId="165" formatCode="[$-816]mmm/yy;@"/>
    <numFmt numFmtId="166" formatCode="0.0%"/>
    <numFmt numFmtId="167" formatCode="0.000000"/>
    <numFmt numFmtId="168" formatCode="#,##0.00;\(#,##0.00\);&quot;-&quot;"/>
    <numFmt numFmtId="169" formatCode="[$-409]mmm\-yy;@"/>
    <numFmt numFmtId="170" formatCode="#.##00;\(#.##00\);&quot;-&quot;"/>
    <numFmt numFmtId="171" formatCode="#,##0;\(#,##0\);\-"/>
    <numFmt numFmtId="172" formatCode="0.000"/>
    <numFmt numFmtId="173" formatCode="#,##0.0;\(#,##0.0\);\-"/>
    <numFmt numFmtId="174" formatCode="0.0"/>
    <numFmt numFmtId="175" formatCode="#,##0.00;\(#,##0.00\);\-"/>
    <numFmt numFmtId="176" formatCode="\&gt;#"/>
    <numFmt numFmtId="177"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sz val="10"/>
      <name val="Arial"/>
      <family val="2"/>
    </font>
    <font>
      <sz val="9"/>
      <name val="Tahoma"/>
      <family val="2"/>
    </font>
    <font>
      <sz val="26"/>
      <name val="EDP Preon"/>
      <family val="3"/>
    </font>
    <font>
      <b/>
      <sz val="20"/>
      <name val="EDP Preon Thin"/>
      <family val="3"/>
    </font>
    <font>
      <b/>
      <sz val="20"/>
      <color theme="1"/>
      <name val="EDP Preon Thin"/>
      <family val="3"/>
    </font>
    <font>
      <b/>
      <sz val="18"/>
      <name val="Calibri"/>
      <family val="2"/>
      <scheme val="minor"/>
    </font>
    <font>
      <b/>
      <sz val="20"/>
      <color theme="1"/>
      <name val="Mulish"/>
    </font>
    <font>
      <b/>
      <sz val="20"/>
      <name val="Mulish"/>
    </font>
    <font>
      <i/>
      <sz val="11"/>
      <color theme="1"/>
      <name val="Calibri"/>
      <family val="2"/>
      <scheme val="minor"/>
    </font>
    <font>
      <sz val="11"/>
      <color theme="0" tint="-0.499984740745262"/>
      <name val="Calibri"/>
      <family val="2"/>
      <scheme val="minor"/>
    </font>
    <font>
      <i/>
      <sz val="11"/>
      <color theme="0" tint="-0.499984740745262"/>
      <name val="Calibri"/>
      <family val="2"/>
      <scheme val="minor"/>
    </font>
    <font>
      <b/>
      <i/>
      <sz val="11"/>
      <color theme="0" tint="-0.499984740745262"/>
      <name val="Calibri"/>
      <family val="2"/>
      <scheme val="minor"/>
    </font>
    <font>
      <sz val="10"/>
      <name val="Calibri"/>
      <family val="2"/>
      <scheme val="minor"/>
    </font>
    <font>
      <sz val="10"/>
      <color indexed="10"/>
      <name val="Calibri"/>
      <family val="2"/>
      <scheme val="minor"/>
    </font>
    <font>
      <b/>
      <sz val="10"/>
      <color theme="0"/>
      <name val="Calibri"/>
      <family val="2"/>
      <scheme val="minor"/>
    </font>
    <font>
      <sz val="9"/>
      <color indexed="81"/>
      <name val="Tahoma"/>
      <family val="2"/>
    </font>
    <font>
      <b/>
      <sz val="9"/>
      <color indexed="81"/>
      <name val="Tahoma"/>
      <family val="2"/>
    </font>
    <font>
      <sz val="11"/>
      <color theme="0" tint="-0.34998626667073579"/>
      <name val="Calibri"/>
      <family val="2"/>
      <scheme val="minor"/>
    </font>
    <font>
      <b/>
      <sz val="26"/>
      <color rgb="FF3E8077"/>
      <name val="Mulish"/>
    </font>
    <font>
      <b/>
      <sz val="20"/>
      <color rgb="FF3E8077"/>
      <name val="Mulish"/>
    </font>
    <font>
      <b/>
      <sz val="11"/>
      <color rgb="FF3E8077"/>
      <name val="Calibri"/>
      <family val="2"/>
      <scheme val="minor"/>
    </font>
    <font>
      <b/>
      <sz val="24"/>
      <color rgb="FF3E8077"/>
      <name val="Mulish"/>
    </font>
    <font>
      <b/>
      <sz val="16"/>
      <color rgb="FF3E8077"/>
      <name val="Mulish"/>
    </font>
    <font>
      <u/>
      <sz val="11"/>
      <color theme="10"/>
      <name val="Calibri"/>
      <family val="2"/>
      <scheme val="minor"/>
    </font>
    <font>
      <b/>
      <sz val="11"/>
      <color rgb="FF92D050"/>
      <name val="Calibri"/>
      <family val="2"/>
      <scheme val="minor"/>
    </font>
    <font>
      <b/>
      <sz val="11"/>
      <color theme="9"/>
      <name val="Calibri"/>
      <family val="2"/>
      <scheme val="minor"/>
    </font>
    <font>
      <sz val="10"/>
      <color theme="1"/>
      <name val="Calibri"/>
      <family val="2"/>
      <scheme val="minor"/>
    </font>
    <font>
      <sz val="10"/>
      <name val="FT Base"/>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3E8077"/>
        <bgColor indexed="64"/>
      </patternFill>
    </fill>
    <fill>
      <patternFill patternType="solid">
        <fgColor rgb="FF8CA7AF"/>
        <bgColor indexed="64"/>
      </patternFill>
    </fill>
    <fill>
      <patternFill patternType="solid">
        <fgColor rgb="FF2E6059"/>
        <bgColor indexed="64"/>
      </patternFill>
    </fill>
    <fill>
      <patternFill patternType="solid">
        <fgColor rgb="FF61828B"/>
        <bgColor indexed="64"/>
      </patternFill>
    </fill>
  </fills>
  <borders count="7">
    <border>
      <left/>
      <right/>
      <top/>
      <bottom/>
      <diagonal/>
    </border>
    <border>
      <left/>
      <right/>
      <top/>
      <bottom style="thin">
        <color indexed="64"/>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8" fontId="6" fillId="0" borderId="0">
      <alignment horizontal="left" wrapText="1"/>
    </xf>
    <xf numFmtId="169" fontId="7" fillId="0" borderId="0"/>
    <xf numFmtId="0" fontId="29" fillId="0" borderId="0" applyNumberFormat="0" applyFill="0" applyBorder="0" applyAlignment="0" applyProtection="0"/>
  </cellStyleXfs>
  <cellXfs count="498">
    <xf numFmtId="0" fontId="0" fillId="0" borderId="0" xfId="0"/>
    <xf numFmtId="9" fontId="0" fillId="0" borderId="0" xfId="0" applyNumberFormat="1"/>
    <xf numFmtId="165" fontId="3" fillId="0" borderId="0" xfId="0" applyNumberFormat="1" applyFont="1" applyAlignment="1">
      <alignment vertical="center"/>
    </xf>
    <xf numFmtId="165" fontId="4" fillId="0" borderId="0" xfId="0" applyNumberFormat="1"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xf numFmtId="1" fontId="0" fillId="0" borderId="0" xfId="0" applyNumberFormat="1"/>
    <xf numFmtId="2" fontId="0" fillId="0" borderId="0" xfId="0" applyNumberFormat="1"/>
    <xf numFmtId="0" fontId="0" fillId="0" borderId="0" xfId="0" applyAlignment="1">
      <alignment horizontal="left" indent="1"/>
    </xf>
    <xf numFmtId="167" fontId="3" fillId="0" borderId="0" xfId="0" applyNumberFormat="1" applyFont="1" applyAlignment="1">
      <alignment vertical="center"/>
    </xf>
    <xf numFmtId="167" fontId="3" fillId="0" borderId="0" xfId="3" applyNumberFormat="1" applyFont="1" applyAlignment="1">
      <alignment vertical="center"/>
    </xf>
    <xf numFmtId="167" fontId="4" fillId="0" borderId="0" xfId="0" applyNumberFormat="1" applyFont="1" applyAlignment="1">
      <alignment horizontal="left" vertical="center"/>
    </xf>
    <xf numFmtId="167" fontId="4" fillId="0" borderId="0" xfId="0" applyNumberFormat="1" applyFont="1" applyAlignment="1">
      <alignment horizontal="left" vertical="center" indent="1"/>
    </xf>
    <xf numFmtId="167" fontId="4" fillId="0" borderId="0" xfId="0" applyNumberFormat="1" applyFont="1" applyAlignment="1">
      <alignment vertical="center"/>
    </xf>
    <xf numFmtId="170" fontId="4" fillId="0" borderId="0" xfId="0" applyNumberFormat="1" applyFont="1" applyAlignment="1">
      <alignment horizontal="left" vertical="center"/>
    </xf>
    <xf numFmtId="170" fontId="4" fillId="0" borderId="0" xfId="0" applyNumberFormat="1" applyFont="1" applyAlignment="1">
      <alignment vertical="center"/>
    </xf>
    <xf numFmtId="170" fontId="5" fillId="0" borderId="0" xfId="0" applyNumberFormat="1" applyFont="1" applyAlignment="1">
      <alignment horizontal="left" vertical="center" indent="1"/>
    </xf>
    <xf numFmtId="0" fontId="4" fillId="0" borderId="0" xfId="0" applyFont="1" applyAlignment="1">
      <alignment vertical="center"/>
    </xf>
    <xf numFmtId="170" fontId="4" fillId="0" borderId="0" xfId="0" applyNumberFormat="1" applyFont="1" applyAlignment="1">
      <alignment horizontal="left" vertical="center" indent="1"/>
    </xf>
    <xf numFmtId="0" fontId="0" fillId="0" borderId="0" xfId="0" applyAlignment="1">
      <alignment horizontal="left"/>
    </xf>
    <xf numFmtId="0" fontId="0" fillId="0" borderId="0" xfId="0" applyAlignment="1">
      <alignment horizontal="left" indent="2"/>
    </xf>
    <xf numFmtId="1" fontId="8" fillId="0" borderId="0" xfId="0" applyNumberFormat="1" applyFont="1" applyAlignment="1">
      <alignment vertical="center"/>
    </xf>
    <xf numFmtId="165" fontId="8" fillId="0" borderId="0" xfId="0" applyNumberFormat="1" applyFont="1" applyAlignment="1">
      <alignment vertical="center"/>
    </xf>
    <xf numFmtId="170" fontId="3" fillId="0" borderId="0" xfId="0" applyNumberFormat="1" applyFont="1" applyAlignment="1">
      <alignment vertical="center"/>
    </xf>
    <xf numFmtId="171" fontId="0" fillId="0" borderId="0" xfId="0" applyNumberFormat="1" applyAlignment="1">
      <alignment horizontal="center"/>
    </xf>
    <xf numFmtId="171" fontId="2" fillId="0" borderId="0" xfId="0" applyNumberFormat="1" applyFont="1" applyAlignment="1">
      <alignment horizontal="center"/>
    </xf>
    <xf numFmtId="9" fontId="0" fillId="0" borderId="0" xfId="2" applyFont="1" applyAlignment="1">
      <alignment horizontal="center"/>
    </xf>
    <xf numFmtId="0" fontId="0" fillId="0" borderId="0" xfId="0" applyAlignment="1">
      <alignment horizontal="center"/>
    </xf>
    <xf numFmtId="171" fontId="10" fillId="0" borderId="0" xfId="0" applyNumberFormat="1" applyFont="1" applyAlignment="1">
      <alignment horizontal="center" vertical="center"/>
    </xf>
    <xf numFmtId="171" fontId="0" fillId="0" borderId="0" xfId="1" applyNumberFormat="1" applyFont="1" applyFill="1" applyAlignment="1">
      <alignment horizontal="center"/>
    </xf>
    <xf numFmtId="0" fontId="12" fillId="0" borderId="0" xfId="0" applyFont="1" applyAlignment="1">
      <alignment vertical="center"/>
    </xf>
    <xf numFmtId="0" fontId="2" fillId="0" borderId="0" xfId="0" applyFont="1" applyAlignment="1">
      <alignment horizontal="left"/>
    </xf>
    <xf numFmtId="167" fontId="1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167" fontId="3" fillId="0" borderId="0" xfId="0" applyNumberFormat="1" applyFont="1" applyAlignment="1">
      <alignment horizontal="left"/>
    </xf>
    <xf numFmtId="0" fontId="0" fillId="0" borderId="0" xfId="0" applyAlignment="1">
      <alignment horizontal="left" vertical="center" indent="1"/>
    </xf>
    <xf numFmtId="0" fontId="0" fillId="0" borderId="0" xfId="0" applyAlignment="1">
      <alignment horizontal="left" vertical="center" indent="2"/>
    </xf>
    <xf numFmtId="0" fontId="3" fillId="0" borderId="0" xfId="0" applyFont="1" applyAlignment="1">
      <alignment horizontal="left" vertical="center"/>
    </xf>
    <xf numFmtId="0" fontId="3" fillId="0" borderId="0" xfId="0" applyFont="1"/>
    <xf numFmtId="0" fontId="4" fillId="0" borderId="0" xfId="0" applyFont="1" applyAlignment="1">
      <alignment horizontal="left"/>
    </xf>
    <xf numFmtId="0" fontId="0" fillId="3" borderId="0" xfId="0" applyFill="1"/>
    <xf numFmtId="0" fontId="4" fillId="0" borderId="0" xfId="0" applyFont="1" applyAlignment="1">
      <alignment horizontal="left" indent="1"/>
    </xf>
    <xf numFmtId="0" fontId="4" fillId="0" borderId="0" xfId="0" applyFont="1" applyAlignment="1">
      <alignment horizontal="left" vertical="center" indent="1"/>
    </xf>
    <xf numFmtId="0" fontId="4" fillId="0" borderId="0" xfId="0" applyFont="1" applyAlignment="1">
      <alignment horizontal="left" vertical="center" indent="2"/>
    </xf>
    <xf numFmtId="0" fontId="4" fillId="3" borderId="0" xfId="0" applyFont="1" applyFill="1" applyAlignment="1">
      <alignment vertical="center"/>
    </xf>
    <xf numFmtId="0" fontId="3" fillId="0" borderId="0" xfId="0" applyFont="1" applyAlignment="1">
      <alignment horizontal="center" vertical="center"/>
    </xf>
    <xf numFmtId="9" fontId="3" fillId="0" borderId="0" xfId="0" applyNumberFormat="1" applyFont="1" applyAlignment="1">
      <alignment vertical="center"/>
    </xf>
    <xf numFmtId="1" fontId="3" fillId="0" borderId="0" xfId="0" applyNumberFormat="1" applyFont="1" applyAlignment="1">
      <alignment vertical="center"/>
    </xf>
    <xf numFmtId="3" fontId="3" fillId="0" borderId="0" xfId="0" applyNumberFormat="1" applyFont="1" applyAlignment="1">
      <alignment vertical="center"/>
    </xf>
    <xf numFmtId="9" fontId="4" fillId="0" borderId="0" xfId="0" applyNumberFormat="1" applyFont="1" applyAlignment="1">
      <alignment horizontal="left" vertical="center"/>
    </xf>
    <xf numFmtId="1" fontId="3" fillId="3" borderId="0" xfId="0" applyNumberFormat="1" applyFont="1" applyFill="1" applyAlignment="1">
      <alignment vertical="center"/>
    </xf>
    <xf numFmtId="1" fontId="4" fillId="3" borderId="0" xfId="0" applyNumberFormat="1" applyFont="1" applyFill="1"/>
    <xf numFmtId="1" fontId="0" fillId="3" borderId="0" xfId="0" applyNumberFormat="1" applyFill="1"/>
    <xf numFmtId="0" fontId="2" fillId="0" borderId="1" xfId="0" applyFont="1" applyBorder="1"/>
    <xf numFmtId="0" fontId="14" fillId="0" borderId="0" xfId="0" applyFont="1"/>
    <xf numFmtId="17" fontId="0" fillId="0" borderId="0" xfId="0" applyNumberFormat="1"/>
    <xf numFmtId="0" fontId="15" fillId="0" borderId="0" xfId="0" applyFont="1"/>
    <xf numFmtId="0" fontId="18" fillId="0" borderId="0" xfId="0" applyFont="1" applyAlignment="1">
      <alignment vertical="center"/>
    </xf>
    <xf numFmtId="0" fontId="19" fillId="0" borderId="0" xfId="0" applyFont="1" applyAlignment="1">
      <alignment horizontal="right" vertical="center"/>
    </xf>
    <xf numFmtId="0" fontId="20" fillId="4" borderId="0" xfId="0" applyFont="1" applyFill="1" applyAlignment="1">
      <alignment horizontal="center" vertical="center"/>
    </xf>
    <xf numFmtId="1" fontId="15" fillId="0" borderId="0" xfId="0" applyNumberFormat="1" applyFont="1"/>
    <xf numFmtId="167" fontId="3" fillId="0" borderId="1" xfId="0" applyNumberFormat="1" applyFont="1" applyBorder="1" applyAlignment="1">
      <alignment vertical="center"/>
    </xf>
    <xf numFmtId="166" fontId="0" fillId="0" borderId="0" xfId="2" applyNumberFormat="1" applyFont="1"/>
    <xf numFmtId="171" fontId="3" fillId="0" borderId="0" xfId="0" applyNumberFormat="1" applyFont="1" applyAlignment="1">
      <alignment horizontal="center" vertical="center"/>
    </xf>
    <xf numFmtId="170" fontId="3" fillId="0" borderId="5" xfId="0" applyNumberFormat="1" applyFont="1" applyBorder="1" applyAlignment="1">
      <alignment vertical="center"/>
    </xf>
    <xf numFmtId="171" fontId="2" fillId="0" borderId="5" xfId="0" applyNumberFormat="1" applyFont="1" applyBorder="1" applyAlignment="1">
      <alignment horizontal="center"/>
    </xf>
    <xf numFmtId="0" fontId="2" fillId="0" borderId="5" xfId="0" applyFont="1" applyBorder="1"/>
    <xf numFmtId="172" fontId="18" fillId="0" borderId="0" xfId="0" applyNumberFormat="1" applyFont="1" applyAlignment="1">
      <alignment horizontal="right" vertical="center"/>
    </xf>
    <xf numFmtId="172" fontId="0" fillId="0" borderId="0" xfId="0" applyNumberFormat="1" applyAlignment="1">
      <alignment horizontal="right"/>
    </xf>
    <xf numFmtId="171" fontId="2" fillId="0" borderId="6" xfId="0" applyNumberFormat="1" applyFont="1" applyBorder="1" applyAlignment="1">
      <alignment horizontal="center"/>
    </xf>
    <xf numFmtId="167" fontId="3" fillId="0" borderId="5" xfId="0" applyNumberFormat="1" applyFont="1" applyBorder="1" applyAlignment="1">
      <alignment vertical="center"/>
    </xf>
    <xf numFmtId="167" fontId="3" fillId="3" borderId="6" xfId="0" applyNumberFormat="1" applyFont="1" applyFill="1" applyBorder="1" applyAlignment="1">
      <alignment horizontal="left" vertical="center"/>
    </xf>
    <xf numFmtId="167" fontId="4" fillId="0" borderId="1" xfId="0" applyNumberFormat="1" applyFont="1" applyBorder="1" applyAlignment="1">
      <alignment horizontal="left" vertical="center" indent="1"/>
    </xf>
    <xf numFmtId="167" fontId="3" fillId="0" borderId="5" xfId="3" applyNumberFormat="1" applyFont="1" applyBorder="1" applyAlignment="1">
      <alignment vertical="center"/>
    </xf>
    <xf numFmtId="167" fontId="3" fillId="0" borderId="5" xfId="0" applyNumberFormat="1" applyFont="1" applyBorder="1" applyAlignment="1">
      <alignment horizontal="left" vertical="center"/>
    </xf>
    <xf numFmtId="0" fontId="3" fillId="0" borderId="0" xfId="0" applyFont="1" applyAlignment="1">
      <alignment vertical="center" wrapText="1"/>
    </xf>
    <xf numFmtId="0" fontId="0" fillId="0" borderId="0" xfId="0" applyAlignment="1">
      <alignment wrapText="1"/>
    </xf>
    <xf numFmtId="167" fontId="3" fillId="0" borderId="0" xfId="0" applyNumberFormat="1" applyFont="1" applyAlignment="1">
      <alignment vertical="center" wrapText="1"/>
    </xf>
    <xf numFmtId="171" fontId="4" fillId="0" borderId="0" xfId="0" applyNumberFormat="1" applyFont="1" applyAlignment="1">
      <alignment horizontal="center" vertical="center"/>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167" fontId="4" fillId="0" borderId="0" xfId="0" applyNumberFormat="1" applyFont="1" applyAlignment="1">
      <alignment horizontal="left" vertical="center"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left" vertical="center" wrapText="1"/>
    </xf>
    <xf numFmtId="0" fontId="0" fillId="0" borderId="0" xfId="0" applyAlignment="1">
      <alignment vertical="center" wrapText="1"/>
    </xf>
    <xf numFmtId="0" fontId="3" fillId="0" borderId="0" xfId="0" applyFont="1" applyAlignment="1">
      <alignment wrapText="1"/>
    </xf>
    <xf numFmtId="0" fontId="4" fillId="0" borderId="0" xfId="0" applyFont="1" applyAlignment="1">
      <alignment horizontal="left" wrapText="1"/>
    </xf>
    <xf numFmtId="0" fontId="4" fillId="0" borderId="0" xfId="0" applyFont="1" applyAlignment="1">
      <alignment wrapText="1"/>
    </xf>
    <xf numFmtId="0" fontId="4" fillId="3" borderId="0" xfId="0" applyFont="1" applyFill="1" applyAlignment="1">
      <alignment wrapText="1"/>
    </xf>
    <xf numFmtId="0" fontId="4" fillId="3" borderId="0" xfId="0" applyFont="1" applyFill="1" applyAlignment="1">
      <alignment horizontal="left" wrapText="1"/>
    </xf>
    <xf numFmtId="0" fontId="2" fillId="3" borderId="0" xfId="0" applyFont="1" applyFill="1" applyAlignment="1">
      <alignment wrapText="1"/>
    </xf>
    <xf numFmtId="0" fontId="3" fillId="0" borderId="1" xfId="0" applyFont="1" applyBorder="1" applyAlignment="1">
      <alignment vertical="center" wrapText="1"/>
    </xf>
    <xf numFmtId="17" fontId="2" fillId="0" borderId="0" xfId="0" applyNumberFormat="1" applyFont="1" applyAlignment="1">
      <alignment horizontal="left" wrapText="1"/>
    </xf>
    <xf numFmtId="1" fontId="15" fillId="0" borderId="0" xfId="0" applyNumberFormat="1" applyFont="1" applyAlignment="1">
      <alignment horizontal="right"/>
    </xf>
    <xf numFmtId="9" fontId="14" fillId="0" borderId="0" xfId="2" applyFont="1" applyBorder="1"/>
    <xf numFmtId="167" fontId="23" fillId="0" borderId="0" xfId="0" applyNumberFormat="1" applyFont="1" applyAlignment="1">
      <alignment horizontal="left" vertical="center" indent="1"/>
    </xf>
    <xf numFmtId="171" fontId="23" fillId="0" borderId="0" xfId="0" applyNumberFormat="1" applyFont="1" applyAlignment="1">
      <alignment horizontal="center"/>
    </xf>
    <xf numFmtId="0" fontId="20" fillId="0" borderId="0" xfId="0" applyFont="1" applyAlignment="1">
      <alignment horizontal="center" vertical="center"/>
    </xf>
    <xf numFmtId="171" fontId="14" fillId="0" borderId="0" xfId="0" quotePrefix="1" applyNumberFormat="1" applyFont="1" applyAlignment="1">
      <alignment horizontal="center"/>
    </xf>
    <xf numFmtId="171" fontId="0" fillId="0" borderId="0" xfId="0" quotePrefix="1" applyNumberFormat="1" applyAlignment="1">
      <alignment horizontal="center"/>
    </xf>
    <xf numFmtId="171" fontId="2" fillId="0" borderId="0" xfId="0" quotePrefix="1" applyNumberFormat="1" applyFont="1" applyAlignment="1">
      <alignment horizontal="center"/>
    </xf>
    <xf numFmtId="9" fontId="0" fillId="0" borderId="0" xfId="2" quotePrefix="1" applyFont="1" applyAlignment="1">
      <alignment horizontal="center"/>
    </xf>
    <xf numFmtId="9" fontId="0" fillId="0" borderId="1" xfId="2" quotePrefix="1" applyFont="1" applyBorder="1" applyAlignment="1">
      <alignment horizontal="center"/>
    </xf>
    <xf numFmtId="0" fontId="15" fillId="0" borderId="0" xfId="0" applyFont="1" applyAlignment="1">
      <alignment horizontal="right"/>
    </xf>
    <xf numFmtId="3" fontId="0" fillId="0" borderId="0" xfId="0" applyNumberFormat="1" applyAlignment="1">
      <alignment horizontal="left" vertical="center" indent="1"/>
    </xf>
    <xf numFmtId="3" fontId="4" fillId="0" borderId="0" xfId="0" applyNumberFormat="1" applyFont="1" applyAlignment="1">
      <alignment horizontal="left" vertical="center" indent="1"/>
    </xf>
    <xf numFmtId="3" fontId="2" fillId="0" borderId="0" xfId="0" applyNumberFormat="1" applyFont="1" applyAlignment="1">
      <alignment horizontal="left" vertical="center" indent="1"/>
    </xf>
    <xf numFmtId="169" fontId="4" fillId="0" borderId="0" xfId="4" applyFont="1" applyAlignment="1">
      <alignment horizontal="left" vertical="center" indent="1"/>
    </xf>
    <xf numFmtId="3" fontId="4" fillId="0" borderId="0" xfId="0" applyNumberFormat="1" applyFont="1" applyAlignment="1">
      <alignment horizontal="left" vertical="center" indent="2"/>
    </xf>
    <xf numFmtId="3" fontId="0" fillId="0" borderId="0" xfId="0" applyNumberFormat="1" applyAlignment="1">
      <alignment horizontal="left" vertical="center" indent="2"/>
    </xf>
    <xf numFmtId="3" fontId="3" fillId="0" borderId="0" xfId="0" applyNumberFormat="1" applyFont="1" applyAlignment="1">
      <alignment horizontal="center" vertical="center"/>
    </xf>
    <xf numFmtId="171" fontId="4" fillId="0" borderId="0" xfId="0" quotePrefix="1" applyNumberFormat="1" applyFont="1" applyAlignment="1">
      <alignment horizontal="center" vertical="center"/>
    </xf>
    <xf numFmtId="0" fontId="0" fillId="0" borderId="0" xfId="0" applyAlignment="1">
      <alignment horizontal="center" vertical="center"/>
    </xf>
    <xf numFmtId="165" fontId="13"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vertical="center"/>
    </xf>
    <xf numFmtId="0" fontId="4" fillId="3" borderId="0" xfId="0" applyFont="1" applyFill="1" applyAlignment="1">
      <alignment horizontal="center" vertical="center"/>
    </xf>
    <xf numFmtId="0" fontId="11" fillId="0" borderId="0" xfId="0" applyFont="1" applyAlignment="1">
      <alignment vertical="center"/>
    </xf>
    <xf numFmtId="1" fontId="3" fillId="3" borderId="0" xfId="0" applyNumberFormat="1" applyFont="1" applyFill="1"/>
    <xf numFmtId="1" fontId="4" fillId="3" borderId="0" xfId="0" applyNumberFormat="1" applyFont="1" applyFill="1" applyAlignment="1">
      <alignment vertical="center"/>
    </xf>
    <xf numFmtId="1" fontId="2" fillId="3" borderId="0" xfId="0" applyNumberFormat="1" applyFont="1" applyFill="1"/>
    <xf numFmtId="167" fontId="3" fillId="3" borderId="0" xfId="0" applyNumberFormat="1" applyFont="1" applyFill="1" applyAlignment="1">
      <alignment horizontal="left"/>
    </xf>
    <xf numFmtId="164" fontId="2" fillId="0" borderId="0" xfId="0" applyNumberFormat="1" applyFont="1" applyAlignment="1">
      <alignment horizontal="left"/>
    </xf>
    <xf numFmtId="0" fontId="1" fillId="3" borderId="0" xfId="0" applyFont="1" applyFill="1"/>
    <xf numFmtId="0" fontId="2" fillId="3" borderId="0" xfId="0" applyFont="1" applyFill="1"/>
    <xf numFmtId="0" fontId="1" fillId="0" borderId="0" xfId="0" applyFont="1" applyAlignment="1">
      <alignment horizontal="left" indent="1"/>
    </xf>
    <xf numFmtId="0" fontId="1" fillId="0" borderId="0" xfId="0" applyFont="1"/>
    <xf numFmtId="0" fontId="1" fillId="0" borderId="0" xfId="0" applyFont="1" applyAlignment="1">
      <alignment horizontal="left" vertical="center" indent="1"/>
    </xf>
    <xf numFmtId="0" fontId="1" fillId="0" borderId="0" xfId="0" applyFont="1" applyAlignment="1">
      <alignment horizontal="left" indent="3"/>
    </xf>
    <xf numFmtId="9" fontId="15" fillId="0" borderId="0" xfId="2" applyFont="1" applyFill="1" applyBorder="1" applyAlignment="1">
      <alignment horizontal="left" indent="1"/>
    </xf>
    <xf numFmtId="0" fontId="1" fillId="0" borderId="0" xfId="0" applyFont="1" applyAlignment="1">
      <alignment horizontal="left" vertical="center"/>
    </xf>
    <xf numFmtId="2" fontId="0" fillId="0" borderId="0" xfId="0" applyNumberFormat="1" applyAlignment="1">
      <alignment horizontal="left" vertical="center"/>
    </xf>
    <xf numFmtId="2" fontId="4" fillId="0" borderId="0" xfId="0" applyNumberFormat="1" applyFont="1" applyAlignment="1">
      <alignment horizontal="left" vertical="center"/>
    </xf>
    <xf numFmtId="2" fontId="3" fillId="0" borderId="0" xfId="0" applyNumberFormat="1" applyFont="1" applyAlignment="1">
      <alignment vertical="center"/>
    </xf>
    <xf numFmtId="2" fontId="4" fillId="0" borderId="0" xfId="0" applyNumberFormat="1" applyFont="1" applyAlignment="1">
      <alignment vertical="center"/>
    </xf>
    <xf numFmtId="171" fontId="2" fillId="0" borderId="5" xfId="0" quotePrefix="1" applyNumberFormat="1" applyFont="1" applyBorder="1" applyAlignment="1">
      <alignment horizontal="center"/>
    </xf>
    <xf numFmtId="9" fontId="2" fillId="0" borderId="0" xfId="2" quotePrefix="1" applyFont="1" applyAlignment="1">
      <alignment horizontal="center"/>
    </xf>
    <xf numFmtId="171" fontId="3" fillId="0" borderId="0" xfId="0" quotePrefix="1" applyNumberFormat="1" applyFont="1" applyAlignment="1">
      <alignment horizontal="center" vertical="center"/>
    </xf>
    <xf numFmtId="3" fontId="3" fillId="0" borderId="0" xfId="0" applyNumberFormat="1" applyFont="1" applyAlignment="1">
      <alignment horizontal="left" vertical="center" indent="1"/>
    </xf>
    <xf numFmtId="0" fontId="2" fillId="0" borderId="0" xfId="0" applyFont="1" applyAlignment="1">
      <alignment horizontal="left" indent="1"/>
    </xf>
    <xf numFmtId="167" fontId="4" fillId="0" borderId="6" xfId="0" applyNumberFormat="1" applyFont="1" applyBorder="1" applyAlignment="1">
      <alignment vertical="center"/>
    </xf>
    <xf numFmtId="171" fontId="0" fillId="0" borderId="6" xfId="0" applyNumberFormat="1" applyBorder="1" applyAlignment="1">
      <alignment horizontal="center"/>
    </xf>
    <xf numFmtId="167" fontId="4" fillId="0" borderId="1" xfId="0" applyNumberFormat="1" applyFont="1" applyBorder="1" applyAlignment="1">
      <alignment vertical="center"/>
    </xf>
    <xf numFmtId="171" fontId="0" fillId="0" borderId="1" xfId="0" applyNumberFormat="1" applyBorder="1" applyAlignment="1">
      <alignment horizontal="center"/>
    </xf>
    <xf numFmtId="0" fontId="15" fillId="0" borderId="0" xfId="0" applyFont="1" applyAlignment="1">
      <alignment horizontal="left" vertical="center" indent="1"/>
    </xf>
    <xf numFmtId="0" fontId="15" fillId="0" borderId="0" xfId="0" applyFont="1" applyAlignment="1">
      <alignment horizontal="left" indent="3"/>
    </xf>
    <xf numFmtId="0" fontId="2" fillId="0" borderId="5" xfId="0" applyFont="1" applyBorder="1" applyAlignment="1">
      <alignment horizontal="left"/>
    </xf>
    <xf numFmtId="0" fontId="3" fillId="0" borderId="0" xfId="0" applyFont="1" applyAlignment="1">
      <alignment horizontal="left"/>
    </xf>
    <xf numFmtId="0" fontId="3" fillId="0" borderId="5" xfId="0" applyFont="1" applyBorder="1" applyAlignment="1">
      <alignment horizontal="left"/>
    </xf>
    <xf numFmtId="0" fontId="12" fillId="0" borderId="0" xfId="0" applyFont="1" applyAlignment="1">
      <alignment wrapText="1"/>
    </xf>
    <xf numFmtId="0" fontId="0" fillId="6" borderId="0" xfId="0" applyFill="1" applyAlignment="1">
      <alignment horizontal="left" indent="1"/>
    </xf>
    <xf numFmtId="0" fontId="0" fillId="0" borderId="0" xfId="0" applyAlignment="1">
      <alignment horizontal="left" vertical="center" indent="3"/>
    </xf>
    <xf numFmtId="0" fontId="0" fillId="5" borderId="0" xfId="0" applyFill="1" applyAlignment="1">
      <alignment horizontal="left" wrapText="1"/>
    </xf>
    <xf numFmtId="0" fontId="0" fillId="5" borderId="0" xfId="0" applyFill="1" applyAlignment="1">
      <alignment horizontal="left" wrapText="1" indent="1"/>
    </xf>
    <xf numFmtId="0" fontId="16" fillId="0" borderId="0" xfId="0" applyFont="1" applyAlignment="1">
      <alignment horizontal="left" indent="1"/>
    </xf>
    <xf numFmtId="9" fontId="4" fillId="0" borderId="0" xfId="0" applyNumberFormat="1" applyFont="1" applyAlignment="1">
      <alignment vertical="center"/>
    </xf>
    <xf numFmtId="0" fontId="2" fillId="0" borderId="0" xfId="0" applyFont="1" applyAlignment="1">
      <alignment wrapText="1"/>
    </xf>
    <xf numFmtId="9" fontId="4" fillId="0" borderId="0" xfId="0" applyNumberFormat="1" applyFont="1" applyAlignment="1">
      <alignment horizontal="left" vertical="center" indent="1"/>
    </xf>
    <xf numFmtId="0" fontId="4" fillId="3" borderId="0" xfId="0" applyFont="1" applyFill="1" applyAlignment="1">
      <alignment horizontal="left" vertical="center" indent="1"/>
    </xf>
    <xf numFmtId="9" fontId="0" fillId="0" borderId="0" xfId="0" applyNumberFormat="1" applyAlignment="1">
      <alignment horizontal="left" indent="1"/>
    </xf>
    <xf numFmtId="167" fontId="26" fillId="2" borderId="0" xfId="0" applyNumberFormat="1" applyFont="1" applyFill="1" applyAlignment="1">
      <alignment vertical="center"/>
    </xf>
    <xf numFmtId="165" fontId="26" fillId="2" borderId="0" xfId="0" applyNumberFormat="1" applyFont="1" applyFill="1" applyAlignment="1">
      <alignment vertical="center"/>
    </xf>
    <xf numFmtId="165" fontId="26" fillId="2" borderId="2" xfId="0" applyNumberFormat="1" applyFont="1" applyFill="1" applyBorder="1" applyAlignment="1">
      <alignment vertical="center"/>
    </xf>
    <xf numFmtId="165" fontId="26" fillId="2" borderId="4" xfId="0" applyNumberFormat="1" applyFont="1" applyFill="1" applyBorder="1" applyAlignment="1">
      <alignment vertical="center"/>
    </xf>
    <xf numFmtId="165" fontId="26" fillId="2" borderId="3" xfId="0" applyNumberFormat="1" applyFont="1" applyFill="1" applyBorder="1" applyAlignment="1">
      <alignment vertical="center"/>
    </xf>
    <xf numFmtId="17" fontId="26" fillId="2" borderId="0" xfId="0" applyNumberFormat="1" applyFont="1" applyFill="1" applyAlignment="1">
      <alignment vertical="center"/>
    </xf>
    <xf numFmtId="167" fontId="27" fillId="0" borderId="0" xfId="0" applyNumberFormat="1" applyFont="1" applyAlignment="1">
      <alignment vertical="center"/>
    </xf>
    <xf numFmtId="0" fontId="27" fillId="0" borderId="0" xfId="0" applyFont="1" applyAlignment="1">
      <alignment vertical="center"/>
    </xf>
    <xf numFmtId="167" fontId="26" fillId="2" borderId="0" xfId="0" applyNumberFormat="1" applyFont="1" applyFill="1" applyAlignment="1">
      <alignment vertical="center" wrapText="1"/>
    </xf>
    <xf numFmtId="17" fontId="26" fillId="2" borderId="0" xfId="0" applyNumberFormat="1" applyFont="1" applyFill="1" applyAlignment="1">
      <alignment vertical="center" wrapText="1"/>
    </xf>
    <xf numFmtId="3" fontId="26" fillId="2" borderId="0" xfId="0" applyNumberFormat="1" applyFont="1" applyFill="1" applyAlignment="1">
      <alignment vertical="center"/>
    </xf>
    <xf numFmtId="0" fontId="26" fillId="2" borderId="0" xfId="0" applyFont="1" applyFill="1" applyAlignment="1">
      <alignment vertical="center" wrapText="1"/>
    </xf>
    <xf numFmtId="0" fontId="26" fillId="2" borderId="0" xfId="0" applyFont="1" applyFill="1" applyAlignment="1">
      <alignment vertical="center"/>
    </xf>
    <xf numFmtId="1" fontId="26" fillId="2" borderId="0" xfId="0" applyNumberFormat="1" applyFont="1" applyFill="1" applyAlignment="1">
      <alignment vertical="center"/>
    </xf>
    <xf numFmtId="165" fontId="25" fillId="0" borderId="0" xfId="0" applyNumberFormat="1" applyFont="1"/>
    <xf numFmtId="9" fontId="26" fillId="2" borderId="0" xfId="0" applyNumberFormat="1" applyFont="1" applyFill="1" applyAlignment="1">
      <alignment vertical="center"/>
    </xf>
    <xf numFmtId="0" fontId="27" fillId="0" borderId="0" xfId="0" applyFont="1"/>
    <xf numFmtId="167" fontId="28" fillId="0" borderId="0" xfId="0" applyNumberFormat="1" applyFont="1" applyAlignment="1">
      <alignment vertical="center"/>
    </xf>
    <xf numFmtId="0" fontId="2" fillId="5" borderId="0" xfId="0" applyFont="1" applyFill="1"/>
    <xf numFmtId="0" fontId="26" fillId="0" borderId="0" xfId="0" applyFont="1" applyAlignment="1">
      <alignment vertical="center"/>
    </xf>
    <xf numFmtId="0" fontId="0" fillId="0" borderId="0" xfId="0" applyAlignment="1">
      <alignment horizontal="left" vertical="center"/>
    </xf>
    <xf numFmtId="0" fontId="28" fillId="0" borderId="0" xfId="0" applyFont="1" applyAlignment="1">
      <alignment wrapText="1"/>
    </xf>
    <xf numFmtId="0" fontId="28" fillId="0" borderId="0" xfId="0" applyFont="1" applyAlignment="1">
      <alignment vertical="center" wrapText="1"/>
    </xf>
    <xf numFmtId="1" fontId="29" fillId="0" borderId="0" xfId="5" applyNumberFormat="1" applyAlignment="1">
      <alignment horizontal="right" vertical="center"/>
    </xf>
    <xf numFmtId="9" fontId="11" fillId="0" borderId="0" xfId="2" applyFont="1" applyFill="1" applyAlignment="1">
      <alignment vertical="center"/>
    </xf>
    <xf numFmtId="9" fontId="4" fillId="3" borderId="0" xfId="2" applyFont="1" applyFill="1"/>
    <xf numFmtId="9" fontId="0" fillId="0" borderId="0" xfId="2" applyFont="1"/>
    <xf numFmtId="0" fontId="15" fillId="0" borderId="0" xfId="0" applyFont="1" applyAlignment="1">
      <alignment horizontal="left" indent="2"/>
    </xf>
    <xf numFmtId="0" fontId="14" fillId="0" borderId="0" xfId="0" applyFont="1" applyAlignment="1">
      <alignment horizontal="left" indent="1"/>
    </xf>
    <xf numFmtId="166" fontId="17" fillId="0" borderId="1" xfId="2" applyNumberFormat="1" applyFont="1" applyBorder="1" applyAlignment="1">
      <alignment horizontal="left" indent="1"/>
    </xf>
    <xf numFmtId="166" fontId="17" fillId="0" borderId="0" xfId="2" applyNumberFormat="1" applyFont="1" applyFill="1" applyBorder="1" applyAlignment="1">
      <alignment horizontal="left" indent="1"/>
    </xf>
    <xf numFmtId="167" fontId="27" fillId="0" borderId="0" xfId="0" applyNumberFormat="1" applyFont="1" applyAlignment="1">
      <alignment vertical="center" wrapText="1"/>
    </xf>
    <xf numFmtId="0" fontId="0" fillId="0" borderId="0" xfId="0" applyAlignment="1">
      <alignment horizontal="left" wrapText="1" indent="1"/>
    </xf>
    <xf numFmtId="0" fontId="0" fillId="0" borderId="0" xfId="0" applyAlignment="1">
      <alignment horizontal="left" wrapText="1" indent="2"/>
    </xf>
    <xf numFmtId="170" fontId="3" fillId="0" borderId="1" xfId="0" applyNumberFormat="1" applyFont="1" applyBorder="1" applyAlignment="1">
      <alignment horizontal="left" vertical="center"/>
    </xf>
    <xf numFmtId="1" fontId="2" fillId="0" borderId="6" xfId="0" applyNumberFormat="1" applyFont="1" applyBorder="1"/>
    <xf numFmtId="0" fontId="0" fillId="0" borderId="0" xfId="0" applyAlignment="1">
      <alignment horizontal="left" vertical="center" wrapText="1" indent="1"/>
    </xf>
    <xf numFmtId="0" fontId="4" fillId="0" borderId="0" xfId="0" applyFont="1" applyAlignment="1">
      <alignment horizontal="left" vertical="center" wrapText="1" indent="1"/>
    </xf>
    <xf numFmtId="166" fontId="0" fillId="0" borderId="0" xfId="2" applyNumberFormat="1" applyFont="1" applyFill="1"/>
    <xf numFmtId="3" fontId="3" fillId="0" borderId="0" xfId="0" applyNumberFormat="1" applyFont="1" applyAlignment="1">
      <alignment horizontal="left" vertical="center"/>
    </xf>
    <xf numFmtId="0" fontId="3" fillId="0" borderId="0" xfId="0" applyFont="1" applyAlignment="1">
      <alignment horizontal="left" vertical="center" indent="1"/>
    </xf>
    <xf numFmtId="9" fontId="4" fillId="0" borderId="0" xfId="0" applyNumberFormat="1" applyFont="1" applyAlignment="1">
      <alignment horizontal="left" vertical="center" indent="2"/>
    </xf>
    <xf numFmtId="0" fontId="4" fillId="0" borderId="0" xfId="0" applyFont="1" applyAlignment="1">
      <alignment horizontal="left" vertical="center" indent="3"/>
    </xf>
    <xf numFmtId="167" fontId="13" fillId="0" borderId="0" xfId="0" applyNumberFormat="1" applyFont="1" applyFill="1" applyAlignment="1">
      <alignment vertical="center"/>
    </xf>
    <xf numFmtId="0" fontId="0" fillId="0" borderId="0" xfId="0" applyFill="1"/>
    <xf numFmtId="0" fontId="0" fillId="0" borderId="0" xfId="0" applyFont="1" applyAlignment="1">
      <alignment horizontal="left" indent="1"/>
    </xf>
    <xf numFmtId="0" fontId="2" fillId="3" borderId="0" xfId="0" quotePrefix="1" applyFont="1" applyFill="1"/>
    <xf numFmtId="1" fontId="8" fillId="3" borderId="0" xfId="0" applyNumberFormat="1" applyFont="1" applyFill="1" applyAlignment="1">
      <alignment vertical="center"/>
    </xf>
    <xf numFmtId="0" fontId="30" fillId="3" borderId="0" xfId="0" quotePrefix="1" applyFont="1" applyFill="1"/>
    <xf numFmtId="0" fontId="0" fillId="3" borderId="0" xfId="0" quotePrefix="1" applyFill="1"/>
    <xf numFmtId="0" fontId="31" fillId="3" borderId="0" xfId="0" quotePrefix="1" applyFont="1" applyFill="1"/>
    <xf numFmtId="165" fontId="8" fillId="3" borderId="0" xfId="0" applyNumberFormat="1" applyFont="1" applyFill="1" applyAlignment="1">
      <alignment vertical="center"/>
    </xf>
    <xf numFmtId="0" fontId="2" fillId="0" borderId="0" xfId="0" applyFont="1" applyAlignment="1">
      <alignment horizontal="left" wrapText="1" indent="1"/>
    </xf>
    <xf numFmtId="0" fontId="4" fillId="3" borderId="0" xfId="0" applyFont="1" applyFill="1" applyAlignment="1">
      <alignment horizontal="left" wrapText="1" indent="2"/>
    </xf>
    <xf numFmtId="0" fontId="4" fillId="0" borderId="0" xfId="0" applyFont="1" applyAlignment="1">
      <alignment horizontal="left" wrapText="1" indent="2"/>
    </xf>
    <xf numFmtId="3" fontId="3" fillId="0" borderId="0" xfId="0" applyNumberFormat="1" applyFont="1" applyFill="1" applyAlignment="1">
      <alignment horizontal="left" vertical="center"/>
    </xf>
    <xf numFmtId="3" fontId="4" fillId="0" borderId="0" xfId="0" applyNumberFormat="1" applyFont="1" applyFill="1" applyAlignment="1">
      <alignment horizontal="left" vertical="center" indent="1"/>
    </xf>
    <xf numFmtId="0" fontId="0" fillId="0" borderId="0" xfId="0" quotePrefix="1"/>
    <xf numFmtId="0" fontId="0" fillId="0" borderId="0" xfId="0" applyAlignment="1">
      <alignment horizontal="right"/>
    </xf>
    <xf numFmtId="167" fontId="13" fillId="0" borderId="0" xfId="0" applyNumberFormat="1" applyFont="1" applyAlignment="1">
      <alignment horizontal="right" vertical="center"/>
    </xf>
    <xf numFmtId="171" fontId="9" fillId="0" borderId="0" xfId="0" applyNumberFormat="1" applyFont="1" applyAlignment="1">
      <alignment horizontal="right" vertical="center"/>
    </xf>
    <xf numFmtId="9" fontId="9" fillId="0" borderId="0" xfId="2" applyFont="1" applyFill="1" applyBorder="1" applyAlignment="1">
      <alignment horizontal="right" vertical="center"/>
    </xf>
    <xf numFmtId="0" fontId="20" fillId="0" borderId="0" xfId="0" applyFont="1" applyAlignment="1">
      <alignment horizontal="right" vertical="center"/>
    </xf>
    <xf numFmtId="0" fontId="20" fillId="4" borderId="0" xfId="0" applyFont="1" applyFill="1" applyAlignment="1">
      <alignment horizontal="right" vertical="center"/>
    </xf>
    <xf numFmtId="0" fontId="20" fillId="10" borderId="0" xfId="0" applyFont="1" applyFill="1" applyAlignment="1">
      <alignment horizontal="right" vertical="center"/>
    </xf>
    <xf numFmtId="0" fontId="20" fillId="9" borderId="0" xfId="0" applyFont="1" applyFill="1" applyAlignment="1">
      <alignment horizontal="right" vertical="center"/>
    </xf>
    <xf numFmtId="0" fontId="20" fillId="8" borderId="0" xfId="0" applyFont="1" applyFill="1" applyAlignment="1">
      <alignment horizontal="right" vertical="center"/>
    </xf>
    <xf numFmtId="0" fontId="20" fillId="7" borderId="0" xfId="0" applyFont="1" applyFill="1" applyAlignment="1">
      <alignment horizontal="right" vertical="center"/>
    </xf>
    <xf numFmtId="172" fontId="20" fillId="7" borderId="0" xfId="0" applyNumberFormat="1" applyFont="1" applyFill="1" applyAlignment="1">
      <alignment horizontal="right" vertical="center"/>
    </xf>
    <xf numFmtId="1" fontId="20" fillId="7" borderId="0" xfId="0" applyNumberFormat="1" applyFont="1" applyFill="1" applyAlignment="1">
      <alignment horizontal="right" vertical="center"/>
    </xf>
    <xf numFmtId="2" fontId="0" fillId="0" borderId="0" xfId="0" applyNumberFormat="1" applyAlignment="1">
      <alignment horizontal="right"/>
    </xf>
    <xf numFmtId="0" fontId="18" fillId="0" borderId="0" xfId="0" applyFont="1" applyAlignment="1">
      <alignment horizontal="right" vertical="center"/>
    </xf>
    <xf numFmtId="1" fontId="0" fillId="0" borderId="0" xfId="0" applyNumberFormat="1" applyAlignment="1">
      <alignment horizontal="right"/>
    </xf>
    <xf numFmtId="1" fontId="0" fillId="0" borderId="0" xfId="0" quotePrefix="1" applyNumberFormat="1" applyAlignment="1">
      <alignment horizontal="right"/>
    </xf>
    <xf numFmtId="166" fontId="16" fillId="0" borderId="0" xfId="2" quotePrefix="1" applyNumberFormat="1" applyFont="1" applyFill="1" applyBorder="1" applyAlignment="1">
      <alignment horizontal="right"/>
    </xf>
    <xf numFmtId="166" fontId="16" fillId="0" borderId="0" xfId="2" applyNumberFormat="1" applyFont="1" applyFill="1" applyBorder="1" applyAlignment="1">
      <alignment horizontal="right"/>
    </xf>
    <xf numFmtId="166" fontId="0" fillId="0" borderId="0" xfId="2" applyNumberFormat="1" applyFont="1" applyAlignment="1">
      <alignment horizontal="right"/>
    </xf>
    <xf numFmtId="0" fontId="0" fillId="0" borderId="0" xfId="0" quotePrefix="1" applyAlignment="1">
      <alignment horizontal="right"/>
    </xf>
    <xf numFmtId="1" fontId="15" fillId="0" borderId="0" xfId="0" quotePrefix="1" applyNumberFormat="1" applyFont="1" applyAlignment="1">
      <alignment horizontal="right"/>
    </xf>
    <xf numFmtId="1" fontId="2" fillId="0" borderId="0" xfId="0" applyNumberFormat="1" applyFont="1" applyAlignment="1">
      <alignment horizontal="right"/>
    </xf>
    <xf numFmtId="166" fontId="16" fillId="0" borderId="1" xfId="2" quotePrefix="1" applyNumberFormat="1" applyFont="1" applyFill="1" applyBorder="1" applyAlignment="1">
      <alignment horizontal="right"/>
    </xf>
    <xf numFmtId="166" fontId="16" fillId="0" borderId="1" xfId="2" applyNumberFormat="1" applyFont="1" applyFill="1" applyBorder="1" applyAlignment="1">
      <alignment horizontal="right"/>
    </xf>
    <xf numFmtId="1" fontId="2" fillId="0" borderId="1" xfId="0" applyNumberFormat="1" applyFont="1" applyBorder="1" applyAlignment="1">
      <alignment horizontal="right"/>
    </xf>
    <xf numFmtId="0" fontId="14" fillId="0" borderId="0" xfId="0" applyFont="1" applyAlignment="1">
      <alignment horizontal="right"/>
    </xf>
    <xf numFmtId="9" fontId="14" fillId="0" borderId="0" xfId="2" quotePrefix="1" applyFont="1" applyAlignment="1">
      <alignment horizontal="right"/>
    </xf>
    <xf numFmtId="9" fontId="14" fillId="0" borderId="0" xfId="2" applyFont="1" applyAlignment="1">
      <alignment horizontal="right"/>
    </xf>
    <xf numFmtId="1" fontId="2" fillId="0" borderId="0" xfId="0" quotePrefix="1" applyNumberFormat="1" applyFont="1" applyAlignment="1">
      <alignment horizontal="right"/>
    </xf>
    <xf numFmtId="0" fontId="2" fillId="0" borderId="0" xfId="0" applyFont="1" applyAlignment="1">
      <alignment horizontal="right"/>
    </xf>
    <xf numFmtId="170" fontId="4" fillId="0" borderId="0" xfId="0" applyNumberFormat="1" applyFont="1" applyAlignment="1">
      <alignment horizontal="right" vertical="center"/>
    </xf>
    <xf numFmtId="171" fontId="0" fillId="0" borderId="0" xfId="0" applyNumberFormat="1" applyAlignment="1">
      <alignment horizontal="right"/>
    </xf>
    <xf numFmtId="1" fontId="2" fillId="0" borderId="6" xfId="0" quotePrefix="1" applyNumberFormat="1" applyFont="1" applyBorder="1" applyAlignment="1">
      <alignment horizontal="right"/>
    </xf>
    <xf numFmtId="1" fontId="2" fillId="0" borderId="6" xfId="0" applyNumberFormat="1" applyFont="1" applyBorder="1" applyAlignment="1">
      <alignment horizontal="right"/>
    </xf>
    <xf numFmtId="1" fontId="2" fillId="0" borderId="1" xfId="0" quotePrefix="1" applyNumberFormat="1" applyFont="1" applyBorder="1" applyAlignment="1">
      <alignment horizontal="right"/>
    </xf>
    <xf numFmtId="2" fontId="2" fillId="0" borderId="1" xfId="0" applyNumberFormat="1" applyFont="1" applyBorder="1" applyAlignment="1">
      <alignment horizontal="right"/>
    </xf>
    <xf numFmtId="0" fontId="2" fillId="0" borderId="1" xfId="0" applyFont="1" applyBorder="1" applyAlignment="1">
      <alignment horizontal="right"/>
    </xf>
    <xf numFmtId="2" fontId="2" fillId="0" borderId="1" xfId="0" quotePrefix="1" applyNumberFormat="1" applyFont="1" applyBorder="1" applyAlignment="1">
      <alignment horizontal="right"/>
    </xf>
    <xf numFmtId="171" fontId="2" fillId="0" borderId="0" xfId="0" applyNumberFormat="1" applyFont="1" applyAlignment="1">
      <alignment horizontal="right"/>
    </xf>
    <xf numFmtId="171" fontId="3" fillId="0" borderId="0" xfId="0" applyNumberFormat="1" applyFont="1" applyAlignment="1">
      <alignment horizontal="right" vertical="center"/>
    </xf>
    <xf numFmtId="167" fontId="13" fillId="0" borderId="0" xfId="0" applyNumberFormat="1" applyFont="1" applyFill="1" applyAlignment="1">
      <alignment horizontal="right" vertical="center"/>
    </xf>
    <xf numFmtId="171" fontId="0" fillId="0" borderId="0" xfId="0" quotePrefix="1" applyNumberFormat="1" applyAlignment="1">
      <alignment horizontal="right"/>
    </xf>
    <xf numFmtId="171" fontId="2" fillId="0" borderId="5" xfId="0" applyNumberFormat="1" applyFont="1" applyBorder="1" applyAlignment="1">
      <alignment horizontal="right"/>
    </xf>
    <xf numFmtId="171" fontId="14" fillId="0" borderId="0" xfId="0" applyNumberFormat="1" applyFont="1" applyAlignment="1">
      <alignment horizontal="right"/>
    </xf>
    <xf numFmtId="171" fontId="14" fillId="0" borderId="0" xfId="0" quotePrefix="1" applyNumberFormat="1" applyFont="1" applyAlignment="1">
      <alignment horizontal="right"/>
    </xf>
    <xf numFmtId="171" fontId="14" fillId="0" borderId="0" xfId="0" quotePrefix="1" applyNumberFormat="1" applyFont="1" applyFill="1" applyAlignment="1">
      <alignment horizontal="right"/>
    </xf>
    <xf numFmtId="0" fontId="14" fillId="0" borderId="0" xfId="0" applyFont="1" applyFill="1" applyAlignment="1">
      <alignment horizontal="right"/>
    </xf>
    <xf numFmtId="3" fontId="2" fillId="0" borderId="0" xfId="2" applyNumberFormat="1" applyFont="1" applyAlignment="1">
      <alignment horizontal="right"/>
    </xf>
    <xf numFmtId="3" fontId="2" fillId="0" borderId="5" xfId="2" applyNumberFormat="1" applyFont="1" applyBorder="1" applyAlignment="1">
      <alignment horizontal="right"/>
    </xf>
    <xf numFmtId="171" fontId="2" fillId="0" borderId="0" xfId="0" quotePrefix="1" applyNumberFormat="1" applyFont="1" applyAlignment="1">
      <alignment horizontal="right"/>
    </xf>
    <xf numFmtId="171" fontId="2" fillId="0" borderId="5" xfId="0" quotePrefix="1" applyNumberFormat="1" applyFont="1" applyBorder="1" applyAlignment="1">
      <alignment horizontal="right"/>
    </xf>
    <xf numFmtId="171" fontId="18" fillId="0" borderId="0" xfId="0" applyNumberFormat="1" applyFont="1" applyAlignment="1">
      <alignment horizontal="right" vertical="center"/>
    </xf>
    <xf numFmtId="171" fontId="23" fillId="0" borderId="0" xfId="0" applyNumberFormat="1" applyFont="1" applyAlignment="1">
      <alignment horizontal="right"/>
    </xf>
    <xf numFmtId="171" fontId="23" fillId="0" borderId="0" xfId="0" quotePrefix="1" applyNumberFormat="1" applyFont="1" applyAlignment="1">
      <alignment horizontal="right"/>
    </xf>
    <xf numFmtId="171" fontId="2" fillId="0" borderId="6" xfId="0" applyNumberFormat="1" applyFont="1" applyBorder="1" applyAlignment="1">
      <alignment horizontal="right"/>
    </xf>
    <xf numFmtId="171" fontId="0" fillId="0" borderId="6" xfId="0" applyNumberFormat="1" applyBorder="1" applyAlignment="1">
      <alignment horizontal="right"/>
    </xf>
    <xf numFmtId="173" fontId="0" fillId="0" borderId="6" xfId="0" applyNumberFormat="1" applyBorder="1" applyAlignment="1">
      <alignment horizontal="right"/>
    </xf>
    <xf numFmtId="173" fontId="0" fillId="0" borderId="6" xfId="0" quotePrefix="1" applyNumberFormat="1" applyBorder="1" applyAlignment="1">
      <alignment horizontal="right"/>
    </xf>
    <xf numFmtId="171" fontId="0" fillId="0" borderId="1" xfId="0" applyNumberFormat="1" applyBorder="1" applyAlignment="1">
      <alignment horizontal="right"/>
    </xf>
    <xf numFmtId="9" fontId="1" fillId="0" borderId="1" xfId="2" applyFont="1" applyFill="1" applyBorder="1" applyAlignment="1">
      <alignment horizontal="right"/>
    </xf>
    <xf numFmtId="9" fontId="1" fillId="0" borderId="1" xfId="2" applyFont="1" applyBorder="1" applyAlignment="1">
      <alignment horizontal="right"/>
    </xf>
    <xf numFmtId="9" fontId="1" fillId="0" borderId="1" xfId="2" quotePrefix="1" applyFont="1" applyBorder="1" applyAlignment="1">
      <alignment horizontal="right"/>
    </xf>
    <xf numFmtId="9" fontId="14" fillId="0" borderId="0" xfId="2" applyFont="1" applyBorder="1" applyAlignment="1">
      <alignment horizontal="right"/>
    </xf>
    <xf numFmtId="3" fontId="14" fillId="0" borderId="0" xfId="2" applyNumberFormat="1" applyFont="1" applyBorder="1" applyAlignment="1">
      <alignment horizontal="right"/>
    </xf>
    <xf numFmtId="9" fontId="0" fillId="0" borderId="0" xfId="2" quotePrefix="1" applyFont="1" applyAlignment="1">
      <alignment horizontal="right"/>
    </xf>
    <xf numFmtId="9" fontId="0" fillId="0" borderId="0" xfId="2" applyFont="1" applyAlignment="1">
      <alignment horizontal="right"/>
    </xf>
    <xf numFmtId="9" fontId="4" fillId="0" borderId="0" xfId="2" applyFont="1" applyFill="1" applyAlignment="1">
      <alignment horizontal="right"/>
    </xf>
    <xf numFmtId="9" fontId="0" fillId="0" borderId="1" xfId="2" quotePrefix="1" applyFont="1" applyBorder="1" applyAlignment="1">
      <alignment horizontal="right"/>
    </xf>
    <xf numFmtId="9" fontId="0" fillId="0" borderId="1" xfId="2" applyFont="1" applyBorder="1" applyAlignment="1">
      <alignment horizontal="right"/>
    </xf>
    <xf numFmtId="9" fontId="4" fillId="0" borderId="1" xfId="2" applyFont="1" applyFill="1" applyBorder="1" applyAlignment="1">
      <alignment horizontal="right"/>
    </xf>
    <xf numFmtId="171" fontId="2" fillId="0" borderId="1" xfId="0" quotePrefix="1" applyNumberFormat="1" applyFont="1" applyBorder="1" applyAlignment="1">
      <alignment horizontal="right"/>
    </xf>
    <xf numFmtId="171" fontId="2" fillId="0" borderId="1" xfId="0" applyNumberFormat="1" applyFont="1" applyBorder="1" applyAlignment="1">
      <alignment horizontal="right"/>
    </xf>
    <xf numFmtId="171" fontId="2" fillId="0" borderId="0" xfId="1" applyNumberFormat="1" applyFont="1" applyFill="1" applyAlignment="1">
      <alignment horizontal="right"/>
    </xf>
    <xf numFmtId="171" fontId="0" fillId="0" borderId="0" xfId="1" applyNumberFormat="1" applyFont="1" applyFill="1" applyAlignment="1">
      <alignment horizontal="right"/>
    </xf>
    <xf numFmtId="171" fontId="0" fillId="0" borderId="0" xfId="1" quotePrefix="1" applyNumberFormat="1" applyFont="1" applyFill="1" applyAlignment="1">
      <alignment horizontal="right"/>
    </xf>
    <xf numFmtId="9" fontId="0" fillId="0" borderId="0" xfId="0" quotePrefix="1" applyNumberFormat="1" applyAlignment="1">
      <alignment horizontal="right"/>
    </xf>
    <xf numFmtId="9" fontId="0" fillId="0" borderId="0" xfId="0" applyNumberFormat="1" applyAlignment="1">
      <alignment horizontal="right"/>
    </xf>
    <xf numFmtId="3" fontId="0" fillId="0" borderId="0" xfId="0" applyNumberFormat="1" applyAlignment="1">
      <alignment horizontal="right"/>
    </xf>
    <xf numFmtId="3" fontId="0" fillId="0" borderId="0" xfId="0" quotePrefix="1" applyNumberFormat="1" applyAlignment="1">
      <alignment horizontal="right"/>
    </xf>
    <xf numFmtId="171" fontId="0" fillId="0" borderId="0" xfId="1" applyNumberFormat="1" applyFont="1" applyAlignment="1">
      <alignment horizontal="right"/>
    </xf>
    <xf numFmtId="171" fontId="15" fillId="0" borderId="0" xfId="1" applyNumberFormat="1" applyFont="1" applyFill="1" applyAlignment="1">
      <alignment horizontal="right"/>
    </xf>
    <xf numFmtId="171" fontId="1" fillId="0" borderId="0" xfId="1" applyNumberFormat="1" applyFont="1" applyFill="1" applyAlignment="1">
      <alignment horizontal="right"/>
    </xf>
    <xf numFmtId="9" fontId="1" fillId="0" borderId="0" xfId="2" applyFont="1" applyFill="1" applyAlignment="1">
      <alignment horizontal="right"/>
    </xf>
    <xf numFmtId="171" fontId="2" fillId="0" borderId="5" xfId="1" applyNumberFormat="1" applyFont="1" applyFill="1" applyBorder="1" applyAlignment="1">
      <alignment horizontal="right"/>
    </xf>
    <xf numFmtId="171" fontId="2" fillId="0" borderId="0" xfId="1" applyNumberFormat="1" applyFont="1" applyFill="1" applyBorder="1" applyAlignment="1">
      <alignment horizontal="right"/>
    </xf>
    <xf numFmtId="171" fontId="0" fillId="0" borderId="0" xfId="0" applyNumberFormat="1" applyBorder="1" applyAlignment="1">
      <alignment horizontal="right"/>
    </xf>
    <xf numFmtId="171" fontId="0" fillId="0" borderId="0" xfId="1" applyNumberFormat="1" applyFont="1" applyFill="1" applyBorder="1" applyAlignment="1">
      <alignment horizontal="right"/>
    </xf>
    <xf numFmtId="171" fontId="15" fillId="0" borderId="0" xfId="1" applyNumberFormat="1" applyFont="1" applyFill="1" applyBorder="1" applyAlignment="1">
      <alignment horizontal="right"/>
    </xf>
    <xf numFmtId="171" fontId="2" fillId="0" borderId="0" xfId="0" applyNumberFormat="1" applyFont="1" applyBorder="1" applyAlignment="1">
      <alignment horizontal="right"/>
    </xf>
    <xf numFmtId="171" fontId="2" fillId="0" borderId="0" xfId="1" quotePrefix="1" applyNumberFormat="1" applyFont="1" applyFill="1" applyBorder="1" applyAlignment="1">
      <alignment horizontal="right"/>
    </xf>
    <xf numFmtId="0" fontId="2" fillId="0" borderId="0" xfId="0" applyFont="1" applyBorder="1" applyAlignment="1">
      <alignment horizontal="right"/>
    </xf>
    <xf numFmtId="171" fontId="1" fillId="0" borderId="0" xfId="1" quotePrefix="1" applyNumberFormat="1" applyFont="1" applyFill="1" applyBorder="1" applyAlignment="1">
      <alignment horizontal="right"/>
    </xf>
    <xf numFmtId="0" fontId="0" fillId="0" borderId="0" xfId="0" applyBorder="1" applyAlignment="1">
      <alignment horizontal="right"/>
    </xf>
    <xf numFmtId="0" fontId="0" fillId="6" borderId="0" xfId="0" applyFill="1" applyAlignment="1">
      <alignment horizontal="right"/>
    </xf>
    <xf numFmtId="171" fontId="2" fillId="6" borderId="0" xfId="1" applyNumberFormat="1" applyFont="1" applyFill="1" applyAlignment="1">
      <alignment horizontal="right"/>
    </xf>
    <xf numFmtId="0" fontId="0" fillId="6" borderId="0" xfId="0" applyFill="1" applyBorder="1" applyAlignment="1">
      <alignment horizontal="right"/>
    </xf>
    <xf numFmtId="9" fontId="2" fillId="0" borderId="0" xfId="0" applyNumberFormat="1" applyFont="1" applyAlignment="1">
      <alignment horizontal="right"/>
    </xf>
    <xf numFmtId="9" fontId="2" fillId="0" borderId="0" xfId="0" applyNumberFormat="1" applyFont="1" applyBorder="1" applyAlignment="1">
      <alignment horizontal="right"/>
    </xf>
    <xf numFmtId="9" fontId="0" fillId="0" borderId="0" xfId="2" applyFont="1" applyFill="1" applyAlignment="1">
      <alignment horizontal="right"/>
    </xf>
    <xf numFmtId="174" fontId="3" fillId="0" borderId="0" xfId="0" applyNumberFormat="1" applyFont="1" applyAlignment="1">
      <alignment horizontal="right"/>
    </xf>
    <xf numFmtId="174" fontId="0" fillId="0" borderId="0" xfId="0" applyNumberFormat="1" applyAlignment="1">
      <alignment horizontal="right"/>
    </xf>
    <xf numFmtId="9" fontId="15" fillId="0" borderId="0" xfId="2" applyFont="1" applyFill="1" applyAlignment="1">
      <alignment horizontal="right"/>
    </xf>
    <xf numFmtId="3" fontId="2" fillId="0" borderId="0" xfId="0" applyNumberFormat="1" applyFont="1" applyAlignment="1">
      <alignment horizontal="right"/>
    </xf>
    <xf numFmtId="171" fontId="1" fillId="0" borderId="0" xfId="1" applyNumberFormat="1" applyFont="1" applyFill="1" applyBorder="1" applyAlignment="1">
      <alignment horizontal="right"/>
    </xf>
    <xf numFmtId="0" fontId="0" fillId="0" borderId="0" xfId="0" applyFill="1" applyAlignment="1">
      <alignment horizontal="right"/>
    </xf>
    <xf numFmtId="0" fontId="0" fillId="0" borderId="0" xfId="0" applyAlignment="1">
      <alignment horizontal="right" vertical="center"/>
    </xf>
    <xf numFmtId="173" fontId="2" fillId="0" borderId="0" xfId="1" applyNumberFormat="1" applyFont="1" applyFill="1" applyAlignment="1">
      <alignment horizontal="right"/>
    </xf>
    <xf numFmtId="173" fontId="1" fillId="0" borderId="0" xfId="1" applyNumberFormat="1" applyFont="1" applyFill="1" applyAlignment="1">
      <alignment horizontal="right"/>
    </xf>
    <xf numFmtId="173" fontId="15" fillId="0" borderId="0" xfId="1" applyNumberFormat="1" applyFont="1" applyFill="1" applyAlignment="1">
      <alignment horizontal="right"/>
    </xf>
    <xf numFmtId="0" fontId="12" fillId="0" borderId="0" xfId="0" applyFont="1" applyAlignment="1">
      <alignment horizontal="right" vertical="center"/>
    </xf>
    <xf numFmtId="171" fontId="10" fillId="0" borderId="0" xfId="0" applyNumberFormat="1" applyFont="1" applyAlignment="1">
      <alignment horizontal="right" vertical="center"/>
    </xf>
    <xf numFmtId="9" fontId="10" fillId="0" borderId="0" xfId="2" applyFont="1" applyAlignment="1">
      <alignment horizontal="right" vertical="center"/>
    </xf>
    <xf numFmtId="171" fontId="2" fillId="0" borderId="0" xfId="1" applyNumberFormat="1" applyFont="1" applyAlignment="1">
      <alignment horizontal="right"/>
    </xf>
    <xf numFmtId="172" fontId="20" fillId="0" borderId="0" xfId="0" applyNumberFormat="1" applyFont="1" applyAlignment="1">
      <alignment horizontal="right" vertical="center"/>
    </xf>
    <xf numFmtId="167" fontId="3" fillId="3" borderId="0" xfId="0" applyNumberFormat="1" applyFont="1" applyFill="1" applyAlignment="1">
      <alignment horizontal="right"/>
    </xf>
    <xf numFmtId="171" fontId="4" fillId="0" borderId="0" xfId="0" quotePrefix="1" applyNumberFormat="1" applyFont="1" applyAlignment="1">
      <alignment horizontal="right" vertical="center"/>
    </xf>
    <xf numFmtId="171" fontId="4" fillId="0" borderId="0" xfId="0" applyNumberFormat="1" applyFont="1" applyAlignment="1">
      <alignment horizontal="right" vertical="center"/>
    </xf>
    <xf numFmtId="171" fontId="1" fillId="0" borderId="0" xfId="1" applyNumberFormat="1" applyFont="1" applyAlignment="1">
      <alignment horizontal="right"/>
    </xf>
    <xf numFmtId="9" fontId="2" fillId="0" borderId="0" xfId="2" applyFont="1" applyFill="1" applyAlignment="1">
      <alignment horizontal="right"/>
    </xf>
    <xf numFmtId="171" fontId="2" fillId="0" borderId="0" xfId="1" applyNumberFormat="1" applyFont="1" applyBorder="1" applyAlignment="1">
      <alignment horizontal="right"/>
    </xf>
    <xf numFmtId="171" fontId="0" fillId="0" borderId="0" xfId="2" applyNumberFormat="1" applyFont="1" applyAlignment="1">
      <alignment horizontal="right"/>
    </xf>
    <xf numFmtId="171" fontId="1" fillId="0" borderId="0" xfId="1" applyNumberFormat="1" applyFont="1" applyBorder="1" applyAlignment="1">
      <alignment horizontal="right"/>
    </xf>
    <xf numFmtId="9" fontId="2" fillId="0" borderId="0" xfId="2" applyFont="1" applyAlignment="1">
      <alignment horizontal="right"/>
    </xf>
    <xf numFmtId="171" fontId="2" fillId="0" borderId="0" xfId="1" quotePrefix="1" applyNumberFormat="1" applyFont="1" applyAlignment="1">
      <alignment horizontal="right"/>
    </xf>
    <xf numFmtId="9" fontId="1" fillId="0" borderId="0" xfId="2" applyFont="1" applyAlignment="1">
      <alignment horizontal="right"/>
    </xf>
    <xf numFmtId="0" fontId="0" fillId="0" borderId="0" xfId="0" applyAlignment="1">
      <alignment horizontal="right" wrapText="1"/>
    </xf>
    <xf numFmtId="171" fontId="2" fillId="0" borderId="0" xfId="1" applyNumberFormat="1" applyFont="1" applyAlignment="1">
      <alignment horizontal="right" wrapText="1"/>
    </xf>
    <xf numFmtId="171" fontId="0" fillId="0" borderId="0" xfId="1" applyNumberFormat="1" applyFont="1" applyAlignment="1">
      <alignment horizontal="right" wrapText="1"/>
    </xf>
    <xf numFmtId="171" fontId="0" fillId="0" borderId="0" xfId="1" quotePrefix="1" applyNumberFormat="1" applyFont="1" applyAlignment="1">
      <alignment horizontal="right" wrapText="1"/>
    </xf>
    <xf numFmtId="171" fontId="2" fillId="0" borderId="0" xfId="1" quotePrefix="1" applyNumberFormat="1" applyFont="1" applyAlignment="1">
      <alignment horizontal="right" wrapText="1"/>
    </xf>
    <xf numFmtId="171" fontId="0" fillId="0" borderId="0" xfId="1" applyNumberFormat="1" applyFont="1" applyFill="1" applyAlignment="1">
      <alignment horizontal="right" wrapText="1"/>
    </xf>
    <xf numFmtId="1" fontId="0" fillId="0" borderId="0" xfId="0" applyNumberFormat="1" applyAlignment="1">
      <alignment horizontal="right" wrapText="1"/>
    </xf>
    <xf numFmtId="0" fontId="0" fillId="0" borderId="0" xfId="0" quotePrefix="1" applyAlignment="1">
      <alignment horizontal="right" wrapText="1"/>
    </xf>
    <xf numFmtId="171" fontId="0" fillId="0" borderId="0" xfId="0" applyNumberFormat="1" applyAlignment="1">
      <alignment horizontal="right" wrapText="1"/>
    </xf>
    <xf numFmtId="0" fontId="20" fillId="0" borderId="0" xfId="0" applyFont="1" applyAlignment="1">
      <alignment horizontal="right" vertical="center" wrapText="1"/>
    </xf>
    <xf numFmtId="172" fontId="20" fillId="0" borderId="0" xfId="0" applyNumberFormat="1" applyFont="1" applyAlignment="1">
      <alignment horizontal="right" vertical="center" wrapText="1"/>
    </xf>
    <xf numFmtId="9" fontId="4" fillId="0" borderId="0" xfId="2" applyFont="1" applyAlignment="1">
      <alignment horizontal="right" vertical="center"/>
    </xf>
    <xf numFmtId="0" fontId="4" fillId="0" borderId="0" xfId="0" applyFont="1" applyAlignment="1">
      <alignment horizontal="right" vertical="center"/>
    </xf>
    <xf numFmtId="166" fontId="16" fillId="0" borderId="0" xfId="2" applyNumberFormat="1" applyFont="1" applyAlignment="1">
      <alignment horizontal="right" indent="1"/>
    </xf>
    <xf numFmtId="166" fontId="16" fillId="0" borderId="0" xfId="2" quotePrefix="1" applyNumberFormat="1" applyFont="1" applyAlignment="1">
      <alignment horizontal="right"/>
    </xf>
    <xf numFmtId="166" fontId="16" fillId="0" borderId="0" xfId="2" applyNumberFormat="1" applyFont="1" applyAlignment="1">
      <alignment horizontal="right"/>
    </xf>
    <xf numFmtId="166" fontId="16" fillId="0" borderId="0" xfId="2" applyNumberFormat="1" applyFont="1" applyFill="1" applyAlignment="1">
      <alignment horizontal="right" indent="1"/>
    </xf>
    <xf numFmtId="0" fontId="3" fillId="0" borderId="0" xfId="0" applyFont="1" applyAlignment="1">
      <alignment horizontal="right"/>
    </xf>
    <xf numFmtId="0" fontId="3" fillId="0" borderId="0" xfId="0" applyFont="1" applyAlignment="1">
      <alignment horizontal="right" vertical="center"/>
    </xf>
    <xf numFmtId="9" fontId="2" fillId="0" borderId="0" xfId="2" applyNumberFormat="1" applyFont="1" applyAlignment="1">
      <alignment horizontal="right"/>
    </xf>
    <xf numFmtId="9" fontId="0" fillId="0" borderId="0" xfId="2" applyFont="1" applyAlignment="1">
      <alignment horizontal="right" indent="1"/>
    </xf>
    <xf numFmtId="0" fontId="4" fillId="3" borderId="0" xfId="0" applyFont="1" applyFill="1" applyAlignment="1">
      <alignment horizontal="right" vertical="center"/>
    </xf>
    <xf numFmtId="171" fontId="4" fillId="3" borderId="0" xfId="0" applyNumberFormat="1" applyFont="1" applyFill="1" applyAlignment="1">
      <alignment horizontal="right" vertical="center"/>
    </xf>
    <xf numFmtId="171" fontId="0" fillId="0" borderId="0" xfId="0" applyNumberFormat="1" applyAlignment="1">
      <alignment horizontal="right" indent="1"/>
    </xf>
    <xf numFmtId="0" fontId="0" fillId="0" borderId="0" xfId="0" applyAlignment="1">
      <alignment horizontal="right" vertical="center" wrapText="1"/>
    </xf>
    <xf numFmtId="0" fontId="4" fillId="0" borderId="0" xfId="0" applyFont="1" applyAlignment="1">
      <alignment horizontal="right"/>
    </xf>
    <xf numFmtId="9" fontId="0" fillId="0" borderId="0" xfId="2" applyFont="1" applyAlignment="1">
      <alignment horizontal="right" wrapText="1"/>
    </xf>
    <xf numFmtId="9" fontId="0" fillId="0" borderId="0" xfId="0" applyNumberFormat="1" applyAlignment="1">
      <alignment horizontal="right" wrapText="1"/>
    </xf>
    <xf numFmtId="171" fontId="2" fillId="0" borderId="0" xfId="1" applyNumberFormat="1" applyFont="1" applyFill="1" applyAlignment="1">
      <alignment horizontal="right" wrapText="1"/>
    </xf>
    <xf numFmtId="0" fontId="2" fillId="0" borderId="0" xfId="0" applyFont="1" applyAlignment="1">
      <alignment horizontal="right" wrapText="1"/>
    </xf>
    <xf numFmtId="171" fontId="1" fillId="0" borderId="0" xfId="1" applyNumberFormat="1" applyFont="1" applyAlignment="1">
      <alignment horizontal="right" wrapText="1"/>
    </xf>
    <xf numFmtId="0" fontId="0" fillId="0" borderId="0" xfId="0" applyFont="1" applyAlignment="1">
      <alignment horizontal="right"/>
    </xf>
    <xf numFmtId="171" fontId="1" fillId="0" borderId="0" xfId="1" applyNumberFormat="1" applyFont="1" applyFill="1" applyAlignment="1">
      <alignment horizontal="right" wrapText="1"/>
    </xf>
    <xf numFmtId="173" fontId="0" fillId="0" borderId="0" xfId="1" applyNumberFormat="1" applyFont="1" applyAlignment="1">
      <alignment horizontal="right" wrapText="1"/>
    </xf>
    <xf numFmtId="166" fontId="16" fillId="0" borderId="0" xfId="2" applyNumberFormat="1" applyFont="1" applyFill="1" applyAlignment="1">
      <alignment horizontal="right"/>
    </xf>
    <xf numFmtId="171" fontId="2" fillId="0" borderId="0" xfId="1" quotePrefix="1" applyNumberFormat="1" applyFont="1" applyFill="1" applyAlignment="1">
      <alignment horizontal="right" wrapText="1"/>
    </xf>
    <xf numFmtId="171" fontId="2" fillId="0" borderId="1" xfId="1" quotePrefix="1" applyNumberFormat="1" applyFont="1" applyBorder="1" applyAlignment="1">
      <alignment horizontal="right" wrapText="1"/>
    </xf>
    <xf numFmtId="171" fontId="2" fillId="0" borderId="1" xfId="1" applyNumberFormat="1" applyFont="1" applyBorder="1" applyAlignment="1">
      <alignment horizontal="right" wrapText="1"/>
    </xf>
    <xf numFmtId="171" fontId="2" fillId="0" borderId="0" xfId="0" applyNumberFormat="1" applyFont="1" applyAlignment="1">
      <alignment horizontal="right" wrapText="1"/>
    </xf>
    <xf numFmtId="171" fontId="0" fillId="0" borderId="0" xfId="1" quotePrefix="1" applyNumberFormat="1" applyFont="1" applyAlignment="1">
      <alignment horizontal="right"/>
    </xf>
    <xf numFmtId="9" fontId="2" fillId="0" borderId="0" xfId="2" quotePrefix="1" applyFont="1" applyAlignment="1">
      <alignment horizontal="right"/>
    </xf>
    <xf numFmtId="171" fontId="2" fillId="0" borderId="0" xfId="2" applyNumberFormat="1" applyFont="1" applyAlignment="1">
      <alignment horizontal="right"/>
    </xf>
    <xf numFmtId="0" fontId="20" fillId="8" borderId="0" xfId="0" applyFont="1" applyFill="1" applyAlignment="1">
      <alignment vertical="center"/>
    </xf>
    <xf numFmtId="0" fontId="20" fillId="7" borderId="0" xfId="0" applyFont="1" applyFill="1" applyAlignment="1">
      <alignment vertical="center"/>
    </xf>
    <xf numFmtId="172" fontId="20" fillId="7" borderId="0" xfId="0" applyNumberFormat="1" applyFont="1" applyFill="1" applyAlignment="1">
      <alignment vertical="center"/>
    </xf>
    <xf numFmtId="1" fontId="20" fillId="7" borderId="0" xfId="0" applyNumberFormat="1" applyFont="1" applyFill="1" applyAlignment="1">
      <alignment vertical="center"/>
    </xf>
    <xf numFmtId="9" fontId="4" fillId="0" borderId="0" xfId="2" quotePrefix="1" applyFont="1" applyAlignment="1">
      <alignment horizontal="right" vertical="center"/>
    </xf>
    <xf numFmtId="9" fontId="4" fillId="0" borderId="0" xfId="2" applyFont="1" applyFill="1" applyAlignment="1">
      <alignment horizontal="right" vertical="center"/>
    </xf>
    <xf numFmtId="167" fontId="27" fillId="0" borderId="0" xfId="0" applyNumberFormat="1" applyFont="1" applyFill="1" applyAlignment="1">
      <alignment vertical="center"/>
    </xf>
    <xf numFmtId="0" fontId="0" fillId="0" borderId="0" xfId="0" applyFill="1" applyAlignment="1">
      <alignment wrapText="1"/>
    </xf>
    <xf numFmtId="0" fontId="2" fillId="0" borderId="0" xfId="0" applyFont="1" applyFill="1"/>
    <xf numFmtId="0" fontId="2" fillId="0" borderId="0" xfId="0" applyFont="1" applyFill="1" applyAlignment="1">
      <alignment wrapText="1"/>
    </xf>
    <xf numFmtId="1" fontId="0" fillId="0" borderId="0" xfId="0" applyNumberFormat="1" applyFill="1" applyAlignment="1">
      <alignment horizontal="right"/>
    </xf>
    <xf numFmtId="2" fontId="0" fillId="0" borderId="0" xfId="0" applyNumberFormat="1" applyFill="1" applyAlignment="1">
      <alignment horizontal="right"/>
    </xf>
    <xf numFmtId="9" fontId="0" fillId="0" borderId="0" xfId="2" applyNumberFormat="1" applyFont="1" applyAlignment="1">
      <alignment horizontal="right"/>
    </xf>
    <xf numFmtId="1" fontId="0" fillId="0" borderId="0" xfId="0" quotePrefix="1" applyNumberFormat="1" applyFill="1" applyAlignment="1">
      <alignment horizontal="right"/>
    </xf>
    <xf numFmtId="17" fontId="26" fillId="0" borderId="0" xfId="0" applyNumberFormat="1" applyFont="1" applyFill="1" applyAlignment="1">
      <alignment vertical="center"/>
    </xf>
    <xf numFmtId="0" fontId="20" fillId="0" borderId="0" xfId="0" applyFont="1" applyFill="1" applyAlignment="1">
      <alignment horizontal="center" vertical="center"/>
    </xf>
    <xf numFmtId="0" fontId="2" fillId="0" borderId="1" xfId="0" applyFont="1" applyBorder="1" applyAlignment="1">
      <alignment horizontal="center"/>
    </xf>
    <xf numFmtId="0" fontId="2" fillId="0" borderId="5" xfId="0" applyFont="1" applyBorder="1" applyAlignment="1">
      <alignment horizontal="center"/>
    </xf>
    <xf numFmtId="0" fontId="20" fillId="7" borderId="0" xfId="0" applyFont="1" applyFill="1" applyAlignment="1">
      <alignment horizontal="center" vertical="center"/>
    </xf>
    <xf numFmtId="171" fontId="1" fillId="0" borderId="6" xfId="1" applyNumberFormat="1" applyFont="1" applyFill="1" applyBorder="1" applyAlignment="1">
      <alignment horizontal="right"/>
    </xf>
    <xf numFmtId="0" fontId="2" fillId="0" borderId="5" xfId="0" applyFont="1" applyBorder="1" applyAlignment="1">
      <alignment horizontal="right"/>
    </xf>
    <xf numFmtId="171" fontId="0" fillId="0" borderId="0" xfId="0" quotePrefix="1" applyNumberFormat="1" applyFont="1" applyAlignment="1">
      <alignment horizontal="right"/>
    </xf>
    <xf numFmtId="171" fontId="0" fillId="0" borderId="0" xfId="0" applyNumberFormat="1" applyFont="1" applyAlignment="1">
      <alignment horizontal="right"/>
    </xf>
    <xf numFmtId="0" fontId="20" fillId="0" borderId="0" xfId="0" applyFont="1" applyFill="1" applyAlignment="1">
      <alignment horizontal="right" vertical="center"/>
    </xf>
    <xf numFmtId="171" fontId="3" fillId="0" borderId="0" xfId="0" applyNumberFormat="1" applyFont="1" applyFill="1" applyAlignment="1">
      <alignment horizontal="center" vertical="center"/>
    </xf>
    <xf numFmtId="175" fontId="4" fillId="0" borderId="0" xfId="0" applyNumberFormat="1" applyFont="1" applyAlignment="1">
      <alignment horizontal="right" vertical="center"/>
    </xf>
    <xf numFmtId="175" fontId="0" fillId="0" borderId="0" xfId="0" applyNumberFormat="1" applyAlignment="1">
      <alignment horizontal="right"/>
    </xf>
    <xf numFmtId="4" fontId="0" fillId="0" borderId="0" xfId="0" applyNumberFormat="1" applyAlignment="1">
      <alignment horizontal="right"/>
    </xf>
    <xf numFmtId="2" fontId="0" fillId="0" borderId="0" xfId="0" quotePrefix="1" applyNumberFormat="1" applyAlignment="1">
      <alignment horizontal="right"/>
    </xf>
    <xf numFmtId="0" fontId="0" fillId="0" borderId="0" xfId="0" applyFont="1"/>
    <xf numFmtId="0" fontId="0" fillId="3" borderId="0" xfId="0" applyFont="1" applyFill="1"/>
    <xf numFmtId="171" fontId="1" fillId="0" borderId="0" xfId="1" quotePrefix="1" applyNumberFormat="1" applyFont="1" applyFill="1" applyAlignment="1">
      <alignment horizontal="right"/>
    </xf>
    <xf numFmtId="171" fontId="2" fillId="0" borderId="0" xfId="1" quotePrefix="1" applyNumberFormat="1" applyFont="1" applyFill="1" applyAlignment="1">
      <alignment horizontal="right"/>
    </xf>
    <xf numFmtId="167" fontId="3" fillId="0" borderId="0" xfId="0" applyNumberFormat="1" applyFont="1" applyAlignment="1">
      <alignment horizontal="right"/>
    </xf>
    <xf numFmtId="164" fontId="2" fillId="0" borderId="0" xfId="0" applyNumberFormat="1" applyFont="1" applyAlignment="1">
      <alignment horizontal="right"/>
    </xf>
    <xf numFmtId="0" fontId="0" fillId="0" borderId="0" xfId="0" applyAlignment="1">
      <alignment horizontal="right" indent="1"/>
    </xf>
    <xf numFmtId="173" fontId="0" fillId="0" borderId="0" xfId="1" applyNumberFormat="1" applyFont="1" applyFill="1" applyAlignment="1">
      <alignment horizontal="right"/>
    </xf>
    <xf numFmtId="173" fontId="0" fillId="0" borderId="0" xfId="0" applyNumberFormat="1" applyAlignment="1">
      <alignment horizontal="right"/>
    </xf>
    <xf numFmtId="9" fontId="15" fillId="0" borderId="0" xfId="2" quotePrefix="1" applyFont="1" applyFill="1" applyAlignment="1">
      <alignment horizontal="right"/>
    </xf>
    <xf numFmtId="3" fontId="0" fillId="0" borderId="0" xfId="0" applyNumberFormat="1"/>
    <xf numFmtId="171" fontId="2" fillId="0" borderId="1" xfId="1" applyNumberFormat="1" applyFont="1" applyFill="1" applyBorder="1" applyAlignment="1">
      <alignment horizontal="right"/>
    </xf>
    <xf numFmtId="176" fontId="1" fillId="0" borderId="0" xfId="0" applyNumberFormat="1" applyFont="1" applyAlignment="1">
      <alignment horizontal="right"/>
    </xf>
    <xf numFmtId="176" fontId="1" fillId="0" borderId="5" xfId="0" applyNumberFormat="1" applyFont="1" applyBorder="1" applyAlignment="1">
      <alignment horizontal="right"/>
    </xf>
    <xf numFmtId="177" fontId="2" fillId="0" borderId="0" xfId="0" applyNumberFormat="1" applyFont="1" applyBorder="1" applyAlignment="1">
      <alignment horizontal="right"/>
    </xf>
    <xf numFmtId="0" fontId="0" fillId="0" borderId="0" xfId="0" applyBorder="1"/>
    <xf numFmtId="171" fontId="3" fillId="0" borderId="0" xfId="0" quotePrefix="1" applyNumberFormat="1" applyFont="1" applyAlignment="1">
      <alignment horizontal="right" vertical="center"/>
    </xf>
    <xf numFmtId="171" fontId="4" fillId="0" borderId="0" xfId="0" applyNumberFormat="1" applyFont="1" applyFill="1" applyAlignment="1">
      <alignment horizontal="right" vertical="center"/>
    </xf>
    <xf numFmtId="3" fontId="3" fillId="0" borderId="0" xfId="0" applyNumberFormat="1" applyFont="1" applyAlignment="1">
      <alignment horizontal="right" vertical="center"/>
    </xf>
    <xf numFmtId="165" fontId="13" fillId="0" borderId="0" xfId="0" applyNumberFormat="1" applyFont="1" applyAlignment="1">
      <alignment horizontal="right"/>
    </xf>
    <xf numFmtId="9" fontId="1" fillId="0" borderId="0" xfId="2" quotePrefix="1" applyFont="1" applyAlignment="1">
      <alignment horizontal="right"/>
    </xf>
    <xf numFmtId="0" fontId="32" fillId="3" borderId="0" xfId="0" applyFont="1" applyFill="1" applyAlignment="1">
      <alignment horizontal="left" vertical="center"/>
    </xf>
    <xf numFmtId="0" fontId="32" fillId="3" borderId="0" xfId="0" applyFont="1" applyFill="1"/>
    <xf numFmtId="0" fontId="32" fillId="0" borderId="0" xfId="0" applyFont="1"/>
    <xf numFmtId="0" fontId="32" fillId="0" borderId="0" xfId="0" applyFont="1" applyAlignment="1">
      <alignment horizontal="left"/>
    </xf>
    <xf numFmtId="171" fontId="0" fillId="0" borderId="0" xfId="1" quotePrefix="1" applyNumberFormat="1" applyFont="1" applyFill="1" applyAlignment="1">
      <alignment horizontal="right" wrapText="1"/>
    </xf>
    <xf numFmtId="1" fontId="2" fillId="0" borderId="0" xfId="0" applyNumberFormat="1" applyFont="1" applyFill="1" applyAlignment="1">
      <alignment horizontal="right"/>
    </xf>
    <xf numFmtId="1" fontId="15" fillId="0" borderId="0" xfId="0" applyNumberFormat="1" applyFont="1" applyFill="1" applyAlignment="1">
      <alignment horizontal="right"/>
    </xf>
    <xf numFmtId="3" fontId="1" fillId="0" borderId="0" xfId="2" applyNumberFormat="1" applyFont="1" applyFill="1" applyAlignment="1">
      <alignment horizontal="right"/>
    </xf>
    <xf numFmtId="1" fontId="0" fillId="0" borderId="0" xfId="0" applyNumberFormat="1" applyAlignment="1">
      <alignment horizontal="center"/>
    </xf>
    <xf numFmtId="0" fontId="0" fillId="0" borderId="0" xfId="2" applyNumberFormat="1" applyFont="1" applyAlignment="1">
      <alignment horizontal="right"/>
    </xf>
    <xf numFmtId="1" fontId="0" fillId="0" borderId="0" xfId="2" applyNumberFormat="1" applyFont="1" applyAlignment="1">
      <alignment horizontal="right"/>
    </xf>
    <xf numFmtId="0" fontId="2" fillId="0" borderId="1" xfId="0" applyFont="1" applyFill="1" applyBorder="1"/>
    <xf numFmtId="0" fontId="1" fillId="0" borderId="6" xfId="1" applyNumberFormat="1" applyFont="1" applyFill="1" applyBorder="1" applyAlignment="1">
      <alignment horizontal="right"/>
    </xf>
    <xf numFmtId="0" fontId="1" fillId="0" borderId="0" xfId="0" applyNumberFormat="1" applyFont="1" applyAlignment="1">
      <alignment horizontal="right"/>
    </xf>
    <xf numFmtId="0" fontId="1" fillId="0" borderId="0" xfId="1" applyNumberFormat="1" applyFont="1" applyFill="1" applyAlignment="1">
      <alignment horizontal="right"/>
    </xf>
    <xf numFmtId="0" fontId="1" fillId="0" borderId="6" xfId="2" applyNumberFormat="1" applyFont="1" applyFill="1" applyBorder="1" applyAlignment="1">
      <alignment horizontal="right"/>
    </xf>
    <xf numFmtId="0" fontId="2" fillId="0" borderId="0" xfId="1" applyNumberFormat="1" applyFont="1" applyFill="1" applyAlignment="1">
      <alignment horizontal="right"/>
    </xf>
    <xf numFmtId="9" fontId="1" fillId="0" borderId="6" xfId="1" applyNumberFormat="1" applyFont="1" applyFill="1" applyBorder="1" applyAlignment="1">
      <alignment horizontal="right"/>
    </xf>
    <xf numFmtId="9" fontId="1" fillId="0" borderId="0" xfId="1" applyNumberFormat="1" applyFont="1" applyFill="1" applyAlignment="1">
      <alignment horizontal="right"/>
    </xf>
    <xf numFmtId="9" fontId="1" fillId="0" borderId="6" xfId="2" applyNumberFormat="1" applyFont="1" applyFill="1" applyBorder="1" applyAlignment="1">
      <alignment horizontal="right"/>
    </xf>
    <xf numFmtId="9" fontId="2" fillId="0" borderId="0" xfId="1" applyNumberFormat="1" applyFont="1" applyFill="1" applyAlignment="1">
      <alignment horizontal="right"/>
    </xf>
    <xf numFmtId="171" fontId="3" fillId="0" borderId="0" xfId="0" applyNumberFormat="1" applyFont="1" applyFill="1" applyAlignment="1">
      <alignment horizontal="right" vertical="center"/>
    </xf>
    <xf numFmtId="1" fontId="2" fillId="0" borderId="0" xfId="0" applyNumberFormat="1" applyFont="1" applyBorder="1" applyAlignment="1">
      <alignment horizontal="right"/>
    </xf>
    <xf numFmtId="3" fontId="2" fillId="0" borderId="0" xfId="2" applyNumberFormat="1" applyFont="1" applyBorder="1" applyAlignment="1">
      <alignment horizontal="right"/>
    </xf>
    <xf numFmtId="173" fontId="0" fillId="0" borderId="0" xfId="0" applyNumberFormat="1" applyBorder="1" applyAlignment="1">
      <alignment horizontal="right"/>
    </xf>
    <xf numFmtId="1" fontId="4" fillId="0" borderId="0" xfId="0" applyNumberFormat="1" applyFont="1" applyAlignment="1">
      <alignment horizontal="right"/>
    </xf>
    <xf numFmtId="1" fontId="3" fillId="0" borderId="0" xfId="0" applyNumberFormat="1" applyFont="1" applyAlignment="1">
      <alignment horizontal="right"/>
    </xf>
    <xf numFmtId="0" fontId="0" fillId="0" borderId="1" xfId="0" applyBorder="1" applyAlignment="1">
      <alignment horizontal="right"/>
    </xf>
    <xf numFmtId="172" fontId="0" fillId="0" borderId="1" xfId="0" applyNumberFormat="1" applyBorder="1" applyAlignment="1">
      <alignment horizontal="right"/>
    </xf>
    <xf numFmtId="0" fontId="14" fillId="0" borderId="1" xfId="0" applyFont="1" applyBorder="1"/>
    <xf numFmtId="171" fontId="0" fillId="0" borderId="1" xfId="0" applyNumberFormat="1" applyFont="1" applyBorder="1" applyAlignment="1">
      <alignment horizontal="right"/>
    </xf>
    <xf numFmtId="0" fontId="0" fillId="0" borderId="5" xfId="0" applyBorder="1" applyAlignment="1">
      <alignment horizontal="right"/>
    </xf>
    <xf numFmtId="171" fontId="2" fillId="4" borderId="0" xfId="1" applyNumberFormat="1" applyFont="1" applyFill="1" applyAlignment="1">
      <alignment horizontal="right"/>
    </xf>
    <xf numFmtId="0" fontId="0" fillId="0" borderId="1" xfId="0" applyBorder="1" applyAlignment="1">
      <alignment horizontal="right" wrapText="1"/>
    </xf>
    <xf numFmtId="1" fontId="0" fillId="0" borderId="1" xfId="0" applyNumberFormat="1" applyBorder="1" applyAlignment="1">
      <alignment horizontal="right"/>
    </xf>
    <xf numFmtId="1" fontId="0" fillId="0" borderId="0" xfId="0" applyNumberFormat="1" applyBorder="1" applyAlignment="1">
      <alignment horizontal="right"/>
    </xf>
    <xf numFmtId="9" fontId="0" fillId="0" borderId="1" xfId="0" applyNumberFormat="1" applyBorder="1" applyAlignment="1">
      <alignment horizontal="right"/>
    </xf>
    <xf numFmtId="3" fontId="33" fillId="0" borderId="0" xfId="0" applyNumberFormat="1" applyFont="1" applyAlignment="1">
      <alignment vertical="center"/>
    </xf>
    <xf numFmtId="171" fontId="15" fillId="0" borderId="0" xfId="1" applyNumberFormat="1" applyFont="1" applyAlignment="1">
      <alignment horizontal="right"/>
    </xf>
    <xf numFmtId="171" fontId="2" fillId="0" borderId="5" xfId="1" applyNumberFormat="1" applyFont="1" applyBorder="1" applyAlignment="1">
      <alignment horizontal="right"/>
    </xf>
    <xf numFmtId="9" fontId="15" fillId="0" borderId="0" xfId="2" applyFont="1" applyAlignment="1">
      <alignment horizontal="right"/>
    </xf>
    <xf numFmtId="2" fontId="1" fillId="0" borderId="6" xfId="1" applyNumberFormat="1" applyFont="1" applyFill="1" applyBorder="1" applyAlignment="1">
      <alignment horizontal="right"/>
    </xf>
    <xf numFmtId="171" fontId="0" fillId="0" borderId="5" xfId="0" applyNumberFormat="1" applyFill="1" applyBorder="1" applyAlignment="1">
      <alignment horizontal="right"/>
    </xf>
    <xf numFmtId="0" fontId="0" fillId="0" borderId="0" xfId="0" applyFont="1" applyFill="1" applyAlignment="1">
      <alignment horizontal="right"/>
    </xf>
    <xf numFmtId="9" fontId="0" fillId="0" borderId="0" xfId="0" applyNumberFormat="1" applyFont="1" applyAlignment="1">
      <alignment horizontal="right"/>
    </xf>
    <xf numFmtId="9" fontId="0" fillId="0" borderId="0" xfId="0" applyNumberFormat="1" applyFont="1" applyFill="1"/>
    <xf numFmtId="3" fontId="0" fillId="0" borderId="0" xfId="0" applyNumberFormat="1" applyFont="1" applyAlignment="1">
      <alignment horizontal="right"/>
    </xf>
    <xf numFmtId="171" fontId="0" fillId="0" borderId="0" xfId="0" applyNumberFormat="1" applyFill="1" applyAlignment="1">
      <alignment horizontal="right"/>
    </xf>
    <xf numFmtId="0" fontId="4" fillId="0" borderId="0" xfId="0" applyFont="1" applyFill="1" applyAlignment="1">
      <alignment horizontal="left" indent="1"/>
    </xf>
    <xf numFmtId="171" fontId="2" fillId="0" borderId="0" xfId="0" quotePrefix="1" applyNumberFormat="1" applyFont="1" applyFill="1" applyAlignment="1">
      <alignment horizontal="center"/>
    </xf>
    <xf numFmtId="171" fontId="2" fillId="0" borderId="0" xfId="0" quotePrefix="1" applyNumberFormat="1" applyFont="1" applyFill="1" applyAlignment="1">
      <alignment horizontal="right"/>
    </xf>
    <xf numFmtId="171" fontId="2" fillId="0" borderId="0" xfId="0" applyNumberFormat="1" applyFont="1" applyFill="1" applyAlignment="1">
      <alignment horizontal="right"/>
    </xf>
    <xf numFmtId="0" fontId="2" fillId="0" borderId="0" xfId="0" applyFont="1" applyFill="1" applyAlignment="1">
      <alignment horizontal="right"/>
    </xf>
    <xf numFmtId="9" fontId="0" fillId="0" borderId="0" xfId="0" applyNumberFormat="1" applyFont="1" applyFill="1" applyAlignment="1">
      <alignment horizontal="right"/>
    </xf>
    <xf numFmtId="171" fontId="0" fillId="0" borderId="0" xfId="0" applyNumberFormat="1" applyFont="1" applyFill="1" applyAlignment="1">
      <alignment horizontal="right"/>
    </xf>
    <xf numFmtId="1" fontId="24" fillId="0" borderId="0" xfId="0" applyNumberFormat="1" applyFont="1" applyAlignment="1">
      <alignment horizontal="center" vertical="center"/>
    </xf>
    <xf numFmtId="165" fontId="24" fillId="0" borderId="0" xfId="0" applyNumberFormat="1" applyFont="1" applyAlignment="1">
      <alignment horizontal="center" vertical="center"/>
    </xf>
    <xf numFmtId="0" fontId="2" fillId="3" borderId="0" xfId="0" applyFont="1" applyFill="1" applyAlignment="1">
      <alignment horizontal="center" vertical="center"/>
    </xf>
    <xf numFmtId="171" fontId="4" fillId="0" borderId="0" xfId="0" quotePrefix="1" applyNumberFormat="1" applyFont="1" applyFill="1" applyAlignment="1">
      <alignment horizontal="right" vertical="center"/>
    </xf>
  </cellXfs>
  <cellStyles count="6">
    <cellStyle name="Comma" xfId="1" builtinId="3"/>
    <cellStyle name="Hyperlink" xfId="5" builtinId="8"/>
    <cellStyle name="Normal" xfId="0" builtinId="0"/>
    <cellStyle name="Normal_9M 2002 Handouts" xfId="4" xr:uid="{413320BB-117E-45F7-93E9-914D20F9F4F9}"/>
    <cellStyle name="Normal_Quadros Press Release 1Q2006 - EDP Consolidado" xfId="3" xr:uid="{50F36AA8-35B3-4C17-A7A6-5D5DD7858D64}"/>
    <cellStyle name="Percent" xfId="2" builtinId="5"/>
  </cellStyles>
  <dxfs count="0"/>
  <tableStyles count="0" defaultTableStyle="TableStyleMedium2" defaultPivotStyle="PivotStyleMedium9"/>
  <colors>
    <mruColors>
      <color rgb="FF384B77"/>
      <color rgb="FF3E8077"/>
      <color rgb="FF8CA7AF"/>
      <color rgb="FF61828B"/>
      <color rgb="FF2E60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9</xdr:col>
      <xdr:colOff>228600</xdr:colOff>
      <xdr:row>20</xdr:row>
      <xdr:rowOff>57150</xdr:rowOff>
    </xdr:to>
    <xdr:pic>
      <xdr:nvPicPr>
        <xdr:cNvPr id="3" name="Picture 2">
          <a:extLst>
            <a:ext uri="{FF2B5EF4-FFF2-40B4-BE49-F238E27FC236}">
              <a16:creationId xmlns:a16="http://schemas.microsoft.com/office/drawing/2014/main" id="{59BA0406-A7AB-403E-8622-4DC1FAA67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5715000" cy="360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06F5-259A-42BF-9527-CDAD2F8DDE37}">
  <sheetPr>
    <tabColor rgb="FF8CA7AF"/>
  </sheetPr>
  <dimension ref="I11:AG21"/>
  <sheetViews>
    <sheetView showGridLines="0" tabSelected="1" topLeftCell="A4" workbookViewId="0">
      <selection activeCell="K15" sqref="K15:M16"/>
    </sheetView>
  </sheetViews>
  <sheetFormatPr defaultRowHeight="15" x14ac:dyDescent="0.25"/>
  <sheetData>
    <row r="11" spans="9:33" x14ac:dyDescent="0.25">
      <c r="P11" s="42"/>
      <c r="Q11" s="42"/>
      <c r="R11" s="42"/>
      <c r="S11" s="42"/>
      <c r="T11" s="42"/>
      <c r="U11" s="42"/>
      <c r="V11" s="42"/>
      <c r="W11" s="42"/>
      <c r="X11" s="42"/>
      <c r="Y11" s="42"/>
      <c r="Z11" s="42"/>
      <c r="AA11" s="42"/>
      <c r="AB11" s="42"/>
    </row>
    <row r="12" spans="9:33" x14ac:dyDescent="0.25">
      <c r="P12" s="42"/>
      <c r="Q12" s="42"/>
      <c r="R12" s="42"/>
      <c r="S12" s="42"/>
      <c r="T12" s="42"/>
      <c r="U12" s="42"/>
      <c r="V12" s="42"/>
      <c r="W12" s="42"/>
      <c r="X12" s="42"/>
      <c r="Y12" s="42"/>
      <c r="Z12" s="42"/>
      <c r="AA12" s="42"/>
      <c r="AB12" s="42"/>
    </row>
    <row r="13" spans="9:33" x14ac:dyDescent="0.25">
      <c r="P13" s="496"/>
      <c r="Q13" s="210"/>
      <c r="R13" s="42"/>
      <c r="S13" s="42"/>
      <c r="T13" s="42"/>
      <c r="U13" s="42"/>
      <c r="V13" s="42"/>
      <c r="W13" s="42"/>
      <c r="X13" s="42"/>
      <c r="Y13" s="42"/>
      <c r="Z13" s="42"/>
      <c r="AA13" s="42"/>
      <c r="AB13" s="42"/>
    </row>
    <row r="14" spans="9:33" ht="15" customHeight="1" x14ac:dyDescent="0.25">
      <c r="P14" s="496"/>
      <c r="Q14" s="210"/>
      <c r="R14" s="42"/>
      <c r="S14" s="42"/>
      <c r="T14" s="42"/>
      <c r="U14" s="42"/>
      <c r="V14" s="42"/>
      <c r="W14" s="42"/>
      <c r="X14" s="42"/>
      <c r="Y14" s="42"/>
      <c r="Z14" s="42"/>
      <c r="AA14" s="42"/>
      <c r="AB14" s="42"/>
    </row>
    <row r="15" spans="9:33" ht="14.45" customHeight="1" x14ac:dyDescent="0.25">
      <c r="K15" s="494" t="s">
        <v>336</v>
      </c>
      <c r="L15" s="494"/>
      <c r="M15" s="494"/>
      <c r="N15" s="22"/>
      <c r="O15" s="22"/>
      <c r="P15" s="211"/>
      <c r="Q15" s="210"/>
      <c r="R15" s="211"/>
      <c r="S15" s="211"/>
      <c r="T15" s="211"/>
      <c r="U15" s="211"/>
      <c r="V15" s="211"/>
      <c r="W15" s="211"/>
      <c r="X15" s="211"/>
      <c r="Y15" s="211"/>
      <c r="Z15" s="211"/>
      <c r="AA15" s="211"/>
      <c r="AB15" s="211"/>
      <c r="AC15" s="22"/>
      <c r="AD15" s="22"/>
      <c r="AE15" s="22"/>
      <c r="AF15" s="22"/>
      <c r="AG15" s="22"/>
    </row>
    <row r="16" spans="9:33" ht="14.45" customHeight="1" x14ac:dyDescent="0.25">
      <c r="I16" s="22"/>
      <c r="J16" s="22"/>
      <c r="K16" s="494"/>
      <c r="L16" s="494"/>
      <c r="M16" s="494"/>
      <c r="N16" s="22"/>
      <c r="O16" s="22"/>
      <c r="P16" s="211"/>
      <c r="Q16" s="212"/>
      <c r="R16" s="211"/>
      <c r="S16" s="211"/>
      <c r="T16" s="213"/>
      <c r="U16" s="211"/>
      <c r="V16" s="211"/>
      <c r="W16" s="211"/>
      <c r="X16" s="211"/>
      <c r="Y16" s="211"/>
      <c r="Z16" s="211"/>
      <c r="AA16" s="211"/>
      <c r="AB16" s="211"/>
      <c r="AC16" s="22"/>
      <c r="AD16" s="22"/>
      <c r="AE16" s="22"/>
      <c r="AF16" s="22"/>
      <c r="AG16" s="22"/>
    </row>
    <row r="17" spans="9:33" ht="14.45" customHeight="1" x14ac:dyDescent="0.25">
      <c r="I17" s="22"/>
      <c r="J17" s="22"/>
      <c r="K17" s="22"/>
      <c r="L17" s="22"/>
      <c r="M17" s="22"/>
      <c r="N17" s="22"/>
      <c r="O17" s="22"/>
      <c r="P17" s="211"/>
      <c r="Q17" s="214"/>
      <c r="R17" s="211"/>
      <c r="S17" s="211"/>
      <c r="T17" s="211"/>
      <c r="U17" s="213"/>
      <c r="V17" s="211"/>
      <c r="W17" s="211"/>
      <c r="X17" s="211"/>
      <c r="Y17" s="211"/>
      <c r="Z17" s="211"/>
      <c r="AA17" s="211"/>
      <c r="AB17" s="211"/>
      <c r="AC17" s="22"/>
      <c r="AD17" s="22"/>
      <c r="AE17" s="22"/>
      <c r="AF17" s="22"/>
      <c r="AG17" s="22"/>
    </row>
    <row r="18" spans="9:33" ht="14.45" customHeight="1" x14ac:dyDescent="0.25">
      <c r="I18" s="495" t="s">
        <v>0</v>
      </c>
      <c r="J18" s="495"/>
      <c r="K18" s="495"/>
      <c r="L18" s="495"/>
      <c r="M18" s="495"/>
      <c r="N18" s="495"/>
      <c r="O18" s="495"/>
      <c r="P18" s="215"/>
      <c r="Q18" s="210"/>
      <c r="R18" s="215"/>
      <c r="S18" s="215"/>
      <c r="T18" s="215"/>
      <c r="U18" s="215"/>
      <c r="V18" s="215"/>
      <c r="W18" s="215"/>
      <c r="X18" s="213"/>
      <c r="Y18" s="215"/>
      <c r="Z18" s="215"/>
      <c r="AA18" s="215"/>
      <c r="AB18" s="215"/>
      <c r="AC18" s="23"/>
      <c r="AD18" s="23"/>
      <c r="AE18" s="23"/>
      <c r="AF18" s="23"/>
      <c r="AG18" s="23"/>
    </row>
    <row r="19" spans="9:33" ht="14.45" customHeight="1" x14ac:dyDescent="0.25">
      <c r="I19" s="495"/>
      <c r="J19" s="495"/>
      <c r="K19" s="495"/>
      <c r="L19" s="495"/>
      <c r="M19" s="495"/>
      <c r="N19" s="495"/>
      <c r="O19" s="495"/>
      <c r="P19" s="215"/>
      <c r="Q19" s="214"/>
      <c r="R19" s="215"/>
      <c r="S19" s="215"/>
      <c r="T19" s="215"/>
      <c r="U19" s="215"/>
      <c r="V19" s="215"/>
      <c r="W19" s="215"/>
      <c r="X19" s="215"/>
      <c r="Y19" s="215"/>
      <c r="Z19" s="213"/>
      <c r="AA19" s="215"/>
      <c r="AB19" s="215"/>
      <c r="AC19" s="23"/>
      <c r="AD19" s="23"/>
      <c r="AE19" s="23"/>
      <c r="AF19" s="23"/>
      <c r="AG19" s="23"/>
    </row>
    <row r="20" spans="9:33" ht="14.45" customHeight="1" x14ac:dyDescent="0.25">
      <c r="I20" s="495"/>
      <c r="J20" s="495"/>
      <c r="K20" s="495"/>
      <c r="L20" s="495"/>
      <c r="M20" s="495"/>
      <c r="N20" s="495"/>
      <c r="O20" s="495"/>
      <c r="P20" s="215"/>
      <c r="Q20" s="214"/>
      <c r="R20" s="215"/>
      <c r="S20" s="215"/>
      <c r="T20" s="215"/>
      <c r="U20" s="215"/>
      <c r="V20" s="215"/>
      <c r="W20" s="213"/>
      <c r="X20" s="215"/>
      <c r="Y20" s="215"/>
      <c r="Z20" s="215"/>
      <c r="AA20" s="215"/>
      <c r="AB20" s="215"/>
      <c r="AC20" s="23"/>
      <c r="AD20" s="23"/>
      <c r="AE20" s="23"/>
      <c r="AF20" s="23"/>
      <c r="AG20" s="23"/>
    </row>
    <row r="21" spans="9:33" ht="15" customHeight="1" x14ac:dyDescent="0.25">
      <c r="I21" s="495"/>
      <c r="J21" s="495"/>
      <c r="K21" s="495"/>
      <c r="L21" s="495"/>
      <c r="M21" s="495"/>
      <c r="N21" s="495"/>
      <c r="O21" s="495"/>
      <c r="P21" s="42"/>
      <c r="Q21" s="42"/>
      <c r="R21" s="42"/>
      <c r="S21" s="42"/>
      <c r="T21" s="42"/>
      <c r="U21" s="42"/>
      <c r="V21" s="42"/>
      <c r="W21" s="42"/>
      <c r="X21" s="42"/>
      <c r="Y21" s="42"/>
      <c r="Z21" s="42"/>
      <c r="AA21" s="42"/>
      <c r="AB21" s="42"/>
    </row>
  </sheetData>
  <mergeCells count="3">
    <mergeCell ref="K15:M16"/>
    <mergeCell ref="I18:O21"/>
    <mergeCell ref="P13:P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3EB7-9766-4ACB-A40C-B2A3BD1F56AF}">
  <sheetPr>
    <tabColor rgb="FF8CA7AF"/>
  </sheetPr>
  <dimension ref="A1:AI190"/>
  <sheetViews>
    <sheetView showGridLines="0" zoomScale="75" zoomScaleNormal="75" workbookViewId="0">
      <pane xSplit="9" ySplit="3" topLeftCell="J4" activePane="bottomRight" state="frozen"/>
      <selection activeCell="B2" sqref="B2"/>
      <selection pane="topRight" activeCell="B2" sqref="B2"/>
      <selection pane="bottomLeft" activeCell="B2" sqref="B2"/>
      <selection pane="bottomRight" activeCell="B2" sqref="B2"/>
    </sheetView>
  </sheetViews>
  <sheetFormatPr defaultColWidth="9.140625" defaultRowHeight="15" x14ac:dyDescent="0.25"/>
  <cols>
    <col min="1" max="1" width="5.5703125" customWidth="1"/>
    <col min="2" max="2" width="48.42578125" customWidth="1"/>
    <col min="3" max="9" width="9.140625" hidden="1" customWidth="1"/>
    <col min="10" max="21" width="9.140625" customWidth="1"/>
    <col min="23" max="23" width="8.85546875" customWidth="1"/>
    <col min="27" max="27" width="11.140625" customWidth="1"/>
    <col min="28" max="29" width="11" customWidth="1"/>
    <col min="30" max="30" width="12" customWidth="1"/>
    <col min="31" max="31" width="10.28515625" customWidth="1"/>
  </cols>
  <sheetData>
    <row r="1" spans="1:35" s="28" customFormat="1" ht="5.0999999999999996" customHeight="1" x14ac:dyDescent="0.25">
      <c r="A1"/>
      <c r="B1"/>
      <c r="C1"/>
      <c r="D1"/>
      <c r="E1"/>
      <c r="F1"/>
      <c r="G1"/>
      <c r="H1"/>
      <c r="I1"/>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row>
    <row r="2" spans="1:35" s="222" customFormat="1" ht="36" x14ac:dyDescent="0.25">
      <c r="A2"/>
      <c r="B2" s="171" t="s">
        <v>185</v>
      </c>
      <c r="C2" s="31" t="s">
        <v>186</v>
      </c>
      <c r="D2" s="31"/>
      <c r="E2" s="31"/>
      <c r="F2" s="31"/>
      <c r="G2" s="31"/>
      <c r="H2" s="29"/>
      <c r="I2" s="29"/>
      <c r="J2" s="333"/>
      <c r="K2" s="332"/>
      <c r="Q2" s="253"/>
    </row>
    <row r="3" spans="1:35" s="222" customFormat="1" x14ac:dyDescent="0.25">
      <c r="A3"/>
      <c r="B3" s="177" t="s">
        <v>187</v>
      </c>
      <c r="C3" s="61">
        <v>2001</v>
      </c>
      <c r="D3" s="61">
        <v>2002</v>
      </c>
      <c r="E3" s="61">
        <v>2003</v>
      </c>
      <c r="F3" s="61">
        <v>2004</v>
      </c>
      <c r="G3" s="61">
        <v>2005</v>
      </c>
      <c r="H3" s="61">
        <v>2006</v>
      </c>
      <c r="I3" s="61">
        <v>2007</v>
      </c>
      <c r="J3" s="227">
        <v>2008</v>
      </c>
      <c r="K3" s="227">
        <v>2009</v>
      </c>
      <c r="L3" s="227">
        <v>2010</v>
      </c>
      <c r="M3" s="227">
        <v>2011</v>
      </c>
      <c r="N3" s="227">
        <v>2012</v>
      </c>
      <c r="O3" s="227">
        <v>2013</v>
      </c>
      <c r="P3" s="227">
        <v>2014</v>
      </c>
      <c r="Q3" s="227">
        <v>2015</v>
      </c>
      <c r="R3" s="227">
        <v>2016</v>
      </c>
      <c r="S3" s="227">
        <v>2017</v>
      </c>
      <c r="T3" s="227">
        <v>2018</v>
      </c>
      <c r="U3" s="227">
        <v>2019</v>
      </c>
      <c r="V3" s="227">
        <v>2020</v>
      </c>
      <c r="W3" s="227">
        <v>2021</v>
      </c>
      <c r="X3" s="228">
        <v>2022</v>
      </c>
      <c r="Y3" s="229">
        <v>2023</v>
      </c>
      <c r="AA3" s="230" t="s">
        <v>290</v>
      </c>
      <c r="AB3" s="230" t="s">
        <v>291</v>
      </c>
      <c r="AC3" s="230" t="s">
        <v>292</v>
      </c>
      <c r="AD3" s="230">
        <v>2022</v>
      </c>
      <c r="AE3" s="231" t="s">
        <v>320</v>
      </c>
      <c r="AF3" s="231" t="s">
        <v>321</v>
      </c>
      <c r="AG3" s="232" t="s">
        <v>322</v>
      </c>
      <c r="AH3" s="233">
        <v>2023</v>
      </c>
    </row>
    <row r="4" spans="1:35" s="222" customFormat="1" x14ac:dyDescent="0.25">
      <c r="A4"/>
      <c r="B4" s="34" t="s">
        <v>64</v>
      </c>
      <c r="C4" s="141" t="s">
        <v>23</v>
      </c>
      <c r="D4" s="141" t="s">
        <v>23</v>
      </c>
      <c r="E4" s="141" t="s">
        <v>23</v>
      </c>
      <c r="F4" s="141" t="s">
        <v>23</v>
      </c>
      <c r="G4" s="141" t="s">
        <v>23</v>
      </c>
      <c r="H4" s="141" t="s">
        <v>23</v>
      </c>
      <c r="I4" s="141" t="s">
        <v>23</v>
      </c>
      <c r="J4" s="261">
        <v>4400</v>
      </c>
      <c r="K4" s="261">
        <v>5491</v>
      </c>
      <c r="L4" s="261">
        <v>6437.3249999999998</v>
      </c>
      <c r="M4" s="261">
        <v>7157.3249999999998</v>
      </c>
      <c r="N4" s="261">
        <f t="shared" ref="N4:S4" si="0">N5+N9+N12</f>
        <v>7557.5749999999998</v>
      </c>
      <c r="O4" s="261">
        <f t="shared" si="0"/>
        <v>7982.8</v>
      </c>
      <c r="P4" s="261">
        <f t="shared" si="0"/>
        <v>8067.7</v>
      </c>
      <c r="Q4" s="261">
        <f t="shared" si="0"/>
        <v>9199</v>
      </c>
      <c r="R4" s="261">
        <f t="shared" si="0"/>
        <v>9969</v>
      </c>
      <c r="S4" s="261">
        <f t="shared" si="0"/>
        <v>10531</v>
      </c>
      <c r="T4" s="261">
        <v>11155.880000000001</v>
      </c>
      <c r="U4" s="261">
        <v>10666.87</v>
      </c>
      <c r="V4" s="261">
        <v>11154.735000000001</v>
      </c>
      <c r="W4" s="261">
        <v>11845.142</v>
      </c>
      <c r="X4" s="261">
        <f>AD4</f>
        <v>12136.021999999997</v>
      </c>
      <c r="Y4" s="261"/>
      <c r="AA4" s="261">
        <v>11891.341999999999</v>
      </c>
      <c r="AB4" s="261">
        <v>11631.621999999999</v>
      </c>
      <c r="AC4" s="261">
        <v>11906.521999999997</v>
      </c>
      <c r="AD4" s="261">
        <v>12136.021999999997</v>
      </c>
      <c r="AE4" s="261">
        <v>12161.576999999999</v>
      </c>
      <c r="AF4" s="261"/>
      <c r="AG4" s="261"/>
      <c r="AH4" s="261"/>
    </row>
    <row r="5" spans="1:35" s="222" customFormat="1" x14ac:dyDescent="0.25">
      <c r="A5"/>
      <c r="B5" s="204" t="s">
        <v>59</v>
      </c>
      <c r="C5" s="141"/>
      <c r="D5" s="141"/>
      <c r="E5" s="141"/>
      <c r="F5" s="141"/>
      <c r="G5" s="141"/>
      <c r="H5" s="141"/>
      <c r="I5" s="141"/>
      <c r="J5" s="261">
        <f>SUM(J6:J8)</f>
        <v>2477</v>
      </c>
      <c r="K5" s="261">
        <f t="shared" ref="K5:U5" si="1">SUM(K6:K8)</f>
        <v>2853</v>
      </c>
      <c r="L5" s="261">
        <f t="shared" si="1"/>
        <v>3200</v>
      </c>
      <c r="M5" s="261">
        <f t="shared" si="1"/>
        <v>3652</v>
      </c>
      <c r="N5" s="261">
        <f t="shared" si="1"/>
        <v>3837</v>
      </c>
      <c r="O5" s="261">
        <f t="shared" si="1"/>
        <v>4232</v>
      </c>
      <c r="P5" s="261">
        <f t="shared" si="1"/>
        <v>4179</v>
      </c>
      <c r="Q5" s="261">
        <f t="shared" si="1"/>
        <v>4912</v>
      </c>
      <c r="R5" s="261">
        <f t="shared" si="1"/>
        <v>4934</v>
      </c>
      <c r="S5" s="261">
        <f t="shared" si="1"/>
        <v>5005.5</v>
      </c>
      <c r="T5" s="261">
        <f t="shared" si="1"/>
        <v>5217.08</v>
      </c>
      <c r="U5" s="261">
        <f t="shared" si="1"/>
        <v>4346.47</v>
      </c>
      <c r="V5" s="261">
        <f>SUM(V6:V8)</f>
        <v>4713.835</v>
      </c>
      <c r="W5" s="261">
        <f t="shared" ref="W5" si="2">SUM(W6:W8)</f>
        <v>5174.6750000000002</v>
      </c>
      <c r="X5" s="261">
        <f>AD5</f>
        <v>5050.3549999999996</v>
      </c>
      <c r="Y5" s="261"/>
      <c r="AA5" s="261">
        <f t="shared" ref="AA5:AC5" si="3">SUM(AA6:AA8)</f>
        <v>5220.875</v>
      </c>
      <c r="AB5" s="261">
        <f t="shared" si="3"/>
        <v>4961.1549999999997</v>
      </c>
      <c r="AC5" s="261">
        <f t="shared" si="3"/>
        <v>4916.8549999999996</v>
      </c>
      <c r="AD5" s="261">
        <f>SUM(AD6:AD8)</f>
        <v>5050.3549999999996</v>
      </c>
      <c r="AE5" s="261">
        <f>SUM(AE6:AE8)</f>
        <v>5078.8549999999996</v>
      </c>
      <c r="AF5" s="261"/>
      <c r="AG5" s="261"/>
      <c r="AH5" s="261"/>
    </row>
    <row r="6" spans="1:35" s="222" customFormat="1" x14ac:dyDescent="0.25">
      <c r="A6"/>
      <c r="B6" s="113" t="s">
        <v>69</v>
      </c>
      <c r="C6" s="115">
        <v>0</v>
      </c>
      <c r="D6" s="115">
        <v>0</v>
      </c>
      <c r="E6" s="115">
        <v>0</v>
      </c>
      <c r="F6" s="115">
        <v>0</v>
      </c>
      <c r="G6" s="115">
        <v>0</v>
      </c>
      <c r="H6" s="115">
        <v>0</v>
      </c>
      <c r="I6" s="115">
        <v>0</v>
      </c>
      <c r="J6" s="337">
        <v>553</v>
      </c>
      <c r="K6" s="337">
        <v>595</v>
      </c>
      <c r="L6" s="337">
        <v>599</v>
      </c>
      <c r="M6" s="337">
        <v>613</v>
      </c>
      <c r="N6" s="337">
        <v>615</v>
      </c>
      <c r="O6" s="338">
        <v>619</v>
      </c>
      <c r="P6" s="338">
        <f>624-2</f>
        <v>622</v>
      </c>
      <c r="Q6" s="338">
        <f>1247-2</f>
        <v>1245</v>
      </c>
      <c r="R6" s="338">
        <v>1249</v>
      </c>
      <c r="S6" s="338">
        <v>1249</v>
      </c>
      <c r="T6" s="338">
        <v>1304.07</v>
      </c>
      <c r="U6" s="338">
        <v>1159.97</v>
      </c>
      <c r="V6" s="338">
        <v>1223.97</v>
      </c>
      <c r="W6" s="338">
        <v>1137.67</v>
      </c>
      <c r="X6" s="338">
        <f>AD6</f>
        <v>1155.57</v>
      </c>
      <c r="Y6" s="338"/>
      <c r="AA6" s="338">
        <v>1137.67</v>
      </c>
      <c r="AB6" s="338">
        <v>1137.67</v>
      </c>
      <c r="AC6" s="338">
        <v>1137.67</v>
      </c>
      <c r="AD6" s="338">
        <v>1155.57</v>
      </c>
      <c r="AE6" s="338">
        <v>1155.57</v>
      </c>
      <c r="AF6" s="338"/>
      <c r="AG6" s="338"/>
      <c r="AH6" s="338"/>
    </row>
    <row r="7" spans="1:35" s="222" customFormat="1" x14ac:dyDescent="0.25">
      <c r="A7"/>
      <c r="B7" s="113" t="s">
        <v>68</v>
      </c>
      <c r="C7" s="115">
        <v>0</v>
      </c>
      <c r="D7" s="115">
        <v>0</v>
      </c>
      <c r="E7" s="115">
        <v>0</v>
      </c>
      <c r="F7" s="115">
        <v>0</v>
      </c>
      <c r="G7" s="115">
        <v>0</v>
      </c>
      <c r="H7" s="115">
        <v>0</v>
      </c>
      <c r="I7" s="115">
        <v>0</v>
      </c>
      <c r="J7" s="337">
        <v>1692</v>
      </c>
      <c r="K7" s="337">
        <v>1861</v>
      </c>
      <c r="L7" s="337">
        <v>2050</v>
      </c>
      <c r="M7" s="337">
        <v>2201</v>
      </c>
      <c r="N7" s="337">
        <v>2310</v>
      </c>
      <c r="O7" s="338">
        <v>2310</v>
      </c>
      <c r="P7" s="338">
        <v>2194</v>
      </c>
      <c r="Q7" s="338">
        <v>2194</v>
      </c>
      <c r="R7" s="338">
        <v>2194</v>
      </c>
      <c r="S7" s="338">
        <v>2244</v>
      </c>
      <c r="T7" s="338">
        <v>2311.52</v>
      </c>
      <c r="U7" s="338">
        <v>1974.2</v>
      </c>
      <c r="V7" s="338">
        <v>2137.3649999999998</v>
      </c>
      <c r="W7" s="338">
        <v>2193.605</v>
      </c>
      <c r="X7" s="338">
        <f t="shared" ref="X7:X13" si="4">AD7</f>
        <v>2157.585</v>
      </c>
      <c r="Y7" s="338"/>
      <c r="AA7" s="338">
        <v>2218.8049999999998</v>
      </c>
      <c r="AB7" s="338">
        <v>2057.9850000000001</v>
      </c>
      <c r="AC7" s="338">
        <v>2057.9850000000001</v>
      </c>
      <c r="AD7" s="338">
        <v>2157.585</v>
      </c>
      <c r="AE7" s="338">
        <v>2157.585</v>
      </c>
      <c r="AF7" s="338"/>
      <c r="AG7" s="338"/>
      <c r="AH7" s="338"/>
    </row>
    <row r="8" spans="1:35" s="222" customFormat="1" x14ac:dyDescent="0.25">
      <c r="A8"/>
      <c r="B8" s="113" t="s">
        <v>188</v>
      </c>
      <c r="C8" s="80">
        <v>0</v>
      </c>
      <c r="D8" s="80">
        <v>0</v>
      </c>
      <c r="E8" s="80">
        <v>0</v>
      </c>
      <c r="F8" s="80">
        <v>0</v>
      </c>
      <c r="G8" s="80">
        <v>0</v>
      </c>
      <c r="H8" s="80">
        <v>0</v>
      </c>
      <c r="I8" s="80">
        <v>0</v>
      </c>
      <c r="J8" s="338">
        <f>47+185</f>
        <v>232</v>
      </c>
      <c r="K8" s="338">
        <f>220+120+57</f>
        <v>397</v>
      </c>
      <c r="L8" s="338">
        <f>341+120+90</f>
        <v>551</v>
      </c>
      <c r="M8" s="338">
        <f>363+190+285</f>
        <v>838</v>
      </c>
      <c r="N8" s="338">
        <f>411+190+350-39</f>
        <v>912</v>
      </c>
      <c r="O8" s="338">
        <f>462+370+521-50</f>
        <v>1303</v>
      </c>
      <c r="P8" s="338">
        <v>1363</v>
      </c>
      <c r="Q8" s="338">
        <f>1473</f>
        <v>1473</v>
      </c>
      <c r="R8" s="338">
        <v>1491</v>
      </c>
      <c r="S8" s="338">
        <v>1512.5</v>
      </c>
      <c r="T8" s="338">
        <v>1601.49</v>
      </c>
      <c r="U8" s="338">
        <v>1212.3</v>
      </c>
      <c r="V8" s="338">
        <v>1352.5</v>
      </c>
      <c r="W8" s="338">
        <v>1843.3999999999999</v>
      </c>
      <c r="X8" s="338">
        <f t="shared" si="4"/>
        <v>1737.1999999999998</v>
      </c>
      <c r="Y8" s="338"/>
      <c r="AA8" s="338">
        <v>1864.3999999999999</v>
      </c>
      <c r="AB8" s="338">
        <v>1765.4999999999998</v>
      </c>
      <c r="AC8" s="338">
        <v>1721.1999999999998</v>
      </c>
      <c r="AD8" s="338">
        <v>1737.1999999999998</v>
      </c>
      <c r="AE8" s="338">
        <v>1765.6999999999998</v>
      </c>
      <c r="AF8" s="338"/>
      <c r="AG8" s="338"/>
      <c r="AH8" s="338"/>
    </row>
    <row r="9" spans="1:35" s="222" customFormat="1" x14ac:dyDescent="0.25">
      <c r="A9"/>
      <c r="B9" s="204" t="s">
        <v>6</v>
      </c>
      <c r="C9" s="141"/>
      <c r="D9" s="141"/>
      <c r="E9" s="141"/>
      <c r="F9" s="141"/>
      <c r="G9" s="141"/>
      <c r="H9" s="141"/>
      <c r="I9" s="141"/>
      <c r="J9" s="261">
        <f>SUM(J10:J11)</f>
        <v>1923</v>
      </c>
      <c r="K9" s="261">
        <f t="shared" ref="K9:U9" si="5">SUM(K10:K11)</f>
        <v>2623.5250000000005</v>
      </c>
      <c r="L9" s="261">
        <f t="shared" si="5"/>
        <v>3223.5249999999996</v>
      </c>
      <c r="M9" s="261">
        <f t="shared" si="5"/>
        <v>3421.5249999999996</v>
      </c>
      <c r="N9" s="261">
        <f t="shared" si="5"/>
        <v>3636.7749999999996</v>
      </c>
      <c r="O9" s="261">
        <f t="shared" si="5"/>
        <v>3667</v>
      </c>
      <c r="P9" s="261">
        <f t="shared" si="5"/>
        <v>3804.9</v>
      </c>
      <c r="Q9" s="261">
        <f t="shared" si="5"/>
        <v>4203</v>
      </c>
      <c r="R9" s="261">
        <f t="shared" si="5"/>
        <v>4831</v>
      </c>
      <c r="S9" s="261">
        <f t="shared" si="5"/>
        <v>5194.5</v>
      </c>
      <c r="T9" s="261">
        <f t="shared" si="5"/>
        <v>5471.6</v>
      </c>
      <c r="U9" s="261">
        <f t="shared" si="5"/>
        <v>5853.2</v>
      </c>
      <c r="V9" s="261">
        <f>SUM(V10:V11)</f>
        <v>6005.2</v>
      </c>
      <c r="W9" s="261">
        <f t="shared" ref="W9" si="6">SUM(W10:W11)</f>
        <v>6079.2669999999998</v>
      </c>
      <c r="X9" s="261">
        <f t="shared" si="4"/>
        <v>6175.2669999999998</v>
      </c>
      <c r="Y9" s="261"/>
      <c r="AA9" s="261">
        <f t="shared" ref="AA9:AC9" si="7">SUM(AA10:AA11)</f>
        <v>6079.2669999999998</v>
      </c>
      <c r="AB9" s="261">
        <f t="shared" si="7"/>
        <v>6079.2669999999998</v>
      </c>
      <c r="AC9" s="261">
        <f t="shared" si="7"/>
        <v>6079.2669999999998</v>
      </c>
      <c r="AD9" s="261">
        <f>SUM(AD10:AD11)</f>
        <v>6175.2669999999998</v>
      </c>
      <c r="AE9" s="261">
        <f>SUM(AE10:AE11)</f>
        <v>6172.3220000000001</v>
      </c>
      <c r="AF9" s="261"/>
      <c r="AG9" s="261"/>
      <c r="AH9" s="261"/>
    </row>
    <row r="10" spans="1:35" s="222" customFormat="1" x14ac:dyDescent="0.25">
      <c r="A10"/>
      <c r="B10" s="113" t="s">
        <v>71</v>
      </c>
      <c r="C10" s="115">
        <v>0</v>
      </c>
      <c r="D10" s="115">
        <v>0</v>
      </c>
      <c r="E10" s="115">
        <v>0</v>
      </c>
      <c r="F10" s="115">
        <v>0</v>
      </c>
      <c r="G10" s="115">
        <v>0</v>
      </c>
      <c r="H10" s="115">
        <v>0</v>
      </c>
      <c r="I10" s="115">
        <v>0</v>
      </c>
      <c r="J10" s="338">
        <v>1923</v>
      </c>
      <c r="K10" s="338">
        <v>2623.5250000000005</v>
      </c>
      <c r="L10" s="338">
        <v>3223.5249999999996</v>
      </c>
      <c r="M10" s="338">
        <v>3421.5249999999996</v>
      </c>
      <c r="N10" s="338">
        <v>3636.7749999999996</v>
      </c>
      <c r="O10" s="338">
        <f>3667-30</f>
        <v>3637</v>
      </c>
      <c r="P10" s="338">
        <v>3774.9</v>
      </c>
      <c r="Q10" s="338">
        <f>4203-30</f>
        <v>4173</v>
      </c>
      <c r="R10" s="338">
        <v>4601</v>
      </c>
      <c r="S10" s="338">
        <v>4965</v>
      </c>
      <c r="T10" s="338">
        <v>5242.1000000000004</v>
      </c>
      <c r="U10" s="338">
        <v>5623.7</v>
      </c>
      <c r="V10" s="338">
        <v>5737.9</v>
      </c>
      <c r="W10" s="338">
        <v>5749.9669999999996</v>
      </c>
      <c r="X10" s="338">
        <f t="shared" si="4"/>
        <v>5749.9669999999996</v>
      </c>
      <c r="Y10" s="338"/>
      <c r="AA10" s="338">
        <v>5749.9669999999996</v>
      </c>
      <c r="AB10" s="338">
        <v>5749.9669999999996</v>
      </c>
      <c r="AC10" s="338">
        <v>5749.9669999999996</v>
      </c>
      <c r="AD10" s="338">
        <v>5749.9669999999996</v>
      </c>
      <c r="AE10" s="338">
        <v>5747.0619999999999</v>
      </c>
      <c r="AF10" s="338"/>
      <c r="AG10" s="338"/>
      <c r="AH10" s="338"/>
    </row>
    <row r="11" spans="1:35" s="222" customFormat="1" x14ac:dyDescent="0.25">
      <c r="A11"/>
      <c r="B11" s="113" t="s">
        <v>189</v>
      </c>
      <c r="C11"/>
      <c r="D11"/>
      <c r="E11"/>
      <c r="F11"/>
      <c r="G11"/>
      <c r="H11"/>
      <c r="I11"/>
      <c r="J11" s="337" t="s">
        <v>23</v>
      </c>
      <c r="K11" s="337" t="s">
        <v>23</v>
      </c>
      <c r="L11" s="337" t="s">
        <v>23</v>
      </c>
      <c r="M11" s="337" t="s">
        <v>23</v>
      </c>
      <c r="N11" s="337" t="s">
        <v>23</v>
      </c>
      <c r="O11" s="337">
        <v>30</v>
      </c>
      <c r="P11" s="337">
        <v>30</v>
      </c>
      <c r="Q11" s="337">
        <v>30</v>
      </c>
      <c r="R11" s="338">
        <v>230</v>
      </c>
      <c r="S11" s="338">
        <f>29+200.5</f>
        <v>229.5</v>
      </c>
      <c r="T11" s="338">
        <v>229.5</v>
      </c>
      <c r="U11" s="338">
        <v>229.5</v>
      </c>
      <c r="V11" s="338">
        <v>267.3</v>
      </c>
      <c r="W11" s="338">
        <v>329.3</v>
      </c>
      <c r="X11" s="338">
        <f t="shared" si="4"/>
        <v>425.3</v>
      </c>
      <c r="Y11" s="338"/>
      <c r="AA11" s="338">
        <v>329.3</v>
      </c>
      <c r="AB11" s="338">
        <v>329.3</v>
      </c>
      <c r="AC11" s="338">
        <v>329.3</v>
      </c>
      <c r="AD11" s="338">
        <v>425.3</v>
      </c>
      <c r="AE11" s="338">
        <v>425.26</v>
      </c>
      <c r="AF11" s="338"/>
      <c r="AG11" s="338"/>
      <c r="AH11" s="338"/>
    </row>
    <row r="12" spans="1:35" s="222" customFormat="1" x14ac:dyDescent="0.25">
      <c r="A12"/>
      <c r="B12" s="204" t="s">
        <v>298</v>
      </c>
      <c r="C12" s="141">
        <v>0</v>
      </c>
      <c r="D12" s="141">
        <v>0</v>
      </c>
      <c r="E12" s="141">
        <v>0</v>
      </c>
      <c r="F12" s="141">
        <v>0</v>
      </c>
      <c r="G12" s="141">
        <v>0</v>
      </c>
      <c r="H12" s="141">
        <v>0</v>
      </c>
      <c r="I12" s="141">
        <v>0</v>
      </c>
      <c r="J12" s="261">
        <f>J13</f>
        <v>0</v>
      </c>
      <c r="K12" s="261">
        <f t="shared" ref="K12:U12" si="8">K13</f>
        <v>13.8</v>
      </c>
      <c r="L12" s="261">
        <f t="shared" si="8"/>
        <v>13.8</v>
      </c>
      <c r="M12" s="261">
        <f t="shared" si="8"/>
        <v>83.8</v>
      </c>
      <c r="N12" s="261">
        <f t="shared" si="8"/>
        <v>83.8</v>
      </c>
      <c r="O12" s="261">
        <f t="shared" si="8"/>
        <v>83.8</v>
      </c>
      <c r="P12" s="261">
        <f t="shared" si="8"/>
        <v>83.8</v>
      </c>
      <c r="Q12" s="261">
        <f t="shared" si="8"/>
        <v>84</v>
      </c>
      <c r="R12" s="261">
        <f t="shared" si="8"/>
        <v>204</v>
      </c>
      <c r="S12" s="261">
        <f t="shared" si="8"/>
        <v>331</v>
      </c>
      <c r="T12" s="261">
        <f t="shared" si="8"/>
        <v>467.2</v>
      </c>
      <c r="U12" s="261">
        <f t="shared" si="8"/>
        <v>467.2</v>
      </c>
      <c r="V12" s="261">
        <f>V13</f>
        <v>435.7</v>
      </c>
      <c r="W12" s="261">
        <f t="shared" ref="W12" si="9">W13</f>
        <v>591.20000000000005</v>
      </c>
      <c r="X12" s="261">
        <f t="shared" si="4"/>
        <v>910.4</v>
      </c>
      <c r="Y12" s="261"/>
      <c r="AA12" s="261">
        <f t="shared" ref="AA12:AE12" si="10">AA13</f>
        <v>591.20000000000005</v>
      </c>
      <c r="AB12" s="261">
        <f>AB13</f>
        <v>591.20000000000005</v>
      </c>
      <c r="AC12" s="261">
        <f t="shared" si="10"/>
        <v>910.4</v>
      </c>
      <c r="AD12" s="261">
        <f t="shared" si="10"/>
        <v>910.4</v>
      </c>
      <c r="AE12" s="261">
        <f t="shared" si="10"/>
        <v>910.4</v>
      </c>
      <c r="AF12" s="261"/>
      <c r="AG12" s="261"/>
      <c r="AH12" s="261"/>
    </row>
    <row r="13" spans="1:35" s="222" customFormat="1" x14ac:dyDescent="0.25">
      <c r="A13"/>
      <c r="B13" s="112" t="s">
        <v>57</v>
      </c>
      <c r="C13" s="80">
        <v>0</v>
      </c>
      <c r="D13" s="80">
        <v>0</v>
      </c>
      <c r="E13" s="80">
        <v>0</v>
      </c>
      <c r="F13" s="80">
        <v>0</v>
      </c>
      <c r="G13" s="80">
        <v>0</v>
      </c>
      <c r="H13" s="80">
        <v>0</v>
      </c>
      <c r="I13" s="80">
        <v>0</v>
      </c>
      <c r="J13" s="338">
        <v>0</v>
      </c>
      <c r="K13" s="338">
        <v>13.8</v>
      </c>
      <c r="L13" s="338">
        <v>13.8</v>
      </c>
      <c r="M13" s="338">
        <v>83.8</v>
      </c>
      <c r="N13" s="338">
        <v>83.8</v>
      </c>
      <c r="O13" s="338">
        <v>83.8</v>
      </c>
      <c r="P13" s="338">
        <v>83.8</v>
      </c>
      <c r="Q13" s="338">
        <v>84</v>
      </c>
      <c r="R13" s="338">
        <v>204</v>
      </c>
      <c r="S13" s="338">
        <v>331</v>
      </c>
      <c r="T13" s="338">
        <v>467.2</v>
      </c>
      <c r="U13" s="338">
        <v>467.2</v>
      </c>
      <c r="V13" s="338">
        <v>435.7</v>
      </c>
      <c r="W13" s="338">
        <v>591.20000000000005</v>
      </c>
      <c r="X13" s="338">
        <f t="shared" si="4"/>
        <v>910.4</v>
      </c>
      <c r="Y13" s="338"/>
      <c r="AA13" s="338">
        <v>591.20000000000005</v>
      </c>
      <c r="AB13" s="338">
        <v>591.20000000000005</v>
      </c>
      <c r="AC13" s="338">
        <v>910.4</v>
      </c>
      <c r="AD13" s="338">
        <v>910.4</v>
      </c>
      <c r="AE13" s="338">
        <v>910.4</v>
      </c>
      <c r="AF13" s="338"/>
      <c r="AG13" s="338"/>
      <c r="AH13" s="338"/>
    </row>
    <row r="14" spans="1:35" s="222" customFormat="1" x14ac:dyDescent="0.25">
      <c r="A14"/>
      <c r="B14" s="112"/>
      <c r="C14" s="80"/>
      <c r="D14" s="80"/>
      <c r="E14" s="80"/>
      <c r="F14" s="80"/>
      <c r="G14" s="80"/>
      <c r="H14" s="80"/>
      <c r="I14" s="80"/>
      <c r="J14" s="338"/>
      <c r="K14" s="338"/>
      <c r="L14" s="338"/>
      <c r="M14" s="338"/>
      <c r="N14" s="338"/>
      <c r="O14" s="338"/>
      <c r="P14" s="338"/>
      <c r="Q14" s="338"/>
      <c r="R14" s="338"/>
      <c r="S14" s="338"/>
      <c r="T14" s="338"/>
      <c r="U14" s="338"/>
      <c r="V14" s="338"/>
      <c r="W14" s="338"/>
      <c r="X14" s="338"/>
      <c r="Y14" s="338"/>
      <c r="AA14" s="338"/>
      <c r="AB14" s="338"/>
      <c r="AC14" s="338"/>
      <c r="AE14" s="338"/>
      <c r="AF14" s="338"/>
      <c r="AG14" s="338"/>
    </row>
    <row r="15" spans="1:35" s="222" customFormat="1" x14ac:dyDescent="0.25">
      <c r="A15"/>
      <c r="B15" s="50" t="s">
        <v>65</v>
      </c>
      <c r="C15" s="141">
        <v>0</v>
      </c>
      <c r="D15" s="141">
        <v>0</v>
      </c>
      <c r="E15" s="141">
        <v>0</v>
      </c>
      <c r="F15" s="141">
        <v>0</v>
      </c>
      <c r="G15" s="141">
        <v>0</v>
      </c>
      <c r="H15" s="141">
        <v>0</v>
      </c>
      <c r="I15" s="141">
        <v>0</v>
      </c>
      <c r="J15" s="434">
        <v>0</v>
      </c>
      <c r="K15" s="434">
        <v>0</v>
      </c>
      <c r="L15" s="434">
        <v>0</v>
      </c>
      <c r="M15" s="434">
        <v>0</v>
      </c>
      <c r="N15" s="434">
        <v>39</v>
      </c>
      <c r="O15" s="434">
        <v>50.38</v>
      </c>
      <c r="P15" s="434">
        <v>82.38</v>
      </c>
      <c r="Q15" s="434">
        <v>82</v>
      </c>
      <c r="R15" s="434">
        <v>82</v>
      </c>
      <c r="S15" s="434">
        <v>145</v>
      </c>
      <c r="T15" s="434">
        <v>145.19</v>
      </c>
      <c r="U15" s="434">
        <v>145.19</v>
      </c>
      <c r="V15" s="434">
        <v>345.19</v>
      </c>
      <c r="W15" s="434">
        <v>644.83999999999992</v>
      </c>
      <c r="X15" s="434">
        <f>AD15</f>
        <v>1673.855861</v>
      </c>
      <c r="Y15" s="434"/>
      <c r="AA15" s="434">
        <v>1049.0985329999999</v>
      </c>
      <c r="AB15" s="434">
        <v>1218.943004</v>
      </c>
      <c r="AC15" s="434">
        <v>1473.536566</v>
      </c>
      <c r="AD15" s="434">
        <v>1673.855861</v>
      </c>
      <c r="AE15" s="434">
        <v>1725.6053149999998</v>
      </c>
      <c r="AF15" s="434"/>
      <c r="AG15" s="434"/>
      <c r="AH15" s="434"/>
    </row>
    <row r="16" spans="1:35" s="222" customFormat="1" x14ac:dyDescent="0.25">
      <c r="A16"/>
      <c r="B16" s="110" t="s">
        <v>59</v>
      </c>
      <c r="C16" s="115" t="s">
        <v>23</v>
      </c>
      <c r="D16" s="115" t="s">
        <v>23</v>
      </c>
      <c r="E16" s="115" t="s">
        <v>23</v>
      </c>
      <c r="F16" s="115" t="s">
        <v>23</v>
      </c>
      <c r="G16" s="115" t="s">
        <v>23</v>
      </c>
      <c r="H16" s="115" t="s">
        <v>23</v>
      </c>
      <c r="I16" s="115" t="s">
        <v>23</v>
      </c>
      <c r="J16" s="434">
        <v>0</v>
      </c>
      <c r="K16" s="434">
        <v>0</v>
      </c>
      <c r="L16" s="434">
        <v>0</v>
      </c>
      <c r="M16" s="434">
        <v>0</v>
      </c>
      <c r="N16" s="434">
        <v>39</v>
      </c>
      <c r="O16" s="434">
        <v>50</v>
      </c>
      <c r="P16" s="434">
        <v>52</v>
      </c>
      <c r="Q16" s="434">
        <v>52</v>
      </c>
      <c r="R16" s="434">
        <v>52</v>
      </c>
      <c r="S16" s="434">
        <v>55</v>
      </c>
      <c r="T16" s="434">
        <v>55</v>
      </c>
      <c r="U16" s="434">
        <v>55</v>
      </c>
      <c r="V16" s="434">
        <v>54.88</v>
      </c>
      <c r="W16" s="434">
        <v>54.88</v>
      </c>
      <c r="X16" s="434">
        <f t="shared" ref="X16:X18" si="11">AD16</f>
        <v>227.47853999999998</v>
      </c>
      <c r="Y16" s="434"/>
      <c r="AA16" s="434">
        <v>55.516750000000002</v>
      </c>
      <c r="AB16" s="434">
        <v>142.78849200000002</v>
      </c>
      <c r="AC16" s="434">
        <v>152.53396600000002</v>
      </c>
      <c r="AD16" s="434">
        <v>227.47853999999998</v>
      </c>
      <c r="AE16" s="434">
        <v>252.63239499999997</v>
      </c>
      <c r="AF16" s="434"/>
      <c r="AG16" s="434"/>
      <c r="AH16" s="434"/>
    </row>
    <row r="17" spans="1:34" s="222" customFormat="1" x14ac:dyDescent="0.25">
      <c r="A17"/>
      <c r="B17" s="110" t="s">
        <v>6</v>
      </c>
      <c r="C17" s="115" t="s">
        <v>23</v>
      </c>
      <c r="D17" s="115" t="s">
        <v>23</v>
      </c>
      <c r="E17" s="115" t="s">
        <v>23</v>
      </c>
      <c r="F17" s="115" t="s">
        <v>23</v>
      </c>
      <c r="G17" s="115" t="s">
        <v>23</v>
      </c>
      <c r="H17" s="115" t="s">
        <v>23</v>
      </c>
      <c r="I17" s="115" t="s">
        <v>23</v>
      </c>
      <c r="J17" s="434">
        <v>0</v>
      </c>
      <c r="K17" s="434">
        <v>0</v>
      </c>
      <c r="L17" s="434">
        <v>0</v>
      </c>
      <c r="M17" s="434">
        <v>0</v>
      </c>
      <c r="N17" s="434">
        <v>0</v>
      </c>
      <c r="O17" s="434">
        <v>0</v>
      </c>
      <c r="P17" s="434">
        <v>30</v>
      </c>
      <c r="Q17" s="434">
        <v>30</v>
      </c>
      <c r="R17" s="434">
        <v>30</v>
      </c>
      <c r="S17" s="434">
        <v>90</v>
      </c>
      <c r="T17" s="434">
        <v>90</v>
      </c>
      <c r="U17" s="434">
        <v>90</v>
      </c>
      <c r="V17" s="434">
        <v>290.31</v>
      </c>
      <c r="W17" s="434">
        <v>358.45</v>
      </c>
      <c r="X17" s="434">
        <f t="shared" si="11"/>
        <v>474.90999999999997</v>
      </c>
      <c r="Y17" s="434"/>
      <c r="AA17" s="434">
        <v>361.11</v>
      </c>
      <c r="AB17" s="434">
        <v>373.49</v>
      </c>
      <c r="AC17" s="434">
        <v>395.72</v>
      </c>
      <c r="AD17" s="434">
        <v>474.90999999999997</v>
      </c>
      <c r="AE17" s="434">
        <v>474.90999999999997</v>
      </c>
      <c r="AF17" s="434"/>
      <c r="AG17" s="434"/>
      <c r="AH17" s="434"/>
    </row>
    <row r="18" spans="1:34" s="222" customFormat="1" x14ac:dyDescent="0.25">
      <c r="A18"/>
      <c r="B18" s="110" t="s">
        <v>298</v>
      </c>
      <c r="C18" s="115"/>
      <c r="D18" s="115"/>
      <c r="E18" s="115"/>
      <c r="F18" s="115"/>
      <c r="G18" s="115"/>
      <c r="H18" s="115"/>
      <c r="I18" s="115"/>
      <c r="J18" s="434">
        <f t="shared" ref="J18:O18" si="12">J19</f>
        <v>0</v>
      </c>
      <c r="K18" s="434">
        <f t="shared" si="12"/>
        <v>0</v>
      </c>
      <c r="L18" s="434">
        <f t="shared" si="12"/>
        <v>0</v>
      </c>
      <c r="M18" s="434">
        <f t="shared" si="12"/>
        <v>0</v>
      </c>
      <c r="N18" s="434">
        <f t="shared" si="12"/>
        <v>0</v>
      </c>
      <c r="O18" s="434">
        <f t="shared" si="12"/>
        <v>0</v>
      </c>
      <c r="P18" s="434">
        <f t="shared" ref="P18:W18" si="13">P19</f>
        <v>0</v>
      </c>
      <c r="Q18" s="434">
        <f t="shared" si="13"/>
        <v>0</v>
      </c>
      <c r="R18" s="434">
        <f t="shared" si="13"/>
        <v>0</v>
      </c>
      <c r="S18" s="434">
        <f t="shared" si="13"/>
        <v>0</v>
      </c>
      <c r="T18" s="434">
        <f t="shared" si="13"/>
        <v>0</v>
      </c>
      <c r="U18" s="434">
        <f t="shared" si="13"/>
        <v>0</v>
      </c>
      <c r="V18" s="434">
        <f t="shared" si="13"/>
        <v>0</v>
      </c>
      <c r="W18" s="434">
        <f t="shared" si="13"/>
        <v>231.51</v>
      </c>
      <c r="X18" s="434">
        <f t="shared" si="11"/>
        <v>971.46732100000008</v>
      </c>
      <c r="Y18" s="434"/>
      <c r="Z18" s="337"/>
      <c r="AA18" s="434">
        <f t="shared" ref="AA18:AE18" si="14">AA19</f>
        <v>632.47178299999996</v>
      </c>
      <c r="AB18" s="434">
        <f t="shared" si="14"/>
        <v>702.66451199999995</v>
      </c>
      <c r="AC18" s="434">
        <f t="shared" si="14"/>
        <v>925.2826</v>
      </c>
      <c r="AD18" s="434">
        <f t="shared" si="14"/>
        <v>971.46732100000008</v>
      </c>
      <c r="AE18" s="434">
        <f t="shared" si="14"/>
        <v>998.06291999999996</v>
      </c>
      <c r="AF18" s="434"/>
      <c r="AG18" s="434"/>
      <c r="AH18" s="434"/>
    </row>
    <row r="19" spans="1:34" s="222" customFormat="1" x14ac:dyDescent="0.25">
      <c r="A19"/>
      <c r="B19" s="113" t="s">
        <v>190</v>
      </c>
      <c r="C19" s="115" t="s">
        <v>23</v>
      </c>
      <c r="D19" s="115" t="s">
        <v>23</v>
      </c>
      <c r="E19" s="115" t="s">
        <v>23</v>
      </c>
      <c r="F19" s="115" t="s">
        <v>23</v>
      </c>
      <c r="G19" s="115" t="s">
        <v>23</v>
      </c>
      <c r="H19" s="115" t="s">
        <v>23</v>
      </c>
      <c r="I19" s="115" t="s">
        <v>23</v>
      </c>
      <c r="J19" s="337">
        <v>0</v>
      </c>
      <c r="K19" s="337">
        <v>0</v>
      </c>
      <c r="L19" s="337">
        <v>0</v>
      </c>
      <c r="M19" s="337">
        <v>0</v>
      </c>
      <c r="N19" s="337">
        <v>0</v>
      </c>
      <c r="O19" s="337">
        <v>0</v>
      </c>
      <c r="P19" s="337">
        <v>0</v>
      </c>
      <c r="Q19" s="337">
        <v>0</v>
      </c>
      <c r="R19" s="337">
        <v>0</v>
      </c>
      <c r="S19" s="337">
        <v>0</v>
      </c>
      <c r="T19" s="337">
        <v>0</v>
      </c>
      <c r="U19" s="337">
        <v>0</v>
      </c>
      <c r="V19" s="337">
        <v>0</v>
      </c>
      <c r="W19" s="337">
        <v>231.51</v>
      </c>
      <c r="X19" s="337">
        <f>AD19</f>
        <v>971.46732100000008</v>
      </c>
      <c r="Y19" s="337"/>
      <c r="AA19" s="337">
        <v>632.47178299999996</v>
      </c>
      <c r="AB19" s="337">
        <v>702.66451199999995</v>
      </c>
      <c r="AC19" s="337">
        <v>925.2826</v>
      </c>
      <c r="AD19" s="337">
        <v>971.46732100000008</v>
      </c>
      <c r="AE19" s="337">
        <v>998.06291999999996</v>
      </c>
      <c r="AF19" s="337"/>
      <c r="AG19" s="337"/>
      <c r="AH19" s="337"/>
    </row>
    <row r="20" spans="1:34" s="222" customFormat="1" x14ac:dyDescent="0.25">
      <c r="A20"/>
      <c r="B20" s="108"/>
      <c r="C20" s="80"/>
      <c r="D20" s="80"/>
      <c r="E20" s="80"/>
      <c r="F20" s="80"/>
      <c r="G20" s="80"/>
      <c r="H20" s="80"/>
      <c r="I20" s="80"/>
      <c r="J20" s="338"/>
      <c r="K20" s="338"/>
      <c r="L20" s="338"/>
      <c r="M20" s="338"/>
      <c r="N20" s="338"/>
      <c r="O20" s="338"/>
      <c r="P20" s="338"/>
      <c r="Q20" s="338"/>
      <c r="R20" s="338"/>
      <c r="S20" s="338"/>
      <c r="T20" s="338"/>
      <c r="U20" s="338"/>
      <c r="V20" s="338"/>
      <c r="W20" s="338"/>
      <c r="X20" s="338"/>
      <c r="Y20" s="338"/>
      <c r="AA20" s="338"/>
      <c r="AB20" s="338"/>
      <c r="AC20" s="338"/>
      <c r="AE20" s="338"/>
      <c r="AF20" s="338"/>
      <c r="AG20" s="338"/>
    </row>
    <row r="21" spans="1:34" s="222" customFormat="1" x14ac:dyDescent="0.25">
      <c r="A21"/>
      <c r="B21" s="50" t="s">
        <v>55</v>
      </c>
      <c r="C21" s="65">
        <v>0</v>
      </c>
      <c r="D21" s="65">
        <v>0</v>
      </c>
      <c r="E21" s="65">
        <v>0</v>
      </c>
      <c r="F21" s="65">
        <v>0</v>
      </c>
      <c r="G21" s="65">
        <v>0</v>
      </c>
      <c r="H21" s="65">
        <v>0</v>
      </c>
      <c r="I21" s="65">
        <v>0</v>
      </c>
      <c r="J21" s="261">
        <f t="shared" ref="J21:S21" si="15">J23+J28+J30</f>
        <v>6860.6880000000001</v>
      </c>
      <c r="K21" s="261">
        <f t="shared" si="15"/>
        <v>6895.7080000000005</v>
      </c>
      <c r="L21" s="261">
        <f t="shared" si="15"/>
        <v>6898.875</v>
      </c>
      <c r="M21" s="261">
        <f t="shared" si="15"/>
        <v>7391.125</v>
      </c>
      <c r="N21" s="261">
        <f t="shared" si="15"/>
        <v>7649.43</v>
      </c>
      <c r="O21" s="261">
        <f t="shared" si="15"/>
        <v>7650.866</v>
      </c>
      <c r="P21" s="261">
        <f t="shared" si="15"/>
        <v>7666.4660000000003</v>
      </c>
      <c r="Q21" s="261">
        <f t="shared" si="15"/>
        <v>7778</v>
      </c>
      <c r="R21" s="261">
        <f t="shared" si="15"/>
        <v>8105</v>
      </c>
      <c r="S21" s="261">
        <f t="shared" si="15"/>
        <v>9018</v>
      </c>
      <c r="T21" s="261">
        <v>8792.3549999999996</v>
      </c>
      <c r="U21" s="261">
        <v>8784.84</v>
      </c>
      <c r="V21" s="261">
        <v>7126.7</v>
      </c>
      <c r="W21" s="261">
        <v>7126.6999900000001</v>
      </c>
      <c r="X21" s="261">
        <f>AD21</f>
        <v>6928.6999900000001</v>
      </c>
      <c r="Y21" s="261"/>
      <c r="AA21" s="261">
        <v>7126.6999900000001</v>
      </c>
      <c r="AB21" s="261">
        <v>7126.6999900000001</v>
      </c>
      <c r="AC21" s="261">
        <v>7126.6999900000001</v>
      </c>
      <c r="AD21" s="261">
        <v>6928.6999900000001</v>
      </c>
      <c r="AE21" s="261">
        <v>6920.98999</v>
      </c>
      <c r="AF21" s="261"/>
      <c r="AG21" s="261"/>
      <c r="AH21" s="261"/>
    </row>
    <row r="22" spans="1:34" s="222" customFormat="1" x14ac:dyDescent="0.25">
      <c r="A22"/>
      <c r="B22" s="50" t="s">
        <v>59</v>
      </c>
      <c r="C22" s="65"/>
      <c r="D22" s="65"/>
      <c r="E22" s="65"/>
      <c r="F22" s="65"/>
      <c r="G22" s="65"/>
      <c r="H22" s="65"/>
      <c r="I22" s="65"/>
      <c r="J22" s="261">
        <f>J23+J28</f>
        <v>5164.0020000000004</v>
      </c>
      <c r="K22" s="261">
        <f t="shared" ref="K22:U22" si="16">K23+K28</f>
        <v>5163.8220000000001</v>
      </c>
      <c r="L22" s="261">
        <f t="shared" si="16"/>
        <v>5163.9840000000004</v>
      </c>
      <c r="M22" s="261">
        <f t="shared" si="16"/>
        <v>5600.9840000000004</v>
      </c>
      <c r="N22" s="261">
        <f t="shared" si="16"/>
        <v>5855.3840000000009</v>
      </c>
      <c r="O22" s="261">
        <f t="shared" si="16"/>
        <v>5853.9839999999995</v>
      </c>
      <c r="P22" s="261">
        <f t="shared" si="16"/>
        <v>5869.5839999999998</v>
      </c>
      <c r="Q22" s="261">
        <f t="shared" si="16"/>
        <v>5981</v>
      </c>
      <c r="R22" s="261">
        <f t="shared" si="16"/>
        <v>6360</v>
      </c>
      <c r="S22" s="261">
        <f t="shared" si="16"/>
        <v>7272</v>
      </c>
      <c r="T22" s="261">
        <f t="shared" si="16"/>
        <v>7193.1049999999996</v>
      </c>
      <c r="U22" s="261">
        <f t="shared" si="16"/>
        <v>7185.5899999999992</v>
      </c>
      <c r="V22" s="261">
        <f>V23+V28</f>
        <v>5527.45</v>
      </c>
      <c r="W22" s="261">
        <f t="shared" ref="W22" si="17">W23+W28</f>
        <v>5527.4499900000001</v>
      </c>
      <c r="X22" s="261">
        <f>AD22</f>
        <v>5527.4499900000001</v>
      </c>
      <c r="Y22" s="261"/>
      <c r="Z22" s="261"/>
      <c r="AA22" s="261">
        <f t="shared" ref="AA22" si="18">AA23+AA28</f>
        <v>5527.4499900000001</v>
      </c>
      <c r="AB22" s="261">
        <v>5527.4499900000001</v>
      </c>
      <c r="AC22" s="261">
        <v>5527.4499900000001</v>
      </c>
      <c r="AD22" s="261">
        <v>5527.4499900000001</v>
      </c>
      <c r="AE22" s="261">
        <f>AE23+AE28</f>
        <v>5519.73999</v>
      </c>
      <c r="AF22" s="261"/>
      <c r="AG22" s="261"/>
      <c r="AH22" s="261"/>
    </row>
    <row r="23" spans="1:34" s="222" customFormat="1" x14ac:dyDescent="0.25">
      <c r="A23"/>
      <c r="B23" s="109" t="s">
        <v>69</v>
      </c>
      <c r="C23" s="65">
        <v>0</v>
      </c>
      <c r="D23" s="65">
        <v>0</v>
      </c>
      <c r="E23" s="65">
        <v>0</v>
      </c>
      <c r="F23" s="65">
        <v>0</v>
      </c>
      <c r="G23" s="65">
        <v>0</v>
      </c>
      <c r="H23" s="65">
        <v>0</v>
      </c>
      <c r="I23" s="65">
        <v>0</v>
      </c>
      <c r="J23" s="337">
        <v>4737.6040000000003</v>
      </c>
      <c r="K23" s="337">
        <v>4737.424</v>
      </c>
      <c r="L23" s="337">
        <v>4737.5860000000002</v>
      </c>
      <c r="M23" s="337">
        <v>5174.5860000000002</v>
      </c>
      <c r="N23" s="337">
        <v>5428.9860000000008</v>
      </c>
      <c r="O23" s="337">
        <v>5427.5859999999993</v>
      </c>
      <c r="P23" s="337">
        <v>5443.1859999999997</v>
      </c>
      <c r="Q23" s="337">
        <f>Q25+Q26+Q27+2101</f>
        <v>5555</v>
      </c>
      <c r="R23" s="338">
        <f>SUM(R25:R27)</f>
        <v>5934</v>
      </c>
      <c r="S23" s="338">
        <f>SUM(S25:S27)</f>
        <v>6846</v>
      </c>
      <c r="T23" s="338">
        <v>6766.7069999999994</v>
      </c>
      <c r="U23" s="338">
        <v>6759.1919999999991</v>
      </c>
      <c r="V23" s="338">
        <v>5076.0519999999997</v>
      </c>
      <c r="W23" s="338">
        <v>5076.0519899999999</v>
      </c>
      <c r="X23" s="338">
        <f>AD23</f>
        <v>5076.0519899999999</v>
      </c>
      <c r="Y23" s="338"/>
      <c r="AA23" s="338">
        <v>5076.0519899999999</v>
      </c>
      <c r="AB23" s="338">
        <v>5076.0519899999999</v>
      </c>
      <c r="AC23" s="338">
        <v>5076.0519899999999</v>
      </c>
      <c r="AD23" s="338">
        <v>5076.0519899999999</v>
      </c>
      <c r="AE23" s="338">
        <v>5076.0519899999999</v>
      </c>
      <c r="AF23" s="338"/>
      <c r="AG23" s="338"/>
      <c r="AH23" s="338"/>
    </row>
    <row r="24" spans="1:34" s="222" customFormat="1" x14ac:dyDescent="0.25">
      <c r="A24"/>
      <c r="B24" s="155" t="s">
        <v>123</v>
      </c>
      <c r="C24" s="65">
        <v>0</v>
      </c>
      <c r="D24" s="65">
        <v>0</v>
      </c>
      <c r="E24" s="65">
        <v>0</v>
      </c>
      <c r="F24" s="65">
        <v>0</v>
      </c>
      <c r="G24" s="65">
        <v>0</v>
      </c>
      <c r="H24" s="65">
        <v>0</v>
      </c>
      <c r="I24" s="65">
        <v>0</v>
      </c>
      <c r="J24" s="337">
        <v>0</v>
      </c>
      <c r="K24" s="337">
        <v>0</v>
      </c>
      <c r="L24" s="337">
        <v>0</v>
      </c>
      <c r="M24" s="337">
        <v>0</v>
      </c>
      <c r="N24" s="337">
        <v>0</v>
      </c>
      <c r="O24" s="337">
        <v>0</v>
      </c>
      <c r="P24" s="337">
        <v>0</v>
      </c>
      <c r="Q24" s="337">
        <v>0</v>
      </c>
      <c r="R24" s="338">
        <v>1781</v>
      </c>
      <c r="S24" s="338">
        <v>2806</v>
      </c>
      <c r="T24" s="338">
        <v>2806.44</v>
      </c>
      <c r="U24" s="338">
        <v>2806.44</v>
      </c>
      <c r="V24" s="338">
        <v>2357.5</v>
      </c>
      <c r="W24" s="338">
        <v>2357.5</v>
      </c>
      <c r="X24" s="338">
        <f t="shared" ref="X24:X28" si="19">AD24</f>
        <v>2357.5</v>
      </c>
      <c r="Y24" s="338"/>
      <c r="AA24" s="338">
        <v>2357.5</v>
      </c>
      <c r="AB24" s="338">
        <v>2357.5</v>
      </c>
      <c r="AC24" s="338">
        <v>2357.5</v>
      </c>
      <c r="AD24" s="338">
        <v>2357.5</v>
      </c>
      <c r="AE24" s="338">
        <v>2357.5</v>
      </c>
      <c r="AF24" s="338"/>
      <c r="AG24" s="338"/>
      <c r="AH24" s="338"/>
    </row>
    <row r="25" spans="1:34" s="222" customFormat="1" x14ac:dyDescent="0.25">
      <c r="A25"/>
      <c r="B25" s="38" t="s">
        <v>121</v>
      </c>
      <c r="C25" s="65">
        <v>0</v>
      </c>
      <c r="D25" s="65">
        <v>0</v>
      </c>
      <c r="E25" s="65">
        <v>0</v>
      </c>
      <c r="F25" s="65">
        <v>0</v>
      </c>
      <c r="G25" s="65">
        <v>0</v>
      </c>
      <c r="H25" s="65">
        <v>0</v>
      </c>
      <c r="I25" s="65">
        <v>0</v>
      </c>
      <c r="J25" s="337">
        <v>1860</v>
      </c>
      <c r="K25" s="337">
        <v>1860</v>
      </c>
      <c r="L25" s="337">
        <v>1860</v>
      </c>
      <c r="M25" s="337">
        <v>1860</v>
      </c>
      <c r="N25" s="337">
        <v>1860</v>
      </c>
      <c r="O25" s="337">
        <v>1860.4</v>
      </c>
      <c r="P25" s="337">
        <v>1056.4000000000001</v>
      </c>
      <c r="Q25" s="337">
        <v>1056</v>
      </c>
      <c r="R25" s="338">
        <v>2479</v>
      </c>
      <c r="S25" s="338">
        <v>2395</v>
      </c>
      <c r="T25" s="338">
        <v>2407.9</v>
      </c>
      <c r="U25" s="338">
        <v>2407.9</v>
      </c>
      <c r="V25" s="338">
        <v>1173.6999999999998</v>
      </c>
      <c r="W25" s="338">
        <v>1173.6999999999998</v>
      </c>
      <c r="X25" s="338">
        <f t="shared" si="19"/>
        <v>1173.7</v>
      </c>
      <c r="Y25" s="338"/>
      <c r="AA25" s="338">
        <v>1173.6999999999998</v>
      </c>
      <c r="AB25" s="338">
        <v>1173.7</v>
      </c>
      <c r="AC25" s="338">
        <v>1173.6999999999998</v>
      </c>
      <c r="AD25" s="338">
        <v>1173.7</v>
      </c>
      <c r="AE25" s="338">
        <v>1173.6999999999998</v>
      </c>
      <c r="AF25" s="338"/>
      <c r="AG25" s="338"/>
      <c r="AH25" s="338"/>
    </row>
    <row r="26" spans="1:34" s="222" customFormat="1" x14ac:dyDescent="0.25">
      <c r="A26"/>
      <c r="B26" s="38" t="s">
        <v>122</v>
      </c>
      <c r="C26" s="65">
        <v>0</v>
      </c>
      <c r="D26" s="65">
        <v>0</v>
      </c>
      <c r="E26" s="65">
        <v>0</v>
      </c>
      <c r="F26" s="65">
        <v>0</v>
      </c>
      <c r="G26" s="65">
        <v>0</v>
      </c>
      <c r="H26" s="65">
        <v>0</v>
      </c>
      <c r="I26" s="65">
        <v>0</v>
      </c>
      <c r="J26" s="337">
        <v>2234</v>
      </c>
      <c r="K26" s="337">
        <v>2234</v>
      </c>
      <c r="L26" s="337">
        <v>2234</v>
      </c>
      <c r="M26" s="337">
        <v>2234</v>
      </c>
      <c r="N26" s="337">
        <v>2234</v>
      </c>
      <c r="O26" s="337">
        <v>2234</v>
      </c>
      <c r="P26" s="337">
        <v>2234</v>
      </c>
      <c r="Q26" s="337">
        <v>2234</v>
      </c>
      <c r="R26" s="338">
        <v>3296</v>
      </c>
      <c r="S26" s="338">
        <v>4303</v>
      </c>
      <c r="T26" s="338">
        <v>4294.2559999999994</v>
      </c>
      <c r="U26" s="338">
        <v>4294.2559999999994</v>
      </c>
      <c r="V26" s="338">
        <v>3845.3159999999998</v>
      </c>
      <c r="W26" s="338">
        <v>3845.3159900000001</v>
      </c>
      <c r="X26" s="338">
        <f t="shared" si="19"/>
        <v>3845.3159900000001</v>
      </c>
      <c r="Y26" s="338"/>
      <c r="AA26" s="338">
        <v>3845.3159900000001</v>
      </c>
      <c r="AB26" s="338">
        <v>3845.3159900000001</v>
      </c>
      <c r="AC26" s="338">
        <v>3845.3159900000001</v>
      </c>
      <c r="AD26" s="338">
        <v>3845.3159900000001</v>
      </c>
      <c r="AE26" s="338">
        <v>3845.3159900000001</v>
      </c>
      <c r="AF26" s="338"/>
      <c r="AG26" s="338"/>
      <c r="AH26" s="338"/>
    </row>
    <row r="27" spans="1:34" s="222" customFormat="1" x14ac:dyDescent="0.25">
      <c r="A27"/>
      <c r="B27" s="38" t="s">
        <v>124</v>
      </c>
      <c r="C27" s="65">
        <v>0</v>
      </c>
      <c r="D27" s="65">
        <v>0</v>
      </c>
      <c r="E27" s="65">
        <v>0</v>
      </c>
      <c r="F27" s="65">
        <v>0</v>
      </c>
      <c r="G27" s="65">
        <v>0</v>
      </c>
      <c r="H27" s="65">
        <v>0</v>
      </c>
      <c r="I27" s="65">
        <v>0</v>
      </c>
      <c r="J27" s="337">
        <v>159.70700000000002</v>
      </c>
      <c r="K27" s="337">
        <v>159.52700000000002</v>
      </c>
      <c r="L27" s="337">
        <v>159.68899999999999</v>
      </c>
      <c r="M27" s="337">
        <v>159.68899999999999</v>
      </c>
      <c r="N27" s="337">
        <v>156.68899999999999</v>
      </c>
      <c r="O27" s="337">
        <v>156.68899999999999</v>
      </c>
      <c r="P27" s="337">
        <v>156.68899999999999</v>
      </c>
      <c r="Q27" s="337">
        <v>164</v>
      </c>
      <c r="R27" s="338">
        <v>159</v>
      </c>
      <c r="S27" s="338">
        <v>148</v>
      </c>
      <c r="T27" s="338">
        <v>64.550999999999988</v>
      </c>
      <c r="U27" s="338">
        <v>57.035999999999994</v>
      </c>
      <c r="V27" s="338">
        <v>57.036000000000001</v>
      </c>
      <c r="W27" s="338">
        <v>57.036000000000001</v>
      </c>
      <c r="X27" s="338">
        <f t="shared" si="19"/>
        <v>57.036000000000008</v>
      </c>
      <c r="Y27" s="338"/>
      <c r="AA27" s="338">
        <v>57.035999999999994</v>
      </c>
      <c r="AB27" s="338">
        <v>57.036000000000001</v>
      </c>
      <c r="AC27" s="338">
        <v>57.036000000000001</v>
      </c>
      <c r="AD27" s="338">
        <v>57.036000000000008</v>
      </c>
      <c r="AE27" s="338">
        <v>57.036000000000001</v>
      </c>
      <c r="AF27" s="338"/>
      <c r="AG27" s="338"/>
      <c r="AH27" s="338"/>
    </row>
    <row r="28" spans="1:34" s="222" customFormat="1" x14ac:dyDescent="0.25">
      <c r="A28"/>
      <c r="B28" s="109" t="s">
        <v>68</v>
      </c>
      <c r="C28" s="65">
        <v>0</v>
      </c>
      <c r="D28" s="65">
        <v>0</v>
      </c>
      <c r="E28" s="65">
        <v>0</v>
      </c>
      <c r="F28" s="65">
        <v>0</v>
      </c>
      <c r="G28" s="65">
        <v>0</v>
      </c>
      <c r="H28" s="65">
        <v>0</v>
      </c>
      <c r="I28" s="65">
        <v>0</v>
      </c>
      <c r="J28" s="338">
        <v>426.39800000000002</v>
      </c>
      <c r="K28" s="338">
        <v>426.39800000000002</v>
      </c>
      <c r="L28" s="338">
        <v>426.39800000000002</v>
      </c>
      <c r="M28" s="338">
        <v>426.39800000000002</v>
      </c>
      <c r="N28" s="338">
        <v>426.39800000000002</v>
      </c>
      <c r="O28" s="338">
        <v>426.39800000000002</v>
      </c>
      <c r="P28" s="338">
        <v>426.39800000000002</v>
      </c>
      <c r="Q28" s="338">
        <v>426</v>
      </c>
      <c r="R28" s="338">
        <v>426</v>
      </c>
      <c r="S28" s="338">
        <v>426</v>
      </c>
      <c r="T28" s="338">
        <v>426.39800000000002</v>
      </c>
      <c r="U28" s="338">
        <v>426.39800000000002</v>
      </c>
      <c r="V28" s="338">
        <v>451.39800000000008</v>
      </c>
      <c r="W28" s="338">
        <v>451.39800000000014</v>
      </c>
      <c r="X28" s="338">
        <f t="shared" si="19"/>
        <v>451.39800000000002</v>
      </c>
      <c r="Y28" s="338"/>
      <c r="AA28" s="338">
        <v>451.39800000000008</v>
      </c>
      <c r="AB28" s="338">
        <v>451.39800000000002</v>
      </c>
      <c r="AC28" s="338">
        <v>451.39800000000002</v>
      </c>
      <c r="AD28" s="338">
        <v>451.39800000000002</v>
      </c>
      <c r="AE28" s="338">
        <v>443.68799999999999</v>
      </c>
      <c r="AF28" s="338"/>
      <c r="AG28" s="338"/>
      <c r="AH28" s="338"/>
    </row>
    <row r="29" spans="1:34" s="222" customFormat="1" x14ac:dyDescent="0.25">
      <c r="A29"/>
      <c r="B29" s="203" t="s">
        <v>298</v>
      </c>
      <c r="C29" s="65"/>
      <c r="D29" s="65"/>
      <c r="E29" s="65"/>
      <c r="F29" s="65"/>
      <c r="G29" s="65"/>
      <c r="H29" s="65"/>
      <c r="I29" s="65"/>
      <c r="J29" s="261">
        <f>J30</f>
        <v>1696.6860000000001</v>
      </c>
      <c r="K29" s="261">
        <f t="shared" ref="K29:U29" si="20">K30</f>
        <v>1731.886</v>
      </c>
      <c r="L29" s="261">
        <f t="shared" si="20"/>
        <v>1734.8910000000001</v>
      </c>
      <c r="M29" s="261">
        <f t="shared" si="20"/>
        <v>1790.1410000000001</v>
      </c>
      <c r="N29" s="261">
        <f t="shared" si="20"/>
        <v>1794.0459999999998</v>
      </c>
      <c r="O29" s="261">
        <f t="shared" si="20"/>
        <v>1796.8820000000001</v>
      </c>
      <c r="P29" s="261">
        <f t="shared" si="20"/>
        <v>1796.8820000000001</v>
      </c>
      <c r="Q29" s="261">
        <f t="shared" si="20"/>
        <v>1797</v>
      </c>
      <c r="R29" s="261">
        <f t="shared" si="20"/>
        <v>1745</v>
      </c>
      <c r="S29" s="261">
        <f t="shared" si="20"/>
        <v>1746</v>
      </c>
      <c r="T29" s="261">
        <f t="shared" si="20"/>
        <v>1599.25</v>
      </c>
      <c r="U29" s="261">
        <f t="shared" si="20"/>
        <v>1599.25</v>
      </c>
      <c r="V29" s="261">
        <f>V30</f>
        <v>1599.25</v>
      </c>
      <c r="W29" s="261">
        <f t="shared" ref="W29" si="21">W30</f>
        <v>1599.25</v>
      </c>
      <c r="X29" s="261">
        <f>AD29</f>
        <v>1401.25</v>
      </c>
      <c r="Y29" s="261"/>
      <c r="Z29" s="261"/>
      <c r="AA29" s="261">
        <f t="shared" ref="AA29:AC29" si="22">AA30</f>
        <v>1599.25</v>
      </c>
      <c r="AB29" s="261">
        <f t="shared" si="22"/>
        <v>1599.25</v>
      </c>
      <c r="AC29" s="261">
        <f t="shared" si="22"/>
        <v>1599.25</v>
      </c>
      <c r="AD29" s="261">
        <f>AD30</f>
        <v>1401.25</v>
      </c>
      <c r="AE29" s="261">
        <f>AE30</f>
        <v>1401.25</v>
      </c>
      <c r="AF29" s="261"/>
      <c r="AG29" s="261"/>
      <c r="AH29" s="261"/>
    </row>
    <row r="30" spans="1:34" s="222" customFormat="1" x14ac:dyDescent="0.25">
      <c r="A30"/>
      <c r="B30" s="109" t="s">
        <v>57</v>
      </c>
      <c r="C30" s="65">
        <v>0</v>
      </c>
      <c r="D30" s="65">
        <v>0</v>
      </c>
      <c r="E30" s="65">
        <v>0</v>
      </c>
      <c r="F30" s="65">
        <v>0</v>
      </c>
      <c r="G30" s="65">
        <v>0</v>
      </c>
      <c r="H30" s="65">
        <v>0</v>
      </c>
      <c r="I30" s="65">
        <v>0</v>
      </c>
      <c r="J30" s="338">
        <v>1696.6860000000001</v>
      </c>
      <c r="K30" s="338">
        <v>1731.886</v>
      </c>
      <c r="L30" s="338">
        <v>1734.8910000000001</v>
      </c>
      <c r="M30" s="338">
        <v>1790.1410000000001</v>
      </c>
      <c r="N30" s="338">
        <v>1794.0459999999998</v>
      </c>
      <c r="O30" s="338">
        <v>1796.8820000000001</v>
      </c>
      <c r="P30" s="338">
        <v>1796.8820000000001</v>
      </c>
      <c r="Q30" s="338">
        <v>1797</v>
      </c>
      <c r="R30" s="338">
        <v>1745</v>
      </c>
      <c r="S30" s="338">
        <v>1746</v>
      </c>
      <c r="T30" s="338">
        <v>1599.25</v>
      </c>
      <c r="U30" s="338">
        <v>1599.25</v>
      </c>
      <c r="V30" s="338">
        <v>1599.25</v>
      </c>
      <c r="W30" s="338">
        <v>1599.25</v>
      </c>
      <c r="X30" s="338">
        <f>AD30</f>
        <v>1401.25</v>
      </c>
      <c r="Y30" s="338"/>
      <c r="AA30" s="338">
        <v>1599.25</v>
      </c>
      <c r="AB30" s="338">
        <v>1599.25</v>
      </c>
      <c r="AC30" s="338">
        <v>1599.25</v>
      </c>
      <c r="AD30" s="338">
        <v>1401.25</v>
      </c>
      <c r="AE30" s="338">
        <v>1401.25</v>
      </c>
      <c r="AF30" s="338"/>
      <c r="AG30" s="338"/>
      <c r="AH30" s="338"/>
    </row>
    <row r="31" spans="1:34" s="222" customFormat="1" x14ac:dyDescent="0.25">
      <c r="A31"/>
      <c r="B31" s="50"/>
      <c r="C31" s="80"/>
      <c r="D31" s="80"/>
      <c r="E31" s="80"/>
      <c r="F31" s="80"/>
      <c r="G31" s="80"/>
      <c r="H31" s="80"/>
      <c r="I31" s="80"/>
      <c r="J31" s="338"/>
      <c r="K31" s="338"/>
      <c r="L31" s="338"/>
      <c r="M31" s="338"/>
      <c r="N31" s="338"/>
      <c r="O31" s="338"/>
      <c r="P31" s="338"/>
      <c r="Q31" s="338"/>
      <c r="R31" s="338"/>
      <c r="S31" s="338"/>
      <c r="T31" s="338"/>
      <c r="U31" s="338"/>
      <c r="V31" s="338"/>
      <c r="W31" s="338"/>
      <c r="X31" s="338"/>
      <c r="Y31" s="338"/>
      <c r="AA31" s="338"/>
      <c r="AB31" s="338"/>
      <c r="AC31" s="338"/>
      <c r="AF31" s="338"/>
      <c r="AG31" s="338"/>
    </row>
    <row r="32" spans="1:34" s="222" customFormat="1" x14ac:dyDescent="0.25">
      <c r="A32"/>
      <c r="B32" s="50" t="s">
        <v>191</v>
      </c>
      <c r="C32" s="65">
        <v>0</v>
      </c>
      <c r="D32" s="65">
        <v>0</v>
      </c>
      <c r="E32" s="65">
        <v>0</v>
      </c>
      <c r="F32" s="65">
        <v>0</v>
      </c>
      <c r="G32" s="65">
        <v>0</v>
      </c>
      <c r="H32" s="65">
        <v>0</v>
      </c>
      <c r="I32" s="65">
        <v>0</v>
      </c>
      <c r="J32" s="261">
        <f>J33</f>
        <v>2405.5500000000002</v>
      </c>
      <c r="K32" s="261">
        <f t="shared" ref="K32:U32" si="23">K33</f>
        <v>3268.2099999999982</v>
      </c>
      <c r="L32" s="261">
        <f t="shared" si="23"/>
        <v>3735.9830000000002</v>
      </c>
      <c r="M32" s="261">
        <f t="shared" si="23"/>
        <v>3736.203</v>
      </c>
      <c r="N32" s="261">
        <f t="shared" si="23"/>
        <v>3736.203</v>
      </c>
      <c r="O32" s="261">
        <f t="shared" si="23"/>
        <v>3736.203</v>
      </c>
      <c r="P32" s="261">
        <f t="shared" si="23"/>
        <v>3736.203</v>
      </c>
      <c r="Q32" s="261">
        <f t="shared" si="23"/>
        <v>3736.4</v>
      </c>
      <c r="R32" s="261">
        <f t="shared" si="23"/>
        <v>3736.4</v>
      </c>
      <c r="S32" s="261">
        <f t="shared" si="23"/>
        <v>3729.4</v>
      </c>
      <c r="T32" s="261">
        <f t="shared" si="23"/>
        <v>3729.0030000000002</v>
      </c>
      <c r="U32" s="261">
        <f t="shared" si="23"/>
        <v>3729.0030000000002</v>
      </c>
      <c r="V32" s="261">
        <f>V33</f>
        <v>2885.6320000000001</v>
      </c>
      <c r="W32" s="261">
        <f t="shared" ref="W32" si="24">W33</f>
        <v>2885.6320000000001</v>
      </c>
      <c r="X32" s="261">
        <f>AD32</f>
        <v>2885.6320000000001</v>
      </c>
      <c r="Y32" s="261"/>
      <c r="AA32" s="261">
        <f t="shared" ref="AA32:AE32" si="25">AA33</f>
        <v>2885.6320000000001</v>
      </c>
      <c r="AB32" s="261">
        <f t="shared" si="25"/>
        <v>2885.6320000000001</v>
      </c>
      <c r="AC32" s="261">
        <f t="shared" si="25"/>
        <v>2885.6320000000001</v>
      </c>
      <c r="AD32" s="261">
        <f t="shared" si="25"/>
        <v>2885.6320000000001</v>
      </c>
      <c r="AE32" s="261">
        <f t="shared" si="25"/>
        <v>2885.6320000000001</v>
      </c>
      <c r="AF32" s="261"/>
      <c r="AG32" s="261"/>
      <c r="AH32" s="261"/>
    </row>
    <row r="33" spans="1:34" s="222" customFormat="1" x14ac:dyDescent="0.25">
      <c r="A33"/>
      <c r="B33" s="32" t="s">
        <v>59</v>
      </c>
      <c r="C33" s="6"/>
      <c r="D33" s="6"/>
      <c r="E33" s="6"/>
      <c r="F33" s="6"/>
      <c r="G33" s="6"/>
      <c r="H33" s="6"/>
      <c r="I33" s="6"/>
      <c r="J33" s="261">
        <v>2405.5500000000002</v>
      </c>
      <c r="K33" s="261">
        <v>3268.2099999999982</v>
      </c>
      <c r="L33" s="261">
        <v>3735.9830000000002</v>
      </c>
      <c r="M33" s="261">
        <v>3736.203</v>
      </c>
      <c r="N33" s="261">
        <v>3736.203</v>
      </c>
      <c r="O33" s="261">
        <v>3736.203</v>
      </c>
      <c r="P33" s="261">
        <v>3736.203</v>
      </c>
      <c r="Q33" s="261">
        <v>3736.4</v>
      </c>
      <c r="R33" s="261">
        <v>3736.4</v>
      </c>
      <c r="S33" s="261">
        <v>3729.4</v>
      </c>
      <c r="T33" s="261">
        <v>3729.0030000000002</v>
      </c>
      <c r="U33" s="261">
        <v>3729.0030000000002</v>
      </c>
      <c r="V33" s="261">
        <v>2885.6320000000001</v>
      </c>
      <c r="W33" s="261">
        <v>2885.6320000000001</v>
      </c>
      <c r="X33" s="261">
        <f>AD33</f>
        <v>2885.6320000000001</v>
      </c>
      <c r="Y33" s="261"/>
      <c r="Z33" s="251"/>
      <c r="AA33" s="261">
        <v>2885.6320000000001</v>
      </c>
      <c r="AB33" s="261">
        <v>2885.6320000000001</v>
      </c>
      <c r="AC33" s="261">
        <v>2885.6320000000001</v>
      </c>
      <c r="AD33" s="261">
        <v>2885.6320000000001</v>
      </c>
      <c r="AE33" s="261">
        <v>2885.6320000000001</v>
      </c>
      <c r="AF33" s="261"/>
      <c r="AG33" s="261"/>
      <c r="AH33" s="261"/>
    </row>
    <row r="34" spans="1:34" s="222" customFormat="1" x14ac:dyDescent="0.25">
      <c r="A34"/>
      <c r="B34" s="50"/>
      <c r="C34" s="80"/>
      <c r="D34" s="80"/>
      <c r="E34" s="80"/>
      <c r="F34" s="80"/>
      <c r="G34" s="80"/>
      <c r="H34" s="80"/>
      <c r="I34" s="80"/>
      <c r="J34" s="338"/>
      <c r="K34" s="338"/>
      <c r="L34" s="338"/>
      <c r="M34" s="338"/>
      <c r="N34" s="338"/>
      <c r="O34" s="338"/>
      <c r="P34" s="338"/>
      <c r="Q34" s="338"/>
      <c r="R34" s="338"/>
      <c r="S34" s="338"/>
      <c r="T34" s="338"/>
      <c r="U34" s="338"/>
      <c r="V34" s="338"/>
      <c r="W34" s="338"/>
      <c r="X34" s="338"/>
      <c r="Y34" s="338"/>
      <c r="AA34" s="338"/>
      <c r="AB34" s="338"/>
      <c r="AC34" s="338"/>
      <c r="AD34" s="338"/>
      <c r="AE34" s="338"/>
      <c r="AF34" s="338"/>
      <c r="AG34" s="338"/>
      <c r="AH34" s="338"/>
    </row>
    <row r="35" spans="1:34" s="222" customFormat="1" x14ac:dyDescent="0.25">
      <c r="A35"/>
      <c r="B35" s="50" t="s">
        <v>183</v>
      </c>
      <c r="C35" s="65">
        <v>0</v>
      </c>
      <c r="D35" s="65">
        <v>0</v>
      </c>
      <c r="E35" s="65">
        <v>0</v>
      </c>
      <c r="F35" s="65">
        <v>0</v>
      </c>
      <c r="G35" s="65">
        <v>0</v>
      </c>
      <c r="H35" s="65">
        <v>0</v>
      </c>
      <c r="I35" s="65">
        <v>0</v>
      </c>
      <c r="J35" s="261">
        <f>J36</f>
        <v>2640.13</v>
      </c>
      <c r="K35" s="261">
        <f>K36</f>
        <v>2640.13</v>
      </c>
      <c r="L35" s="261">
        <f t="shared" ref="L35:S35" si="26">L37+L39</f>
        <v>2640.25</v>
      </c>
      <c r="M35" s="261">
        <f t="shared" si="26"/>
        <v>2640.25</v>
      </c>
      <c r="N35" s="261">
        <f t="shared" si="26"/>
        <v>2820.25</v>
      </c>
      <c r="O35" s="261">
        <f t="shared" si="26"/>
        <v>3003.3870000000002</v>
      </c>
      <c r="P35" s="261">
        <f t="shared" si="26"/>
        <v>2643.25</v>
      </c>
      <c r="Q35" s="261">
        <f t="shared" si="26"/>
        <v>3363</v>
      </c>
      <c r="R35" s="261">
        <f t="shared" si="26"/>
        <v>3124.2739999999999</v>
      </c>
      <c r="S35" s="261">
        <f t="shared" si="26"/>
        <v>3124.2739999999999</v>
      </c>
      <c r="T35" s="261">
        <v>3150.1840000000002</v>
      </c>
      <c r="U35" s="261">
        <v>3150.1990000000001</v>
      </c>
      <c r="V35" s="261">
        <v>1970.1990000000001</v>
      </c>
      <c r="W35" s="261">
        <v>1970.1990000000001</v>
      </c>
      <c r="X35" s="261">
        <f>AD35</f>
        <v>2540.1990000000001</v>
      </c>
      <c r="Y35" s="261"/>
      <c r="AA35" s="261">
        <v>2514.1840000000002</v>
      </c>
      <c r="AB35" s="261">
        <v>2540.1990000000001</v>
      </c>
      <c r="AC35" s="261">
        <v>2540.1990000000001</v>
      </c>
      <c r="AD35" s="261">
        <v>2540.1990000000001</v>
      </c>
      <c r="AE35" s="261">
        <v>2540.1990000000001</v>
      </c>
      <c r="AF35" s="261"/>
      <c r="AG35" s="261"/>
      <c r="AH35" s="261"/>
    </row>
    <row r="36" spans="1:34" s="222" customFormat="1" x14ac:dyDescent="0.25">
      <c r="A36"/>
      <c r="B36" s="50" t="s">
        <v>59</v>
      </c>
      <c r="C36" s="65"/>
      <c r="D36" s="65"/>
      <c r="E36" s="65"/>
      <c r="F36" s="65"/>
      <c r="G36" s="65"/>
      <c r="H36" s="65"/>
      <c r="I36" s="65"/>
      <c r="J36" s="261">
        <f>J37</f>
        <v>2640.13</v>
      </c>
      <c r="K36" s="261">
        <f t="shared" ref="K36:U36" si="27">K37</f>
        <v>2640.13</v>
      </c>
      <c r="L36" s="261">
        <f t="shared" si="27"/>
        <v>2640.25</v>
      </c>
      <c r="M36" s="261">
        <f t="shared" si="27"/>
        <v>2640.25</v>
      </c>
      <c r="N36" s="261">
        <f t="shared" si="27"/>
        <v>2640.25</v>
      </c>
      <c r="O36" s="261">
        <f t="shared" si="27"/>
        <v>2643.25</v>
      </c>
      <c r="P36" s="261">
        <f t="shared" si="27"/>
        <v>2643.25</v>
      </c>
      <c r="Q36" s="261">
        <f t="shared" si="27"/>
        <v>2643</v>
      </c>
      <c r="R36" s="261">
        <f t="shared" si="27"/>
        <v>2404</v>
      </c>
      <c r="S36" s="261">
        <f t="shared" si="27"/>
        <v>2404</v>
      </c>
      <c r="T36" s="261">
        <f t="shared" si="27"/>
        <v>2429.91</v>
      </c>
      <c r="U36" s="261">
        <f t="shared" si="27"/>
        <v>2429.9250000000002</v>
      </c>
      <c r="V36" s="261">
        <f>V37</f>
        <v>1249.925</v>
      </c>
      <c r="W36" s="261">
        <f t="shared" ref="W36" si="28">W37</f>
        <v>1249.925</v>
      </c>
      <c r="X36" s="261">
        <f>AD36</f>
        <v>1819.925</v>
      </c>
      <c r="Y36" s="261"/>
      <c r="Z36" s="261"/>
      <c r="AA36" s="261">
        <f t="shared" ref="AA36:AC36" si="29">AA37</f>
        <v>1793.91</v>
      </c>
      <c r="AB36" s="261">
        <f t="shared" si="29"/>
        <v>1819.925</v>
      </c>
      <c r="AC36" s="261">
        <f t="shared" si="29"/>
        <v>1819.925</v>
      </c>
      <c r="AD36" s="261">
        <f>AD37</f>
        <v>1819.925</v>
      </c>
      <c r="AE36" s="261">
        <f>AE37</f>
        <v>1819.925</v>
      </c>
      <c r="AF36" s="261"/>
      <c r="AG36" s="261"/>
      <c r="AH36" s="261"/>
    </row>
    <row r="37" spans="1:34" s="326" customFormat="1" x14ac:dyDescent="0.25">
      <c r="A37" s="208"/>
      <c r="B37" s="220" t="s">
        <v>56</v>
      </c>
      <c r="C37" s="413">
        <v>0</v>
      </c>
      <c r="D37" s="413">
        <v>0</v>
      </c>
      <c r="E37" s="413">
        <v>0</v>
      </c>
      <c r="F37" s="413">
        <v>0</v>
      </c>
      <c r="G37" s="413">
        <v>0</v>
      </c>
      <c r="H37" s="413">
        <v>0</v>
      </c>
      <c r="I37" s="413">
        <v>0</v>
      </c>
      <c r="J37" s="435">
        <v>2640.13</v>
      </c>
      <c r="K37" s="435">
        <v>2640.13</v>
      </c>
      <c r="L37" s="435">
        <v>2640.25</v>
      </c>
      <c r="M37" s="435">
        <v>2640.25</v>
      </c>
      <c r="N37" s="435">
        <v>2640.25</v>
      </c>
      <c r="O37" s="435">
        <v>2643.25</v>
      </c>
      <c r="P37" s="435">
        <v>2643.25</v>
      </c>
      <c r="Q37" s="435">
        <f>1180+1463</f>
        <v>2643</v>
      </c>
      <c r="R37" s="435">
        <v>2404</v>
      </c>
      <c r="S37" s="435">
        <f>1180+1224</f>
        <v>2404</v>
      </c>
      <c r="T37" s="435">
        <v>2429.91</v>
      </c>
      <c r="U37" s="435">
        <v>2429.9250000000002</v>
      </c>
      <c r="V37" s="435">
        <v>1249.925</v>
      </c>
      <c r="W37" s="435">
        <v>1249.925</v>
      </c>
      <c r="X37" s="435">
        <f>AD37</f>
        <v>1819.925</v>
      </c>
      <c r="Y37" s="435"/>
      <c r="AA37" s="435">
        <v>1793.91</v>
      </c>
      <c r="AB37" s="435">
        <v>1819.925</v>
      </c>
      <c r="AC37" s="435">
        <v>1819.925</v>
      </c>
      <c r="AD37" s="435">
        <v>1819.925</v>
      </c>
      <c r="AE37" s="435">
        <v>1819.925</v>
      </c>
      <c r="AF37" s="435"/>
      <c r="AG37" s="435"/>
      <c r="AH37" s="435"/>
    </row>
    <row r="38" spans="1:34" s="222" customFormat="1" x14ac:dyDescent="0.25">
      <c r="A38"/>
      <c r="B38" s="50" t="s">
        <v>298</v>
      </c>
      <c r="C38" s="65"/>
      <c r="D38" s="65"/>
      <c r="E38" s="65"/>
      <c r="F38" s="65"/>
      <c r="G38" s="65"/>
      <c r="H38" s="65"/>
      <c r="I38" s="65"/>
      <c r="J38" s="261">
        <f t="shared" ref="J38:W38" si="30">J39</f>
        <v>0</v>
      </c>
      <c r="K38" s="261">
        <f t="shared" si="30"/>
        <v>0</v>
      </c>
      <c r="L38" s="261">
        <f t="shared" si="30"/>
        <v>0</v>
      </c>
      <c r="M38" s="261">
        <f t="shared" si="30"/>
        <v>0</v>
      </c>
      <c r="N38" s="261">
        <f t="shared" si="30"/>
        <v>180</v>
      </c>
      <c r="O38" s="261">
        <f t="shared" si="30"/>
        <v>360.137</v>
      </c>
      <c r="P38" s="261">
        <f t="shared" si="30"/>
        <v>0</v>
      </c>
      <c r="Q38" s="261">
        <f t="shared" si="30"/>
        <v>720</v>
      </c>
      <c r="R38" s="261">
        <f t="shared" si="30"/>
        <v>720.274</v>
      </c>
      <c r="S38" s="261">
        <f t="shared" si="30"/>
        <v>720.274</v>
      </c>
      <c r="T38" s="261">
        <f t="shared" si="30"/>
        <v>720.274</v>
      </c>
      <c r="U38" s="261">
        <f t="shared" si="30"/>
        <v>720.274</v>
      </c>
      <c r="V38" s="261">
        <f t="shared" si="30"/>
        <v>720.274</v>
      </c>
      <c r="W38" s="261">
        <f t="shared" si="30"/>
        <v>720.274</v>
      </c>
      <c r="X38" s="261">
        <f>AD38</f>
        <v>720.274</v>
      </c>
      <c r="Y38" s="261"/>
      <c r="Z38" s="261"/>
      <c r="AA38" s="261">
        <f t="shared" ref="AA38:AC38" si="31">AA39</f>
        <v>720.274</v>
      </c>
      <c r="AB38" s="261">
        <f t="shared" si="31"/>
        <v>720.274</v>
      </c>
      <c r="AC38" s="261">
        <f t="shared" si="31"/>
        <v>720.274</v>
      </c>
      <c r="AD38" s="261">
        <f>AD39</f>
        <v>720.274</v>
      </c>
      <c r="AE38" s="261">
        <f>AE39</f>
        <v>720.274</v>
      </c>
      <c r="AF38" s="261"/>
      <c r="AG38" s="261"/>
      <c r="AH38" s="261"/>
    </row>
    <row r="39" spans="1:34" s="222" customFormat="1" x14ac:dyDescent="0.25">
      <c r="A39" s="6"/>
      <c r="B39" s="111" t="s">
        <v>57</v>
      </c>
      <c r="C39" s="65">
        <v>0</v>
      </c>
      <c r="D39" s="65">
        <v>0</v>
      </c>
      <c r="E39" s="65">
        <v>0</v>
      </c>
      <c r="F39" s="65">
        <v>0</v>
      </c>
      <c r="G39" s="65">
        <v>0</v>
      </c>
      <c r="H39" s="65">
        <v>0</v>
      </c>
      <c r="I39" s="65">
        <v>0</v>
      </c>
      <c r="J39" s="337">
        <v>0</v>
      </c>
      <c r="K39" s="337">
        <v>0</v>
      </c>
      <c r="L39" s="338">
        <v>0</v>
      </c>
      <c r="M39" s="338">
        <v>0</v>
      </c>
      <c r="N39" s="338">
        <v>180</v>
      </c>
      <c r="O39" s="337">
        <v>360.137</v>
      </c>
      <c r="P39" s="337">
        <v>0</v>
      </c>
      <c r="Q39" s="338">
        <v>720</v>
      </c>
      <c r="R39" s="338">
        <v>720.274</v>
      </c>
      <c r="S39" s="338">
        <v>720.274</v>
      </c>
      <c r="T39" s="338">
        <v>720.274</v>
      </c>
      <c r="U39" s="338">
        <v>720.274</v>
      </c>
      <c r="V39" s="338">
        <v>720.274</v>
      </c>
      <c r="W39" s="338">
        <v>720.274</v>
      </c>
      <c r="X39" s="338">
        <f>AD39</f>
        <v>720.274</v>
      </c>
      <c r="Y39" s="338"/>
      <c r="AA39" s="338">
        <v>720.274</v>
      </c>
      <c r="AB39" s="338">
        <v>720.274</v>
      </c>
      <c r="AC39" s="338">
        <v>720.274</v>
      </c>
      <c r="AD39" s="338">
        <v>720.274</v>
      </c>
      <c r="AE39" s="338">
        <v>720.274</v>
      </c>
      <c r="AF39" s="338"/>
      <c r="AG39" s="338"/>
      <c r="AH39" s="338"/>
    </row>
    <row r="40" spans="1:34" s="222" customFormat="1" x14ac:dyDescent="0.25">
      <c r="A40"/>
      <c r="B40" s="111"/>
      <c r="C40" s="80"/>
      <c r="D40" s="80"/>
      <c r="E40" s="80"/>
      <c r="F40" s="80"/>
      <c r="G40" s="80"/>
      <c r="H40" s="80"/>
      <c r="I40" s="80"/>
      <c r="J40" s="338"/>
      <c r="K40" s="338"/>
      <c r="L40" s="338"/>
      <c r="M40" s="338"/>
      <c r="N40" s="338"/>
      <c r="O40" s="338"/>
      <c r="P40" s="338"/>
      <c r="Q40" s="338"/>
      <c r="R40" s="338"/>
      <c r="S40" s="338"/>
      <c r="T40" s="338"/>
      <c r="U40" s="338"/>
      <c r="V40" s="338"/>
      <c r="W40" s="338"/>
      <c r="X40" s="338"/>
      <c r="Y40" s="338"/>
      <c r="AA40" s="338"/>
      <c r="AB40" s="338"/>
      <c r="AC40" s="338"/>
      <c r="AD40" s="338"/>
      <c r="AE40" s="338"/>
      <c r="AF40" s="338"/>
      <c r="AG40" s="338"/>
      <c r="AH40" s="338"/>
    </row>
    <row r="41" spans="1:34" s="222" customFormat="1" x14ac:dyDescent="0.25">
      <c r="A41"/>
      <c r="B41" s="50" t="s">
        <v>192</v>
      </c>
      <c r="C41" s="65">
        <v>0</v>
      </c>
      <c r="D41" s="65">
        <v>0</v>
      </c>
      <c r="E41" s="65">
        <v>0</v>
      </c>
      <c r="F41" s="65">
        <v>0</v>
      </c>
      <c r="G41" s="65">
        <v>0</v>
      </c>
      <c r="H41" s="65">
        <v>0</v>
      </c>
      <c r="I41" s="65">
        <v>0</v>
      </c>
      <c r="J41" s="460">
        <f>J43+J44</f>
        <v>2281.8159999999998</v>
      </c>
      <c r="K41" s="460">
        <f t="shared" ref="K41:N41" si="32">K43+K44</f>
        <v>2328.4175</v>
      </c>
      <c r="L41" s="460">
        <f t="shared" si="32"/>
        <v>2276.9275000000002</v>
      </c>
      <c r="M41" s="460">
        <f t="shared" si="32"/>
        <v>2286.5774999999999</v>
      </c>
      <c r="N41" s="460">
        <f t="shared" si="32"/>
        <v>1576.3775000000001</v>
      </c>
      <c r="O41" s="460">
        <f>O43+O44</f>
        <v>481.95299999999997</v>
      </c>
      <c r="P41" s="460">
        <f>P43+P44</f>
        <v>273.25299999999999</v>
      </c>
      <c r="Q41" s="460">
        <f>205.4-156</f>
        <v>49.400000000000006</v>
      </c>
      <c r="R41" s="460">
        <f>205-156</f>
        <v>49</v>
      </c>
      <c r="S41" s="460">
        <f>205-156</f>
        <v>49</v>
      </c>
      <c r="T41" s="460">
        <v>48.706999999999994</v>
      </c>
      <c r="U41" s="460">
        <v>48.706999999999994</v>
      </c>
      <c r="V41" s="460">
        <v>41.737000000000023</v>
      </c>
      <c r="W41" s="460">
        <v>22.296999999999997</v>
      </c>
      <c r="X41" s="460">
        <f>AD41</f>
        <v>22.76799999999999</v>
      </c>
      <c r="Y41" s="460"/>
      <c r="AA41" s="460">
        <v>22.296999999999997</v>
      </c>
      <c r="AB41" s="460">
        <v>22.296999999999997</v>
      </c>
      <c r="AC41" s="460">
        <v>22.296999999999997</v>
      </c>
      <c r="AD41" s="460">
        <v>22.76799999999999</v>
      </c>
      <c r="AE41" s="460">
        <v>17.3</v>
      </c>
      <c r="AF41" s="460"/>
      <c r="AG41" s="460"/>
      <c r="AH41" s="460"/>
    </row>
    <row r="42" spans="1:34" s="222" customFormat="1" x14ac:dyDescent="0.25">
      <c r="A42"/>
      <c r="B42" s="50" t="s">
        <v>59</v>
      </c>
      <c r="C42" s="65"/>
      <c r="D42" s="65"/>
      <c r="E42" s="65"/>
      <c r="F42" s="65"/>
      <c r="G42" s="65"/>
      <c r="H42" s="65"/>
      <c r="I42" s="65"/>
      <c r="J42" s="460">
        <f>SUM(J43:J44)</f>
        <v>2281.8159999999998</v>
      </c>
      <c r="K42" s="460">
        <f t="shared" ref="K42:U42" si="33">SUM(K43:K44)</f>
        <v>2328.4175</v>
      </c>
      <c r="L42" s="460">
        <f t="shared" si="33"/>
        <v>2276.9275000000002</v>
      </c>
      <c r="M42" s="460">
        <f t="shared" si="33"/>
        <v>2286.5774999999999</v>
      </c>
      <c r="N42" s="460">
        <f t="shared" si="33"/>
        <v>1576.3775000000001</v>
      </c>
      <c r="O42" s="460">
        <f t="shared" si="33"/>
        <v>481.95299999999997</v>
      </c>
      <c r="P42" s="460">
        <f t="shared" si="33"/>
        <v>273.25299999999999</v>
      </c>
      <c r="Q42" s="460">
        <f t="shared" si="33"/>
        <v>49</v>
      </c>
      <c r="R42" s="460">
        <f t="shared" si="33"/>
        <v>48</v>
      </c>
      <c r="S42" s="460">
        <f t="shared" si="33"/>
        <v>48</v>
      </c>
      <c r="T42" s="460">
        <f>SUM(T43:T44)</f>
        <v>48.269999999999996</v>
      </c>
      <c r="U42" s="460">
        <f t="shared" si="33"/>
        <v>48.269999999999996</v>
      </c>
      <c r="V42" s="460">
        <f>SUM(V43:V44)</f>
        <v>41.3</v>
      </c>
      <c r="W42" s="460">
        <f>W43+W44</f>
        <v>22.768000000000001</v>
      </c>
      <c r="X42" s="460">
        <f>AD42</f>
        <v>22.76799999999999</v>
      </c>
      <c r="Y42" s="460"/>
      <c r="AA42" s="460">
        <f t="shared" ref="AA42:AD42" si="34">AA43+AA44</f>
        <v>22.768000000000001</v>
      </c>
      <c r="AB42" s="460">
        <f t="shared" si="34"/>
        <v>22.768000000000001</v>
      </c>
      <c r="AC42" s="460">
        <f t="shared" si="34"/>
        <v>22.768000000000001</v>
      </c>
      <c r="AD42" s="460">
        <f t="shared" si="34"/>
        <v>22.76799999999999</v>
      </c>
      <c r="AE42" s="460">
        <f>AE43+AE44</f>
        <v>17.3</v>
      </c>
      <c r="AF42" s="460"/>
      <c r="AG42" s="460"/>
      <c r="AH42" s="460"/>
    </row>
    <row r="43" spans="1:34" s="222" customFormat="1" x14ac:dyDescent="0.25">
      <c r="A43"/>
      <c r="B43" s="109" t="s">
        <v>69</v>
      </c>
      <c r="C43" s="65">
        <v>0</v>
      </c>
      <c r="D43" s="65">
        <v>0</v>
      </c>
      <c r="E43" s="65">
        <v>0</v>
      </c>
      <c r="F43" s="65">
        <v>0</v>
      </c>
      <c r="G43" s="65">
        <v>0</v>
      </c>
      <c r="H43" s="65">
        <v>0</v>
      </c>
      <c r="I43" s="65">
        <v>0</v>
      </c>
      <c r="J43" s="435">
        <v>1712.6</v>
      </c>
      <c r="K43" s="435">
        <v>1712.6</v>
      </c>
      <c r="L43" s="435">
        <v>1656.6000000000004</v>
      </c>
      <c r="M43" s="435">
        <v>946.4</v>
      </c>
      <c r="N43" s="435">
        <v>946.4</v>
      </c>
      <c r="O43" s="435">
        <v>232.97</v>
      </c>
      <c r="P43" s="435">
        <v>24.27</v>
      </c>
      <c r="Q43" s="435">
        <f>24</f>
        <v>24</v>
      </c>
      <c r="R43" s="326">
        <v>24</v>
      </c>
      <c r="S43" s="326">
        <v>24</v>
      </c>
      <c r="T43" s="435">
        <v>24.27</v>
      </c>
      <c r="U43" s="435">
        <v>24.27</v>
      </c>
      <c r="V43" s="435">
        <v>17.3</v>
      </c>
      <c r="W43" s="435">
        <v>17.3</v>
      </c>
      <c r="X43" s="435">
        <f>AD43</f>
        <v>17.3</v>
      </c>
      <c r="Y43" s="435"/>
      <c r="AA43" s="435">
        <v>17.3</v>
      </c>
      <c r="AB43" s="435">
        <v>17.3</v>
      </c>
      <c r="AC43" s="435">
        <v>17.3</v>
      </c>
      <c r="AD43" s="435">
        <v>17.3</v>
      </c>
      <c r="AE43" s="435">
        <v>17.3</v>
      </c>
      <c r="AF43" s="435"/>
      <c r="AG43" s="435"/>
      <c r="AH43" s="435"/>
    </row>
    <row r="44" spans="1:34" s="222" customFormat="1" x14ac:dyDescent="0.25">
      <c r="A44"/>
      <c r="B44" s="109" t="s">
        <v>68</v>
      </c>
      <c r="C44" s="65">
        <v>0</v>
      </c>
      <c r="D44" s="65">
        <v>0</v>
      </c>
      <c r="E44" s="65">
        <v>0</v>
      </c>
      <c r="F44" s="65">
        <v>0</v>
      </c>
      <c r="G44" s="65">
        <v>0</v>
      </c>
      <c r="H44" s="65">
        <v>0</v>
      </c>
      <c r="I44" s="65">
        <v>0</v>
      </c>
      <c r="J44" s="435">
        <v>569.21600000000001</v>
      </c>
      <c r="K44" s="435">
        <v>615.8175</v>
      </c>
      <c r="L44" s="435">
        <v>620.32749999999999</v>
      </c>
      <c r="M44" s="435">
        <v>1340.1775</v>
      </c>
      <c r="N44" s="435">
        <v>629.97749999999996</v>
      </c>
      <c r="O44" s="435">
        <v>248.983</v>
      </c>
      <c r="P44" s="435">
        <v>248.983</v>
      </c>
      <c r="Q44" s="435">
        <f>25</f>
        <v>25</v>
      </c>
      <c r="R44" s="435">
        <f>24</f>
        <v>24</v>
      </c>
      <c r="S44" s="435">
        <f>24</f>
        <v>24</v>
      </c>
      <c r="T44" s="435">
        <f>24</f>
        <v>24</v>
      </c>
      <c r="U44" s="435">
        <f>24</f>
        <v>24</v>
      </c>
      <c r="V44" s="435">
        <f>24</f>
        <v>24</v>
      </c>
      <c r="W44" s="435">
        <v>5.468</v>
      </c>
      <c r="X44" s="435">
        <f>AD44</f>
        <v>5.4679999999999893</v>
      </c>
      <c r="Y44" s="435"/>
      <c r="AA44" s="435">
        <v>5.468</v>
      </c>
      <c r="AB44" s="435">
        <v>5.468</v>
      </c>
      <c r="AC44" s="435">
        <v>5.468</v>
      </c>
      <c r="AD44" s="435">
        <v>5.4679999999999893</v>
      </c>
      <c r="AE44" s="435">
        <v>0</v>
      </c>
      <c r="AF44" s="435"/>
      <c r="AG44" s="435"/>
      <c r="AH44" s="435"/>
    </row>
    <row r="45" spans="1:34" s="222" customFormat="1" x14ac:dyDescent="0.25">
      <c r="A45"/>
      <c r="B45" s="112"/>
      <c r="C45" s="65"/>
      <c r="D45" s="65"/>
      <c r="E45" s="65"/>
      <c r="F45" s="65"/>
      <c r="G45" s="65"/>
      <c r="H45" s="65"/>
      <c r="I45" s="65"/>
      <c r="J45" s="435"/>
      <c r="K45" s="435"/>
      <c r="L45" s="435"/>
      <c r="M45" s="435"/>
      <c r="N45" s="435"/>
      <c r="O45" s="435"/>
      <c r="P45" s="435"/>
      <c r="Q45" s="435"/>
      <c r="R45" s="435"/>
      <c r="S45" s="435"/>
      <c r="T45" s="435"/>
      <c r="U45" s="435"/>
      <c r="V45" s="435"/>
      <c r="W45" s="435"/>
      <c r="X45" s="435"/>
      <c r="Y45" s="435"/>
      <c r="Z45" s="326"/>
      <c r="AA45" s="435"/>
      <c r="AB45" s="435"/>
      <c r="AC45" s="435"/>
      <c r="AD45" s="435"/>
      <c r="AE45" s="435"/>
      <c r="AF45" s="435"/>
      <c r="AG45" s="435"/>
      <c r="AH45" s="435"/>
    </row>
    <row r="46" spans="1:34" s="222" customFormat="1" x14ac:dyDescent="0.25">
      <c r="A46"/>
      <c r="B46" s="109"/>
      <c r="C46" s="80"/>
      <c r="D46" s="80"/>
      <c r="E46" s="80"/>
      <c r="F46" s="80"/>
      <c r="G46" s="80"/>
      <c r="H46" s="80"/>
      <c r="I46" s="80"/>
      <c r="J46" s="435"/>
      <c r="K46" s="435"/>
      <c r="L46" s="435"/>
      <c r="M46" s="435"/>
      <c r="N46" s="435"/>
      <c r="O46" s="435"/>
      <c r="P46" s="435"/>
      <c r="Q46" s="435"/>
      <c r="R46" s="435"/>
      <c r="S46" s="435"/>
      <c r="T46" s="435"/>
      <c r="U46" s="435"/>
      <c r="V46" s="435"/>
      <c r="W46" s="435"/>
      <c r="X46" s="435"/>
      <c r="Y46" s="435"/>
      <c r="Z46" s="326"/>
      <c r="AA46" s="435"/>
      <c r="AB46" s="435"/>
      <c r="AC46" s="435"/>
      <c r="AD46" s="435"/>
      <c r="AE46" s="435"/>
      <c r="AF46" s="435"/>
      <c r="AG46" s="435"/>
      <c r="AH46" s="435"/>
    </row>
    <row r="47" spans="1:34" s="222" customFormat="1" x14ac:dyDescent="0.25">
      <c r="A47"/>
      <c r="B47" s="50"/>
      <c r="C47" s="80"/>
      <c r="D47" s="80"/>
      <c r="E47" s="80"/>
      <c r="F47" s="80"/>
      <c r="G47" s="80"/>
      <c r="H47" s="80"/>
      <c r="I47" s="80"/>
      <c r="J47" s="338"/>
      <c r="K47" s="338"/>
      <c r="L47" s="338"/>
      <c r="M47" s="338"/>
      <c r="N47" s="338"/>
      <c r="O47" s="338"/>
      <c r="P47" s="338"/>
      <c r="Q47" s="338"/>
      <c r="R47" s="338"/>
      <c r="S47" s="338"/>
      <c r="T47" s="338"/>
      <c r="U47" s="338"/>
      <c r="V47" s="338"/>
      <c r="W47" s="338"/>
      <c r="X47" s="338"/>
      <c r="Y47" s="338"/>
      <c r="AA47" s="338"/>
      <c r="AB47" s="338"/>
      <c r="AC47" s="338"/>
      <c r="AD47" s="338"/>
      <c r="AE47" s="338"/>
      <c r="AF47" s="338"/>
      <c r="AG47" s="338"/>
      <c r="AH47" s="338"/>
    </row>
    <row r="48" spans="1:34" s="222" customFormat="1" x14ac:dyDescent="0.25">
      <c r="A48"/>
      <c r="B48" s="110" t="s">
        <v>193</v>
      </c>
      <c r="C48" s="65">
        <v>0</v>
      </c>
      <c r="D48" s="65">
        <v>0</v>
      </c>
      <c r="E48" s="65">
        <v>0</v>
      </c>
      <c r="F48" s="65">
        <v>0</v>
      </c>
      <c r="G48" s="65">
        <v>0</v>
      </c>
      <c r="H48" s="65">
        <v>0</v>
      </c>
      <c r="I48" s="65">
        <v>0</v>
      </c>
      <c r="J48" s="261">
        <f t="shared" ref="J48:P48" si="35">J41+J35+J33+J21+J15+J4</f>
        <v>18588.184000000001</v>
      </c>
      <c r="K48" s="261">
        <f t="shared" si="35"/>
        <v>20623.465499999998</v>
      </c>
      <c r="L48" s="261">
        <f t="shared" si="35"/>
        <v>21989.360499999999</v>
      </c>
      <c r="M48" s="261">
        <f t="shared" si="35"/>
        <v>23211.480499999998</v>
      </c>
      <c r="N48" s="261">
        <f t="shared" si="35"/>
        <v>23378.835500000001</v>
      </c>
      <c r="O48" s="261">
        <f t="shared" si="35"/>
        <v>22905.589</v>
      </c>
      <c r="P48" s="261">
        <f t="shared" si="35"/>
        <v>22469.252</v>
      </c>
      <c r="Q48" s="261">
        <f>Q41+Q33+Q35+Q21+Q15+Q4</f>
        <v>24207.8</v>
      </c>
      <c r="R48" s="261">
        <f>R41+R33+R35+R21+R15+R4</f>
        <v>25065.673999999999</v>
      </c>
      <c r="S48" s="261">
        <f>S41+S33+S35+S21+S15+S4</f>
        <v>26596.673999999999</v>
      </c>
      <c r="T48" s="460">
        <v>27021.319</v>
      </c>
      <c r="U48" s="460">
        <v>26524.808999999997</v>
      </c>
      <c r="V48" s="460">
        <v>23524.193000000003</v>
      </c>
      <c r="W48" s="460">
        <v>24494.809990000002</v>
      </c>
      <c r="X48" s="460">
        <f>AD48</f>
        <v>26187.176851</v>
      </c>
      <c r="Y48" s="460"/>
      <c r="Z48" s="326"/>
      <c r="AA48" s="460">
        <v>25489.253522999999</v>
      </c>
      <c r="AB48" s="460">
        <v>25425.392994000002</v>
      </c>
      <c r="AC48" s="460">
        <v>25954.886555999998</v>
      </c>
      <c r="AD48" s="460">
        <v>26187.176851</v>
      </c>
      <c r="AE48" s="460">
        <v>26251.303305000001</v>
      </c>
      <c r="AF48" s="261"/>
      <c r="AG48" s="261"/>
      <c r="AH48" s="261"/>
    </row>
    <row r="49" spans="1:34" s="222" customFormat="1" x14ac:dyDescent="0.25">
      <c r="A49"/>
      <c r="B49" s="38" t="s">
        <v>194</v>
      </c>
      <c r="C49" s="80"/>
      <c r="D49" s="80"/>
      <c r="E49" s="80"/>
      <c r="F49" s="80"/>
      <c r="G49" s="80"/>
      <c r="H49" s="80"/>
      <c r="I49" s="80"/>
      <c r="J49" s="338"/>
      <c r="K49" s="338"/>
      <c r="L49" s="338"/>
      <c r="M49" s="338"/>
      <c r="N49" s="338"/>
      <c r="O49" s="338"/>
      <c r="P49" s="338"/>
      <c r="Q49" s="338"/>
      <c r="R49" s="338"/>
      <c r="S49" s="338"/>
      <c r="T49" s="435"/>
      <c r="U49" s="435"/>
      <c r="V49" s="435"/>
      <c r="W49" s="435"/>
      <c r="X49" s="435"/>
      <c r="Y49" s="435"/>
      <c r="Z49" s="326"/>
      <c r="AA49" s="435"/>
      <c r="AB49" s="435"/>
      <c r="AC49" s="435"/>
      <c r="AD49" s="435"/>
      <c r="AE49" s="338"/>
      <c r="AF49" s="338"/>
      <c r="AG49" s="338"/>
      <c r="AH49" s="338"/>
    </row>
    <row r="50" spans="1:34" s="222" customFormat="1" x14ac:dyDescent="0.25">
      <c r="A50"/>
      <c r="B50" s="112" t="s">
        <v>69</v>
      </c>
      <c r="C50" s="104" t="s">
        <v>23</v>
      </c>
      <c r="D50" s="104" t="s">
        <v>23</v>
      </c>
      <c r="E50" s="104" t="s">
        <v>23</v>
      </c>
      <c r="F50" s="104" t="s">
        <v>23</v>
      </c>
      <c r="G50" s="104" t="s">
        <v>23</v>
      </c>
      <c r="H50" s="104" t="s">
        <v>23</v>
      </c>
      <c r="I50" s="104" t="s">
        <v>23</v>
      </c>
      <c r="J50" s="271" t="s">
        <v>23</v>
      </c>
      <c r="K50" s="271" t="s">
        <v>23</v>
      </c>
      <c r="L50" s="271" t="s">
        <v>23</v>
      </c>
      <c r="M50" s="271" t="s">
        <v>23</v>
      </c>
      <c r="N50" s="271" t="s">
        <v>23</v>
      </c>
      <c r="O50" s="271" t="s">
        <v>23</v>
      </c>
      <c r="P50" s="271" t="s">
        <v>23</v>
      </c>
      <c r="Q50" s="271" t="s">
        <v>23</v>
      </c>
      <c r="R50" s="271" t="s">
        <v>23</v>
      </c>
      <c r="S50" s="271" t="s">
        <v>23</v>
      </c>
      <c r="T50" s="435">
        <v>11311.007</v>
      </c>
      <c r="U50" s="435">
        <v>11159.392</v>
      </c>
      <c r="V50" s="435">
        <v>9533.2819999999992</v>
      </c>
      <c r="W50" s="435">
        <v>8266.9819900000002</v>
      </c>
      <c r="X50" s="435">
        <f>AD50</f>
        <v>8396.2294990000009</v>
      </c>
      <c r="Y50" s="435"/>
      <c r="Z50" s="326"/>
      <c r="AA50" s="435">
        <v>8267.6187399999999</v>
      </c>
      <c r="AB50" s="435">
        <v>8344.9105349999991</v>
      </c>
      <c r="AC50" s="435">
        <v>8352.6029400000007</v>
      </c>
      <c r="AD50" s="435">
        <v>8396.2294990000009</v>
      </c>
      <c r="AE50" s="338">
        <v>8406.7625150000003</v>
      </c>
      <c r="AF50" s="338"/>
      <c r="AG50" s="338"/>
      <c r="AH50" s="338"/>
    </row>
    <row r="51" spans="1:34" s="222" customFormat="1" x14ac:dyDescent="0.25">
      <c r="A51"/>
      <c r="B51" s="113" t="s">
        <v>68</v>
      </c>
      <c r="C51" s="104" t="s">
        <v>23</v>
      </c>
      <c r="D51" s="104" t="s">
        <v>23</v>
      </c>
      <c r="E51" s="104" t="s">
        <v>23</v>
      </c>
      <c r="F51" s="104" t="s">
        <v>23</v>
      </c>
      <c r="G51" s="104" t="s">
        <v>23</v>
      </c>
      <c r="H51" s="104" t="s">
        <v>23</v>
      </c>
      <c r="I51" s="104" t="s">
        <v>23</v>
      </c>
      <c r="J51" s="271" t="s">
        <v>23</v>
      </c>
      <c r="K51" s="271" t="s">
        <v>23</v>
      </c>
      <c r="L51" s="271" t="s">
        <v>23</v>
      </c>
      <c r="M51" s="271" t="s">
        <v>23</v>
      </c>
      <c r="N51" s="271" t="s">
        <v>23</v>
      </c>
      <c r="O51" s="271" t="s">
        <v>23</v>
      </c>
      <c r="P51" s="271" t="s">
        <v>23</v>
      </c>
      <c r="Q51" s="271" t="s">
        <v>23</v>
      </c>
      <c r="R51" s="271" t="s">
        <v>23</v>
      </c>
      <c r="S51" s="271" t="s">
        <v>23</v>
      </c>
      <c r="T51" s="435">
        <v>5709.808</v>
      </c>
      <c r="U51" s="435">
        <v>5372.5029999999997</v>
      </c>
      <c r="V51" s="435">
        <v>4717.2970000000005</v>
      </c>
      <c r="W51" s="435">
        <v>4754.0969999999998</v>
      </c>
      <c r="X51" s="435">
        <f>AD51</f>
        <v>5197</v>
      </c>
      <c r="Y51" s="435"/>
      <c r="Z51" s="326"/>
      <c r="AA51" s="435">
        <v>5323.2820000000002</v>
      </c>
      <c r="AB51" s="435">
        <v>5188.4770000000008</v>
      </c>
      <c r="AC51" s="435">
        <v>5197</v>
      </c>
      <c r="AD51" s="435">
        <v>5197</v>
      </c>
      <c r="AE51" s="338">
        <v>5296.2116120000001</v>
      </c>
      <c r="AF51" s="435"/>
      <c r="AG51" s="435"/>
      <c r="AH51" s="435"/>
    </row>
    <row r="52" spans="1:34" s="222" customFormat="1" x14ac:dyDescent="0.25">
      <c r="A52"/>
      <c r="B52" s="113" t="s">
        <v>57</v>
      </c>
      <c r="C52" s="104" t="s">
        <v>23</v>
      </c>
      <c r="D52" s="104" t="s">
        <v>23</v>
      </c>
      <c r="E52" s="104" t="s">
        <v>23</v>
      </c>
      <c r="F52" s="104" t="s">
        <v>23</v>
      </c>
      <c r="G52" s="104" t="s">
        <v>23</v>
      </c>
      <c r="H52" s="104" t="s">
        <v>23</v>
      </c>
      <c r="I52" s="104" t="s">
        <v>23</v>
      </c>
      <c r="J52" s="271" t="s">
        <v>23</v>
      </c>
      <c r="K52" s="271" t="s">
        <v>23</v>
      </c>
      <c r="L52" s="271" t="s">
        <v>23</v>
      </c>
      <c r="M52" s="271" t="s">
        <v>23</v>
      </c>
      <c r="N52" s="271" t="s">
        <v>23</v>
      </c>
      <c r="O52" s="271" t="s">
        <v>23</v>
      </c>
      <c r="P52" s="271" t="s">
        <v>23</v>
      </c>
      <c r="Q52" s="271" t="s">
        <v>23</v>
      </c>
      <c r="R52" s="271" t="s">
        <v>23</v>
      </c>
      <c r="S52" s="271" t="s">
        <v>23</v>
      </c>
      <c r="T52" s="338">
        <v>2786.7239999999997</v>
      </c>
      <c r="U52" s="338">
        <v>2786.7239999999997</v>
      </c>
      <c r="V52" s="338">
        <v>2755.2239999999997</v>
      </c>
      <c r="W52" s="338">
        <v>3114.2340000000004</v>
      </c>
      <c r="X52" s="338">
        <f>AD52</f>
        <v>3292.0584709999998</v>
      </c>
      <c r="Y52" s="338"/>
      <c r="AA52" s="338">
        <v>3114.2340000000004</v>
      </c>
      <c r="AB52" s="338">
        <v>3164.4503410000002</v>
      </c>
      <c r="AC52" s="338">
        <v>3488.7397719999999</v>
      </c>
      <c r="AD52" s="338">
        <v>3292.0584709999998</v>
      </c>
      <c r="AE52" s="338">
        <v>3293.9861139999998</v>
      </c>
      <c r="AF52" s="338"/>
      <c r="AG52" s="338"/>
      <c r="AH52" s="338"/>
    </row>
    <row r="53" spans="1:34" s="222" customFormat="1" x14ac:dyDescent="0.25">
      <c r="A53"/>
      <c r="B53" s="38" t="s">
        <v>71</v>
      </c>
      <c r="C53" s="104" t="s">
        <v>23</v>
      </c>
      <c r="D53" s="104" t="s">
        <v>23</v>
      </c>
      <c r="E53" s="104" t="s">
        <v>23</v>
      </c>
      <c r="F53" s="104" t="s">
        <v>23</v>
      </c>
      <c r="G53" s="104" t="s">
        <v>23</v>
      </c>
      <c r="H53" s="104" t="s">
        <v>23</v>
      </c>
      <c r="I53" s="104" t="s">
        <v>23</v>
      </c>
      <c r="J53" s="271" t="s">
        <v>23</v>
      </c>
      <c r="K53" s="271" t="s">
        <v>23</v>
      </c>
      <c r="L53" s="271" t="s">
        <v>23</v>
      </c>
      <c r="M53" s="271" t="s">
        <v>23</v>
      </c>
      <c r="N53" s="271" t="s">
        <v>23</v>
      </c>
      <c r="O53" s="271" t="s">
        <v>23</v>
      </c>
      <c r="P53" s="271" t="s">
        <v>23</v>
      </c>
      <c r="Q53" s="271" t="s">
        <v>23</v>
      </c>
      <c r="R53" s="271" t="s">
        <v>23</v>
      </c>
      <c r="S53" s="271" t="s">
        <v>23</v>
      </c>
      <c r="T53" s="338">
        <v>5332.4100000000008</v>
      </c>
      <c r="U53" s="338">
        <v>5714.01</v>
      </c>
      <c r="V53" s="338">
        <v>5828.21</v>
      </c>
      <c r="W53" s="338">
        <v>5908.4169999999995</v>
      </c>
      <c r="X53" s="338">
        <f>AD53</f>
        <v>6024.8769999999995</v>
      </c>
      <c r="Y53" s="338"/>
      <c r="AA53" s="338">
        <v>5911.0769999999993</v>
      </c>
      <c r="AB53" s="338">
        <v>5923.4569999999994</v>
      </c>
      <c r="AC53" s="338">
        <v>5945.6869999999999</v>
      </c>
      <c r="AD53" s="338">
        <v>6024.8769999999995</v>
      </c>
      <c r="AE53" s="338">
        <v>6021.9719999999998</v>
      </c>
      <c r="AF53" s="338"/>
      <c r="AG53" s="338"/>
      <c r="AH53" s="338"/>
    </row>
    <row r="54" spans="1:34" s="222" customFormat="1" x14ac:dyDescent="0.25">
      <c r="A54"/>
      <c r="B54" s="50"/>
      <c r="C54" s="114"/>
      <c r="D54" s="114"/>
      <c r="E54" s="114"/>
      <c r="F54" s="114"/>
      <c r="G54" s="114"/>
      <c r="H54" s="114"/>
      <c r="I54" s="114"/>
      <c r="J54" s="436"/>
      <c r="K54" s="436"/>
      <c r="L54" s="436"/>
      <c r="M54" s="436"/>
      <c r="N54" s="436"/>
      <c r="O54" s="436"/>
      <c r="P54" s="436"/>
      <c r="Q54" s="436"/>
      <c r="R54" s="436"/>
      <c r="S54" s="436"/>
      <c r="T54" s="436"/>
      <c r="U54" s="436"/>
      <c r="V54" s="365"/>
      <c r="AA54" s="261"/>
      <c r="AB54" s="261"/>
      <c r="AC54" s="365"/>
    </row>
    <row r="55" spans="1:34" s="222" customFormat="1" x14ac:dyDescent="0.25">
      <c r="A55"/>
      <c r="B55" s="176" t="s">
        <v>195</v>
      </c>
      <c r="C55" s="61">
        <v>2001</v>
      </c>
      <c r="D55" s="61">
        <v>2002</v>
      </c>
      <c r="E55" s="61">
        <v>2003</v>
      </c>
      <c r="F55" s="61">
        <v>2004</v>
      </c>
      <c r="G55" s="61">
        <v>2005</v>
      </c>
      <c r="H55" s="61">
        <v>2006</v>
      </c>
      <c r="I55" s="61">
        <v>2007</v>
      </c>
      <c r="J55" s="227">
        <v>2008</v>
      </c>
      <c r="K55" s="227">
        <v>2009</v>
      </c>
      <c r="L55" s="227">
        <v>2010</v>
      </c>
      <c r="M55" s="227">
        <v>2011</v>
      </c>
      <c r="N55" s="227">
        <v>2012</v>
      </c>
      <c r="O55" s="227">
        <v>2013</v>
      </c>
      <c r="P55" s="227">
        <v>2014</v>
      </c>
      <c r="Q55" s="227">
        <v>2015</v>
      </c>
      <c r="R55" s="227">
        <v>2016</v>
      </c>
      <c r="S55" s="227">
        <v>2017</v>
      </c>
      <c r="T55" s="227">
        <v>2018</v>
      </c>
      <c r="U55" s="227">
        <v>2019</v>
      </c>
      <c r="V55" s="227">
        <v>2020</v>
      </c>
      <c r="W55" s="227">
        <v>2021</v>
      </c>
      <c r="X55" s="228">
        <v>2022</v>
      </c>
      <c r="Y55" s="229">
        <v>2023</v>
      </c>
      <c r="AA55" s="230" t="s">
        <v>290</v>
      </c>
      <c r="AB55" s="230" t="s">
        <v>291</v>
      </c>
      <c r="AC55" s="230" t="s">
        <v>292</v>
      </c>
      <c r="AD55" s="230">
        <v>2022</v>
      </c>
      <c r="AE55" s="231" t="s">
        <v>320</v>
      </c>
      <c r="AF55" s="231" t="s">
        <v>321</v>
      </c>
      <c r="AG55" s="232" t="s">
        <v>322</v>
      </c>
      <c r="AH55" s="233">
        <v>2023</v>
      </c>
    </row>
    <row r="56" spans="1:34" s="222" customFormat="1" x14ac:dyDescent="0.25">
      <c r="A56"/>
      <c r="B56" s="34" t="s">
        <v>64</v>
      </c>
      <c r="C56" s="65">
        <v>0</v>
      </c>
      <c r="D56" s="65">
        <v>0</v>
      </c>
      <c r="E56" s="65">
        <v>0</v>
      </c>
      <c r="F56" s="65">
        <v>0</v>
      </c>
      <c r="G56" s="65">
        <v>0</v>
      </c>
      <c r="H56" s="65">
        <v>0</v>
      </c>
      <c r="I56" s="65">
        <v>0</v>
      </c>
      <c r="J56" s="261">
        <f>J57+J61+J64</f>
        <v>7806.7170096955651</v>
      </c>
      <c r="K56" s="261">
        <f t="shared" ref="K56:P56" si="36">K57+K61+K64</f>
        <v>10907.089172066126</v>
      </c>
      <c r="L56" s="261">
        <f t="shared" si="36"/>
        <v>14351.895928778911</v>
      </c>
      <c r="M56" s="261">
        <f t="shared" si="36"/>
        <v>16800.47927777523</v>
      </c>
      <c r="N56" s="261">
        <f t="shared" si="36"/>
        <v>18444.757229315044</v>
      </c>
      <c r="O56" s="261">
        <f t="shared" si="36"/>
        <v>19142.107623175612</v>
      </c>
      <c r="P56" s="261">
        <f t="shared" si="36"/>
        <v>19695.463847499999</v>
      </c>
      <c r="Q56" s="261">
        <v>21237</v>
      </c>
      <c r="R56" s="261">
        <v>24334</v>
      </c>
      <c r="S56" s="261">
        <v>27446</v>
      </c>
      <c r="T56" s="261">
        <v>28132.914448639793</v>
      </c>
      <c r="U56" s="261">
        <v>29767.625823840161</v>
      </c>
      <c r="V56" s="261">
        <v>28272.154582654999</v>
      </c>
      <c r="W56" s="261">
        <v>29591.752673066996</v>
      </c>
      <c r="X56" s="261">
        <f>AD56</f>
        <v>31771.818323362</v>
      </c>
      <c r="Y56" s="261"/>
      <c r="AA56" s="261">
        <v>8964.1786430649991</v>
      </c>
      <c r="AB56" s="261">
        <v>17151.676095839004</v>
      </c>
      <c r="AC56" s="261">
        <v>23290.733334185999</v>
      </c>
      <c r="AD56" s="261">
        <v>31771.818323362</v>
      </c>
      <c r="AE56" s="261">
        <v>9630.0375386769992</v>
      </c>
      <c r="AF56" s="261"/>
      <c r="AG56" s="261"/>
      <c r="AH56" s="261"/>
    </row>
    <row r="57" spans="1:34" s="222" customFormat="1" x14ac:dyDescent="0.25">
      <c r="A57"/>
      <c r="B57" s="34" t="s">
        <v>59</v>
      </c>
      <c r="C57" s="65"/>
      <c r="D57" s="65"/>
      <c r="E57" s="65"/>
      <c r="F57" s="65"/>
      <c r="G57" s="65"/>
      <c r="H57" s="65"/>
      <c r="I57" s="65"/>
      <c r="J57" s="261">
        <f>SUM(J58:J60)</f>
        <v>3900.037644</v>
      </c>
      <c r="K57" s="261">
        <f t="shared" ref="K57:U57" si="37">SUM(K58:K60)</f>
        <v>4975.3514381613422</v>
      </c>
      <c r="L57" s="261">
        <f t="shared" si="37"/>
        <v>6631.6307071870324</v>
      </c>
      <c r="M57" s="261">
        <f t="shared" si="37"/>
        <v>7300.5154852416081</v>
      </c>
      <c r="N57" s="261">
        <f t="shared" si="37"/>
        <v>8276.7538032511056</v>
      </c>
      <c r="O57" s="261">
        <f t="shared" si="37"/>
        <v>9142.9607783136598</v>
      </c>
      <c r="P57" s="261">
        <f t="shared" si="37"/>
        <v>9261.9451432999995</v>
      </c>
      <c r="Q57" s="261">
        <f t="shared" si="37"/>
        <v>9989</v>
      </c>
      <c r="R57" s="261">
        <f t="shared" si="37"/>
        <v>11159</v>
      </c>
      <c r="S57" s="261">
        <f t="shared" si="37"/>
        <v>11591</v>
      </c>
      <c r="T57" s="261">
        <f t="shared" si="37"/>
        <v>11405.74319251602</v>
      </c>
      <c r="U57" s="261">
        <f t="shared" si="37"/>
        <v>11713.27946002743</v>
      </c>
      <c r="V57" s="261">
        <f>SUM(V58:V60)</f>
        <v>9948.9512834630004</v>
      </c>
      <c r="W57" s="261">
        <f t="shared" ref="W57" si="38">SUM(W58:W60)</f>
        <v>11281.422858117001</v>
      </c>
      <c r="X57" s="261">
        <f>AD57</f>
        <v>11699.504380683</v>
      </c>
      <c r="Y57" s="261"/>
      <c r="Z57" s="253"/>
      <c r="AA57" s="261">
        <f t="shared" ref="AA57:AE57" si="39">SUM(AA58:AA60)</f>
        <v>3511.3159296079998</v>
      </c>
      <c r="AB57" s="261">
        <f t="shared" si="39"/>
        <v>6292.0229392150004</v>
      </c>
      <c r="AC57" s="261">
        <f t="shared" si="39"/>
        <v>8569.1803109760003</v>
      </c>
      <c r="AD57" s="261">
        <f t="shared" si="39"/>
        <v>11699.504380683</v>
      </c>
      <c r="AE57" s="261">
        <f t="shared" si="39"/>
        <v>3444.4867343390001</v>
      </c>
      <c r="AF57" s="261"/>
      <c r="AG57" s="261"/>
      <c r="AH57" s="261"/>
    </row>
    <row r="58" spans="1:34" s="222" customFormat="1" x14ac:dyDescent="0.25">
      <c r="A58"/>
      <c r="B58" s="108" t="s">
        <v>69</v>
      </c>
      <c r="C58" s="80">
        <v>0</v>
      </c>
      <c r="D58" s="80">
        <v>0</v>
      </c>
      <c r="E58" s="80">
        <v>0</v>
      </c>
      <c r="F58" s="80">
        <v>0</v>
      </c>
      <c r="G58" s="80">
        <v>0</v>
      </c>
      <c r="H58" s="80">
        <v>0</v>
      </c>
      <c r="I58" s="80">
        <v>0</v>
      </c>
      <c r="J58" s="337" t="s">
        <v>23</v>
      </c>
      <c r="K58" s="337" t="s">
        <v>23</v>
      </c>
      <c r="L58" s="337" t="s">
        <v>23</v>
      </c>
      <c r="M58" s="337" t="s">
        <v>23</v>
      </c>
      <c r="N58" s="337" t="s">
        <v>23</v>
      </c>
      <c r="O58" s="337">
        <v>0</v>
      </c>
      <c r="P58" s="337">
        <v>0</v>
      </c>
      <c r="Q58" s="338">
        <f>6834-Q59</f>
        <v>1987</v>
      </c>
      <c r="R58" s="338">
        <v>3044</v>
      </c>
      <c r="S58" s="338">
        <v>2904</v>
      </c>
      <c r="T58" s="338">
        <v>2987.2551640004999</v>
      </c>
      <c r="U58" s="338">
        <v>3151.2621479949999</v>
      </c>
      <c r="V58" s="338">
        <v>2616.0694590749995</v>
      </c>
      <c r="W58" s="338">
        <v>3040.7349803830002</v>
      </c>
      <c r="X58" s="338">
        <f>AD58</f>
        <v>2707.1357340000004</v>
      </c>
      <c r="Y58" s="338"/>
      <c r="AA58" s="338">
        <v>764.72488824999994</v>
      </c>
      <c r="AB58" s="338">
        <v>1377.6335670000001</v>
      </c>
      <c r="AC58" s="338">
        <v>1929.9618360000002</v>
      </c>
      <c r="AD58" s="338">
        <v>2707.1357340000004</v>
      </c>
      <c r="AE58" s="476">
        <v>725.96697900000004</v>
      </c>
      <c r="AF58" s="476"/>
      <c r="AG58" s="476"/>
      <c r="AH58" s="338"/>
    </row>
    <row r="59" spans="1:34" s="222" customFormat="1" x14ac:dyDescent="0.25">
      <c r="A59"/>
      <c r="B59" s="108" t="s">
        <v>68</v>
      </c>
      <c r="C59" s="80">
        <v>0</v>
      </c>
      <c r="D59" s="80">
        <v>0</v>
      </c>
      <c r="E59" s="80">
        <v>0</v>
      </c>
      <c r="F59" s="80">
        <v>0</v>
      </c>
      <c r="G59" s="80">
        <v>0</v>
      </c>
      <c r="H59" s="80">
        <v>0</v>
      </c>
      <c r="I59" s="80">
        <v>0</v>
      </c>
      <c r="J59" s="337" t="s">
        <v>23</v>
      </c>
      <c r="K59" s="337" t="s">
        <v>23</v>
      </c>
      <c r="L59" s="337" t="s">
        <v>23</v>
      </c>
      <c r="M59" s="337" t="s">
        <v>23</v>
      </c>
      <c r="N59" s="337" t="s">
        <v>23</v>
      </c>
      <c r="O59" s="337">
        <v>0</v>
      </c>
      <c r="P59" s="337">
        <v>0</v>
      </c>
      <c r="Q59" s="338">
        <v>4847</v>
      </c>
      <c r="R59" s="338">
        <v>4926</v>
      </c>
      <c r="S59" s="338">
        <v>5095</v>
      </c>
      <c r="T59" s="338">
        <v>5163.8817598968499</v>
      </c>
      <c r="U59" s="338">
        <v>5298.3028679999998</v>
      </c>
      <c r="V59" s="338">
        <v>4346.1518260000003</v>
      </c>
      <c r="W59" s="338">
        <v>4979.0394788590002</v>
      </c>
      <c r="X59" s="338">
        <f t="shared" ref="X59:X60" si="40">AD59</f>
        <v>4885.1244195829995</v>
      </c>
      <c r="Y59" s="338"/>
      <c r="AA59" s="338">
        <v>1406.5868744429999</v>
      </c>
      <c r="AB59" s="338">
        <v>2534.1956034330001</v>
      </c>
      <c r="AC59" s="338">
        <v>3513.4249975829998</v>
      </c>
      <c r="AD59" s="338">
        <v>4885.1244195829995</v>
      </c>
      <c r="AE59" s="476">
        <v>1370.8565235830001</v>
      </c>
      <c r="AF59" s="476"/>
      <c r="AG59" s="476"/>
      <c r="AH59" s="338"/>
    </row>
    <row r="60" spans="1:34" s="222" customFormat="1" x14ac:dyDescent="0.25">
      <c r="A60"/>
      <c r="B60" s="108" t="s">
        <v>188</v>
      </c>
      <c r="C60" s="80">
        <v>0</v>
      </c>
      <c r="D60" s="80">
        <v>0</v>
      </c>
      <c r="E60" s="80">
        <v>0</v>
      </c>
      <c r="F60" s="80">
        <v>0</v>
      </c>
      <c r="G60" s="80">
        <v>0</v>
      </c>
      <c r="H60" s="80">
        <v>0</v>
      </c>
      <c r="I60" s="80">
        <v>0</v>
      </c>
      <c r="J60" s="338">
        <v>3900.037644</v>
      </c>
      <c r="K60" s="338">
        <v>4975.3514381613422</v>
      </c>
      <c r="L60" s="338">
        <v>6631.6307071870324</v>
      </c>
      <c r="M60" s="338">
        <v>7300.5154852416081</v>
      </c>
      <c r="N60" s="338">
        <v>8276.7538032511056</v>
      </c>
      <c r="O60" s="338">
        <v>9142.9607783136598</v>
      </c>
      <c r="P60" s="338">
        <v>9261.9451432999995</v>
      </c>
      <c r="Q60" s="338">
        <v>3155</v>
      </c>
      <c r="R60" s="338">
        <v>3189</v>
      </c>
      <c r="S60" s="338">
        <v>3592</v>
      </c>
      <c r="T60" s="338">
        <v>3254.6062686186701</v>
      </c>
      <c r="U60" s="338">
        <v>3263.71444403243</v>
      </c>
      <c r="V60" s="338">
        <v>2986.7299983880002</v>
      </c>
      <c r="W60" s="338">
        <v>3261.6483988750001</v>
      </c>
      <c r="X60" s="338">
        <f t="shared" si="40"/>
        <v>4107.2442271</v>
      </c>
      <c r="Y60" s="338"/>
      <c r="AA60" s="338">
        <v>1340.004166915</v>
      </c>
      <c r="AB60" s="338">
        <v>2380.193768782</v>
      </c>
      <c r="AC60" s="338">
        <v>3125.7934773929992</v>
      </c>
      <c r="AD60" s="338">
        <v>4107.2442271</v>
      </c>
      <c r="AE60" s="476">
        <v>1347.6632317560002</v>
      </c>
      <c r="AF60" s="338"/>
      <c r="AG60" s="338"/>
      <c r="AH60" s="338"/>
    </row>
    <row r="61" spans="1:34" s="222" customFormat="1" x14ac:dyDescent="0.25">
      <c r="A61"/>
      <c r="B61" s="34" t="s">
        <v>6</v>
      </c>
      <c r="C61" s="65"/>
      <c r="D61" s="65"/>
      <c r="E61" s="65"/>
      <c r="F61" s="65"/>
      <c r="G61" s="65"/>
      <c r="H61" s="65"/>
      <c r="I61" s="65"/>
      <c r="J61" s="261">
        <f>J62+J63</f>
        <v>3906.6793656955651</v>
      </c>
      <c r="K61" s="261">
        <f t="shared" ref="K61:U61" si="41">K62+K63</f>
        <v>5905.4905559047838</v>
      </c>
      <c r="L61" s="261">
        <f t="shared" si="41"/>
        <v>7689.4817925918805</v>
      </c>
      <c r="M61" s="261">
        <f t="shared" si="41"/>
        <v>9330.3320686166226</v>
      </c>
      <c r="N61" s="261">
        <f t="shared" si="41"/>
        <v>9936.7398379409387</v>
      </c>
      <c r="O61" s="261">
        <f t="shared" si="41"/>
        <v>9769.3501915000015</v>
      </c>
      <c r="P61" s="261">
        <f t="shared" si="41"/>
        <v>10197.5849363</v>
      </c>
      <c r="Q61" s="261">
        <f t="shared" si="41"/>
        <v>11025</v>
      </c>
      <c r="R61" s="261">
        <f t="shared" si="41"/>
        <v>12509</v>
      </c>
      <c r="S61" s="261">
        <f t="shared" si="41"/>
        <v>14994</v>
      </c>
      <c r="T61" s="261">
        <f t="shared" si="41"/>
        <v>15492.18640608535</v>
      </c>
      <c r="U61" s="261">
        <f t="shared" si="41"/>
        <v>16297.0427621405</v>
      </c>
      <c r="V61" s="261">
        <f>V62+V63</f>
        <v>17230.592968547</v>
      </c>
      <c r="W61" s="261">
        <f t="shared" ref="W61" si="42">W62+W63</f>
        <v>16467.803851113997</v>
      </c>
      <c r="X61" s="261">
        <f>AD61</f>
        <v>17883.197043460998</v>
      </c>
      <c r="Y61" s="261"/>
      <c r="Z61" s="261"/>
      <c r="AA61" s="261">
        <f t="shared" ref="AA61:AE61" si="43">AA62+AA63</f>
        <v>5062.6688662289998</v>
      </c>
      <c r="AB61" s="261">
        <f t="shared" si="43"/>
        <v>10022.631579396002</v>
      </c>
      <c r="AC61" s="261">
        <f t="shared" si="43"/>
        <v>13122.877315982001</v>
      </c>
      <c r="AD61" s="261">
        <f t="shared" si="43"/>
        <v>17883.197043460998</v>
      </c>
      <c r="AE61" s="261">
        <f t="shared" si="43"/>
        <v>4965.2387164389993</v>
      </c>
      <c r="AF61" s="261"/>
      <c r="AG61" s="261"/>
      <c r="AH61" s="261"/>
    </row>
    <row r="62" spans="1:34" s="222" customFormat="1" x14ac:dyDescent="0.25">
      <c r="A62"/>
      <c r="B62" s="108" t="s">
        <v>71</v>
      </c>
      <c r="C62" s="80">
        <v>0</v>
      </c>
      <c r="D62" s="80">
        <v>0</v>
      </c>
      <c r="E62" s="80">
        <v>0</v>
      </c>
      <c r="F62" s="80">
        <v>0</v>
      </c>
      <c r="G62" s="80">
        <v>0</v>
      </c>
      <c r="H62" s="80">
        <v>0</v>
      </c>
      <c r="I62" s="80">
        <v>0</v>
      </c>
      <c r="J62" s="338">
        <v>3906.6793656955651</v>
      </c>
      <c r="K62" s="338">
        <v>5905.4905559047838</v>
      </c>
      <c r="L62" s="338">
        <v>7689.4817925918805</v>
      </c>
      <c r="M62" s="338">
        <v>9330.3320686166226</v>
      </c>
      <c r="N62" s="338">
        <v>9936.7398379409387</v>
      </c>
      <c r="O62" s="338">
        <v>9769.3501915000015</v>
      </c>
      <c r="P62" s="338">
        <v>10197.5849363</v>
      </c>
      <c r="Q62" s="338">
        <v>11025</v>
      </c>
      <c r="R62" s="338">
        <v>12443</v>
      </c>
      <c r="S62" s="338">
        <v>14332</v>
      </c>
      <c r="T62" s="338">
        <v>14721.1707615222</v>
      </c>
      <c r="U62" s="338">
        <v>15500.943040608599</v>
      </c>
      <c r="V62" s="338">
        <v>16442.827853071001</v>
      </c>
      <c r="W62" s="338">
        <v>15535.659450685998</v>
      </c>
      <c r="X62" s="338">
        <f>AD62</f>
        <v>16700.904733269999</v>
      </c>
      <c r="Y62" s="338"/>
      <c r="AA62" s="338">
        <v>4757.1079467700001</v>
      </c>
      <c r="AB62" s="338">
        <v>9422.1166456710016</v>
      </c>
      <c r="AC62" s="338">
        <v>12266.176418864001</v>
      </c>
      <c r="AD62" s="338">
        <v>16700.904733269999</v>
      </c>
      <c r="AE62" s="476">
        <v>4665.7347580549995</v>
      </c>
      <c r="AF62" s="338"/>
      <c r="AG62" s="338"/>
      <c r="AH62" s="338"/>
    </row>
    <row r="63" spans="1:34" s="222" customFormat="1" x14ac:dyDescent="0.25">
      <c r="A63"/>
      <c r="B63" s="108" t="s">
        <v>196</v>
      </c>
      <c r="C63" s="115"/>
      <c r="D63" s="115"/>
      <c r="E63" s="115"/>
      <c r="F63" s="115"/>
      <c r="G63" s="115"/>
      <c r="H63" s="115"/>
      <c r="I63" s="115"/>
      <c r="J63" s="337">
        <v>0</v>
      </c>
      <c r="K63" s="337">
        <v>0</v>
      </c>
      <c r="L63" s="337">
        <v>0</v>
      </c>
      <c r="M63" s="337">
        <v>0</v>
      </c>
      <c r="N63" s="337">
        <v>0</v>
      </c>
      <c r="O63" s="337">
        <v>0</v>
      </c>
      <c r="P63" s="337">
        <v>0</v>
      </c>
      <c r="Q63" s="337">
        <v>0</v>
      </c>
      <c r="R63" s="338">
        <f>R56-(R57+R62+R64)</f>
        <v>66</v>
      </c>
      <c r="S63" s="338">
        <f>S56-(S57+S62+S64)</f>
        <v>662</v>
      </c>
      <c r="T63" s="338">
        <v>771.01564456314998</v>
      </c>
      <c r="U63" s="338">
        <v>796.09972153190006</v>
      </c>
      <c r="V63" s="338">
        <v>787.76511547600012</v>
      </c>
      <c r="W63" s="338">
        <v>932.14440042799993</v>
      </c>
      <c r="X63" s="338">
        <f>AD63</f>
        <v>1182.2923101910001</v>
      </c>
      <c r="Y63" s="338"/>
      <c r="AA63" s="338">
        <v>305.56091945899999</v>
      </c>
      <c r="AB63" s="338">
        <v>600.51493372499999</v>
      </c>
      <c r="AC63" s="338">
        <v>856.70089711800006</v>
      </c>
      <c r="AD63" s="338">
        <v>1182.2923101910001</v>
      </c>
      <c r="AE63" s="476">
        <v>299.50395838400004</v>
      </c>
      <c r="AF63" s="338"/>
      <c r="AG63" s="338"/>
      <c r="AH63" s="338"/>
    </row>
    <row r="64" spans="1:34" s="222" customFormat="1" x14ac:dyDescent="0.25">
      <c r="A64"/>
      <c r="B64" s="34" t="s">
        <v>298</v>
      </c>
      <c r="C64" s="65"/>
      <c r="D64" s="65"/>
      <c r="E64" s="65"/>
      <c r="F64" s="65"/>
      <c r="G64" s="65"/>
      <c r="H64" s="65"/>
      <c r="I64" s="65"/>
      <c r="J64" s="261">
        <f>J65</f>
        <v>0</v>
      </c>
      <c r="K64" s="261">
        <f t="shared" ref="K64:U64" si="44">K65</f>
        <v>26.247177999999998</v>
      </c>
      <c r="L64" s="261">
        <f t="shared" si="44"/>
        <v>30.783429000000005</v>
      </c>
      <c r="M64" s="261">
        <f t="shared" si="44"/>
        <v>169.63172391699999</v>
      </c>
      <c r="N64" s="261">
        <f t="shared" si="44"/>
        <v>231.26358812300003</v>
      </c>
      <c r="O64" s="261">
        <f t="shared" si="44"/>
        <v>229.79665336195004</v>
      </c>
      <c r="P64" s="261">
        <f t="shared" si="44"/>
        <v>235.93376789999999</v>
      </c>
      <c r="Q64" s="261">
        <f t="shared" si="44"/>
        <v>222</v>
      </c>
      <c r="R64" s="261">
        <f t="shared" si="44"/>
        <v>666</v>
      </c>
      <c r="S64" s="261">
        <f t="shared" si="44"/>
        <v>861</v>
      </c>
      <c r="T64" s="261">
        <f t="shared" si="44"/>
        <v>1234.9848500384198</v>
      </c>
      <c r="U64" s="261">
        <f t="shared" si="44"/>
        <v>1757.3036016722301</v>
      </c>
      <c r="V64" s="261">
        <f>V65</f>
        <v>1092.610330645</v>
      </c>
      <c r="W64" s="261">
        <f t="shared" ref="W64" si="45">W65</f>
        <v>1842.5259638360001</v>
      </c>
      <c r="X64" s="261">
        <f>AD64</f>
        <v>2189.1168992180001</v>
      </c>
      <c r="Y64" s="261"/>
      <c r="Z64" s="253"/>
      <c r="AA64" s="261">
        <f t="shared" ref="AA64:AE64" si="46">AA65</f>
        <v>390.19384722800004</v>
      </c>
      <c r="AB64" s="261">
        <f t="shared" si="46"/>
        <v>837.02157722800007</v>
      </c>
      <c r="AC64" s="261">
        <f t="shared" si="46"/>
        <v>1598.6757072279997</v>
      </c>
      <c r="AD64" s="261">
        <f t="shared" si="46"/>
        <v>2189.1168992180001</v>
      </c>
      <c r="AE64" s="261">
        <f t="shared" si="46"/>
        <v>1220.3120878989998</v>
      </c>
      <c r="AF64" s="261"/>
      <c r="AG64" s="261"/>
      <c r="AH64" s="261"/>
    </row>
    <row r="65" spans="1:34" s="222" customFormat="1" x14ac:dyDescent="0.25">
      <c r="A65"/>
      <c r="B65" s="109" t="s">
        <v>57</v>
      </c>
      <c r="C65" s="80">
        <v>0</v>
      </c>
      <c r="D65" s="80">
        <v>0</v>
      </c>
      <c r="E65" s="80">
        <v>0</v>
      </c>
      <c r="F65" s="80">
        <v>0</v>
      </c>
      <c r="G65" s="80">
        <v>0</v>
      </c>
      <c r="H65" s="80">
        <v>0</v>
      </c>
      <c r="I65" s="80">
        <v>0</v>
      </c>
      <c r="J65" s="338">
        <v>0</v>
      </c>
      <c r="K65" s="338">
        <v>26.247177999999998</v>
      </c>
      <c r="L65" s="338">
        <v>30.783429000000005</v>
      </c>
      <c r="M65" s="338">
        <v>169.63172391699999</v>
      </c>
      <c r="N65" s="338">
        <v>231.26358812300003</v>
      </c>
      <c r="O65" s="338">
        <v>229.79665336195004</v>
      </c>
      <c r="P65" s="338">
        <v>235.93376789999999</v>
      </c>
      <c r="Q65" s="338">
        <v>222</v>
      </c>
      <c r="R65" s="338">
        <v>666</v>
      </c>
      <c r="S65" s="338">
        <v>861</v>
      </c>
      <c r="T65" s="338">
        <v>1234.9848500384198</v>
      </c>
      <c r="U65" s="338">
        <v>1757.3036016722301</v>
      </c>
      <c r="V65" s="338">
        <v>1092.610330645</v>
      </c>
      <c r="W65" s="338">
        <v>1842.5259638360001</v>
      </c>
      <c r="X65" s="338">
        <f>AD65</f>
        <v>2189.1168992180001</v>
      </c>
      <c r="Y65" s="338"/>
      <c r="AA65" s="338">
        <v>390.19384722800004</v>
      </c>
      <c r="AB65" s="338">
        <v>837.02157722800007</v>
      </c>
      <c r="AC65" s="338">
        <v>1598.6757072279997</v>
      </c>
      <c r="AD65" s="338">
        <v>2189.1168992180001</v>
      </c>
      <c r="AE65" s="476">
        <v>1220.3120878989998</v>
      </c>
      <c r="AF65" s="338"/>
      <c r="AG65" s="338"/>
      <c r="AH65" s="338"/>
    </row>
    <row r="66" spans="1:34" s="222" customFormat="1" x14ac:dyDescent="0.25">
      <c r="A66"/>
      <c r="B66"/>
      <c r="C66"/>
      <c r="D66"/>
      <c r="E66"/>
      <c r="F66"/>
      <c r="G66"/>
      <c r="H66"/>
      <c r="I66"/>
      <c r="O66" s="236"/>
      <c r="P66" s="236"/>
      <c r="Q66" s="236"/>
      <c r="R66" s="236"/>
      <c r="S66" s="253"/>
      <c r="T66" s="253"/>
      <c r="U66" s="253"/>
      <c r="W66" s="253"/>
      <c r="X66" s="253"/>
      <c r="Y66" s="253"/>
      <c r="Z66" s="253"/>
    </row>
    <row r="67" spans="1:34" s="222" customFormat="1" x14ac:dyDescent="0.25">
      <c r="A67"/>
      <c r="B67" s="50" t="s">
        <v>65</v>
      </c>
      <c r="C67" s="141">
        <v>0</v>
      </c>
      <c r="D67" s="141">
        <v>0</v>
      </c>
      <c r="E67" s="141">
        <v>0</v>
      </c>
      <c r="F67" s="141">
        <v>0</v>
      </c>
      <c r="G67" s="141">
        <v>0</v>
      </c>
      <c r="H67" s="141">
        <v>0</v>
      </c>
      <c r="I67" s="141">
        <v>0</v>
      </c>
      <c r="J67" s="434">
        <v>0</v>
      </c>
      <c r="K67" s="434">
        <v>0</v>
      </c>
      <c r="L67" s="434">
        <v>0</v>
      </c>
      <c r="M67" s="434">
        <v>0</v>
      </c>
      <c r="N67" s="434">
        <v>0</v>
      </c>
      <c r="O67" s="261">
        <v>44.422195199960001</v>
      </c>
      <c r="P67" s="261">
        <v>67.487128199999987</v>
      </c>
      <c r="Q67" s="261">
        <v>151</v>
      </c>
      <c r="R67" s="261">
        <v>139</v>
      </c>
      <c r="S67" s="261">
        <v>175</v>
      </c>
      <c r="T67" s="261">
        <v>226.04683239560001</v>
      </c>
      <c r="U67" s="261">
        <v>272.88727332913004</v>
      </c>
      <c r="V67" s="261">
        <v>265.84369770500001</v>
      </c>
      <c r="W67" s="261">
        <v>732.74097118299983</v>
      </c>
      <c r="X67" s="261">
        <f>AD67</f>
        <v>1782.1847993489996</v>
      </c>
      <c r="Y67" s="261"/>
      <c r="AA67" s="261">
        <v>273.07533962100001</v>
      </c>
      <c r="AB67" s="261">
        <v>639.06617859300002</v>
      </c>
      <c r="AC67" s="261">
        <v>1192.1569849839998</v>
      </c>
      <c r="AD67" s="261">
        <v>1782.1847993489996</v>
      </c>
      <c r="AE67" s="261">
        <v>658.91508632699993</v>
      </c>
      <c r="AF67" s="261"/>
      <c r="AG67" s="261"/>
      <c r="AH67" s="261"/>
    </row>
    <row r="68" spans="1:34" s="222" customFormat="1" x14ac:dyDescent="0.25">
      <c r="A68"/>
      <c r="B68" s="34" t="s">
        <v>59</v>
      </c>
      <c r="C68" t="s">
        <v>23</v>
      </c>
      <c r="D68" t="s">
        <v>23</v>
      </c>
      <c r="E68" t="s">
        <v>23</v>
      </c>
      <c r="F68" t="s">
        <v>23</v>
      </c>
      <c r="G68" t="s">
        <v>23</v>
      </c>
      <c r="H68" t="s">
        <v>23</v>
      </c>
      <c r="I68" t="s">
        <v>23</v>
      </c>
      <c r="J68" s="434">
        <v>0</v>
      </c>
      <c r="K68" s="434">
        <v>0</v>
      </c>
      <c r="L68" s="434">
        <v>0</v>
      </c>
      <c r="M68" s="434">
        <v>0</v>
      </c>
      <c r="N68" s="434">
        <v>0</v>
      </c>
      <c r="O68" s="434">
        <v>0</v>
      </c>
      <c r="P68" s="434">
        <v>0</v>
      </c>
      <c r="Q68" s="434">
        <v>0</v>
      </c>
      <c r="R68" s="434">
        <v>0</v>
      </c>
      <c r="S68" s="434">
        <v>0</v>
      </c>
      <c r="T68" s="434">
        <v>0</v>
      </c>
      <c r="U68" s="434">
        <v>0</v>
      </c>
      <c r="V68" s="261">
        <v>75.663519657999984</v>
      </c>
      <c r="W68" s="261">
        <v>76.138244429999986</v>
      </c>
      <c r="X68" s="261">
        <f t="shared" ref="X68:X69" si="47">AD68</f>
        <v>168.01695623000001</v>
      </c>
      <c r="Y68" s="261"/>
      <c r="Z68" s="261"/>
      <c r="AA68" s="261">
        <v>17.097248269999998</v>
      </c>
      <c r="AB68" s="261">
        <v>42.651237520000002</v>
      </c>
      <c r="AC68" s="261">
        <v>131.13365664799997</v>
      </c>
      <c r="AD68" s="261">
        <v>168.01695623000001</v>
      </c>
      <c r="AE68" s="261">
        <v>42.926608264999999</v>
      </c>
      <c r="AF68" s="261"/>
      <c r="AG68" s="261"/>
      <c r="AH68" s="261"/>
    </row>
    <row r="69" spans="1:34" s="222" customFormat="1" x14ac:dyDescent="0.25">
      <c r="A69"/>
      <c r="B69" s="34" t="s">
        <v>6</v>
      </c>
      <c r="C69" t="s">
        <v>23</v>
      </c>
      <c r="D69" t="s">
        <v>23</v>
      </c>
      <c r="E69" t="s">
        <v>23</v>
      </c>
      <c r="F69" t="s">
        <v>23</v>
      </c>
      <c r="G69" t="s">
        <v>23</v>
      </c>
      <c r="H69" t="s">
        <v>23</v>
      </c>
      <c r="I69" t="s">
        <v>23</v>
      </c>
      <c r="J69" s="434">
        <v>0</v>
      </c>
      <c r="K69" s="434">
        <v>0</v>
      </c>
      <c r="L69" s="434">
        <v>0</v>
      </c>
      <c r="M69" s="434">
        <v>0</v>
      </c>
      <c r="N69" s="434">
        <v>0</v>
      </c>
      <c r="O69" s="434">
        <v>0</v>
      </c>
      <c r="P69" s="434">
        <v>0</v>
      </c>
      <c r="Q69" s="434">
        <v>0</v>
      </c>
      <c r="R69" s="434">
        <v>0</v>
      </c>
      <c r="S69" s="434">
        <v>0</v>
      </c>
      <c r="T69" s="434">
        <v>0</v>
      </c>
      <c r="U69" s="434">
        <v>0</v>
      </c>
      <c r="V69" s="261">
        <v>190.18017804700003</v>
      </c>
      <c r="W69" s="261">
        <v>588.72953532999986</v>
      </c>
      <c r="X69" s="261">
        <f t="shared" si="47"/>
        <v>478.71842753099997</v>
      </c>
      <c r="Y69" s="261"/>
      <c r="Z69" s="261"/>
      <c r="AA69" s="261">
        <v>83.755268757999985</v>
      </c>
      <c r="AB69" s="261">
        <v>163.73166396299999</v>
      </c>
      <c r="AC69" s="261">
        <v>300.803876285</v>
      </c>
      <c r="AD69" s="261">
        <v>478.71842753099997</v>
      </c>
      <c r="AE69" s="261">
        <v>208.820640948</v>
      </c>
      <c r="AF69" s="261"/>
      <c r="AG69" s="261"/>
      <c r="AH69" s="261"/>
    </row>
    <row r="70" spans="1:34" s="222" customFormat="1" x14ac:dyDescent="0.25">
      <c r="A70"/>
      <c r="B70" s="34" t="s">
        <v>298</v>
      </c>
      <c r="C70"/>
      <c r="D70"/>
      <c r="E70"/>
      <c r="F70"/>
      <c r="G70"/>
      <c r="H70"/>
      <c r="I70"/>
      <c r="J70" s="261">
        <f t="shared" ref="J70:W70" si="48">J71</f>
        <v>0</v>
      </c>
      <c r="K70" s="261">
        <f t="shared" si="48"/>
        <v>0</v>
      </c>
      <c r="L70" s="261">
        <f t="shared" si="48"/>
        <v>0</v>
      </c>
      <c r="M70" s="261">
        <f t="shared" si="48"/>
        <v>0</v>
      </c>
      <c r="N70" s="261">
        <f t="shared" si="48"/>
        <v>0</v>
      </c>
      <c r="O70" s="261">
        <f t="shared" si="48"/>
        <v>0</v>
      </c>
      <c r="P70" s="261">
        <f t="shared" si="48"/>
        <v>0</v>
      </c>
      <c r="Q70" s="261">
        <f t="shared" si="48"/>
        <v>0</v>
      </c>
      <c r="R70" s="261">
        <f t="shared" si="48"/>
        <v>0</v>
      </c>
      <c r="S70" s="261">
        <f t="shared" si="48"/>
        <v>0</v>
      </c>
      <c r="T70" s="261">
        <f t="shared" si="48"/>
        <v>0</v>
      </c>
      <c r="U70" s="261">
        <f t="shared" si="48"/>
        <v>0</v>
      </c>
      <c r="V70" s="261">
        <f t="shared" si="48"/>
        <v>0</v>
      </c>
      <c r="W70" s="261">
        <f t="shared" si="48"/>
        <v>67.873191422999994</v>
      </c>
      <c r="X70" s="261">
        <f>AD70</f>
        <v>1135.4494155879997</v>
      </c>
      <c r="Y70" s="261"/>
      <c r="Z70" s="261"/>
      <c r="AA70" s="261">
        <f t="shared" ref="AA70:AE70" si="49">AA71</f>
        <v>172.22282259300002</v>
      </c>
      <c r="AB70" s="261">
        <f t="shared" si="49"/>
        <v>432.68327711000001</v>
      </c>
      <c r="AC70" s="261">
        <f t="shared" si="49"/>
        <v>760.21945205099996</v>
      </c>
      <c r="AD70" s="261">
        <f t="shared" si="49"/>
        <v>1135.4494155879997</v>
      </c>
      <c r="AE70" s="261">
        <f t="shared" si="49"/>
        <v>407.16783711399995</v>
      </c>
      <c r="AF70" s="261"/>
      <c r="AG70" s="261"/>
      <c r="AH70" s="261"/>
    </row>
    <row r="71" spans="1:34" s="222" customFormat="1" x14ac:dyDescent="0.25">
      <c r="A71"/>
      <c r="B71" s="108" t="s">
        <v>190</v>
      </c>
      <c r="C71" s="115" t="s">
        <v>23</v>
      </c>
      <c r="D71" s="115" t="s">
        <v>23</v>
      </c>
      <c r="E71" s="115" t="s">
        <v>23</v>
      </c>
      <c r="F71" s="115" t="s">
        <v>23</v>
      </c>
      <c r="G71" s="115" t="s">
        <v>23</v>
      </c>
      <c r="H71" s="115" t="s">
        <v>23</v>
      </c>
      <c r="I71" s="115" t="s">
        <v>23</v>
      </c>
      <c r="J71" s="337">
        <v>0</v>
      </c>
      <c r="K71" s="337">
        <v>0</v>
      </c>
      <c r="L71" s="337">
        <v>0</v>
      </c>
      <c r="M71" s="337">
        <v>0</v>
      </c>
      <c r="N71" s="337">
        <v>0</v>
      </c>
      <c r="O71" s="337">
        <v>0</v>
      </c>
      <c r="P71" s="337">
        <v>0</v>
      </c>
      <c r="Q71" s="337">
        <v>0</v>
      </c>
      <c r="R71" s="337">
        <v>0</v>
      </c>
      <c r="S71" s="337">
        <v>0</v>
      </c>
      <c r="T71" s="337">
        <v>0</v>
      </c>
      <c r="U71" s="337">
        <v>0</v>
      </c>
      <c r="V71" s="338">
        <v>0</v>
      </c>
      <c r="W71" s="338">
        <v>67.873191422999994</v>
      </c>
      <c r="X71" s="337">
        <f>AD71</f>
        <v>1135.4494155879997</v>
      </c>
      <c r="Y71" s="337"/>
      <c r="AA71" s="338">
        <v>172.22282259300002</v>
      </c>
      <c r="AB71" s="338">
        <v>432.68327711000001</v>
      </c>
      <c r="AC71" s="338">
        <v>760.21945205099996</v>
      </c>
      <c r="AD71" s="338">
        <v>1135.4494155879997</v>
      </c>
      <c r="AE71" s="338">
        <v>407.16783711399995</v>
      </c>
      <c r="AF71" s="338"/>
      <c r="AG71" s="338"/>
      <c r="AH71" s="338"/>
    </row>
    <row r="72" spans="1:34" s="222" customFormat="1" x14ac:dyDescent="0.25">
      <c r="A72"/>
      <c r="B72"/>
      <c r="C72"/>
      <c r="D72"/>
      <c r="E72"/>
      <c r="F72"/>
      <c r="G72"/>
      <c r="H72"/>
      <c r="I72"/>
      <c r="J72" s="253"/>
      <c r="K72" s="253"/>
      <c r="L72" s="253"/>
      <c r="M72" s="253"/>
      <c r="N72" s="253"/>
      <c r="O72" s="253"/>
      <c r="P72" s="253"/>
      <c r="Q72" s="253"/>
      <c r="R72" s="253"/>
      <c r="S72" s="253"/>
      <c r="T72" s="253"/>
      <c r="U72" s="253"/>
      <c r="W72" s="253"/>
      <c r="X72" s="253"/>
      <c r="Y72" s="253"/>
    </row>
    <row r="73" spans="1:34" s="222" customFormat="1" x14ac:dyDescent="0.25">
      <c r="A73"/>
      <c r="B73" s="50" t="s">
        <v>55</v>
      </c>
      <c r="C73" s="65">
        <f t="shared" ref="C73:S73" si="50">C75+C80+C82</f>
        <v>0</v>
      </c>
      <c r="D73" s="65">
        <f t="shared" si="50"/>
        <v>0</v>
      </c>
      <c r="E73" s="65">
        <f t="shared" si="50"/>
        <v>0</v>
      </c>
      <c r="F73" s="65">
        <f t="shared" si="50"/>
        <v>0</v>
      </c>
      <c r="G73" s="65">
        <f t="shared" si="50"/>
        <v>0</v>
      </c>
      <c r="H73" s="65">
        <f t="shared" si="50"/>
        <v>0</v>
      </c>
      <c r="I73" s="65">
        <f t="shared" si="50"/>
        <v>0</v>
      </c>
      <c r="J73" s="261">
        <f t="shared" si="50"/>
        <v>12890.008124214935</v>
      </c>
      <c r="K73" s="261">
        <f t="shared" si="50"/>
        <v>15782.337918927511</v>
      </c>
      <c r="L73" s="261">
        <f t="shared" si="50"/>
        <v>23306.126406005846</v>
      </c>
      <c r="M73" s="261">
        <f t="shared" si="50"/>
        <v>19382.336724610966</v>
      </c>
      <c r="N73" s="261">
        <f t="shared" si="50"/>
        <v>14495.64302561626</v>
      </c>
      <c r="O73" s="261">
        <f t="shared" si="50"/>
        <v>21582.151460514411</v>
      </c>
      <c r="P73" s="261">
        <f t="shared" si="50"/>
        <v>23180.362776122998</v>
      </c>
      <c r="Q73" s="261">
        <f t="shared" si="50"/>
        <v>15482</v>
      </c>
      <c r="R73" s="261">
        <f t="shared" si="50"/>
        <v>21138</v>
      </c>
      <c r="S73" s="261">
        <f t="shared" si="50"/>
        <v>11424</v>
      </c>
      <c r="T73" s="261">
        <v>19296.491366059527</v>
      </c>
      <c r="U73" s="261">
        <v>14096.226251612366</v>
      </c>
      <c r="V73" s="261">
        <v>18792</v>
      </c>
      <c r="W73" s="261">
        <v>15283.099539593</v>
      </c>
      <c r="X73" s="261">
        <f>AD73</f>
        <v>11775.210974065998</v>
      </c>
      <c r="Y73" s="261"/>
      <c r="AA73" s="261">
        <v>3575.2977606860004</v>
      </c>
      <c r="AB73" s="261">
        <v>6000.9309761170007</v>
      </c>
      <c r="AC73" s="261">
        <v>7745.6396713029999</v>
      </c>
      <c r="AD73" s="261">
        <v>11775.210974065998</v>
      </c>
      <c r="AE73" s="261">
        <v>5017.7973376440004</v>
      </c>
      <c r="AF73" s="261"/>
      <c r="AG73" s="261"/>
      <c r="AH73" s="261"/>
    </row>
    <row r="74" spans="1:34" s="222" customFormat="1" x14ac:dyDescent="0.25">
      <c r="A74"/>
      <c r="B74" s="34" t="s">
        <v>59</v>
      </c>
      <c r="C74"/>
      <c r="D74"/>
      <c r="E74"/>
      <c r="F74"/>
      <c r="G74"/>
      <c r="H74"/>
      <c r="I74"/>
      <c r="J74" s="261">
        <f>J75+J80</f>
        <v>7416.8810050681723</v>
      </c>
      <c r="K74" s="261">
        <f t="shared" ref="K74:U74" si="51">K75+K80</f>
        <v>8889.3523099829999</v>
      </c>
      <c r="L74" s="261">
        <f t="shared" si="51"/>
        <v>16043.446664196998</v>
      </c>
      <c r="M74" s="261">
        <f t="shared" si="51"/>
        <v>11509.123943565</v>
      </c>
      <c r="N74" s="261">
        <f t="shared" si="51"/>
        <v>6305.2527808000004</v>
      </c>
      <c r="O74" s="261">
        <f t="shared" si="51"/>
        <v>14419.853595871999</v>
      </c>
      <c r="P74" s="261">
        <f t="shared" si="51"/>
        <v>15944.035469922997</v>
      </c>
      <c r="Q74" s="261">
        <f t="shared" si="51"/>
        <v>9883</v>
      </c>
      <c r="R74" s="261">
        <f t="shared" si="51"/>
        <v>16690</v>
      </c>
      <c r="S74" s="261">
        <f t="shared" si="51"/>
        <v>7420</v>
      </c>
      <c r="T74" s="261">
        <f t="shared" si="51"/>
        <v>13702.264744919976</v>
      </c>
      <c r="U74" s="261">
        <f t="shared" si="51"/>
        <v>9967.4066723499873</v>
      </c>
      <c r="V74" s="261">
        <f>V75+V80</f>
        <v>13248.490729136</v>
      </c>
      <c r="W74" s="261">
        <f t="shared" ref="W74" si="52">W75+W80</f>
        <v>9804.8864142660022</v>
      </c>
      <c r="X74" s="261">
        <f>AD74</f>
        <v>6043.9936189319988</v>
      </c>
      <c r="Y74" s="261"/>
      <c r="Z74" s="261"/>
      <c r="AA74" s="261">
        <f t="shared" ref="AA74:AB74" si="53">AA75+AA80</f>
        <v>1547.007261451</v>
      </c>
      <c r="AB74" s="261">
        <f t="shared" si="53"/>
        <v>2796.6585535240006</v>
      </c>
      <c r="AC74" s="261">
        <f>AC75+AC80</f>
        <v>3567.1514594279997</v>
      </c>
      <c r="AD74" s="261">
        <f>AD75+AD80</f>
        <v>6043.9936189319988</v>
      </c>
      <c r="AE74" s="261">
        <f>AE75+AE80</f>
        <v>3478.5263751700004</v>
      </c>
      <c r="AF74" s="261"/>
      <c r="AG74" s="261"/>
      <c r="AH74" s="261"/>
    </row>
    <row r="75" spans="1:34" s="222" customFormat="1" x14ac:dyDescent="0.25">
      <c r="A75"/>
      <c r="B75" s="109" t="s">
        <v>69</v>
      </c>
      <c r="C75" s="80">
        <v>0</v>
      </c>
      <c r="D75" s="80">
        <v>0</v>
      </c>
      <c r="E75" s="80">
        <v>0</v>
      </c>
      <c r="F75" s="80">
        <v>0</v>
      </c>
      <c r="G75" s="80">
        <v>0</v>
      </c>
      <c r="H75" s="80">
        <v>0</v>
      </c>
      <c r="I75" s="80">
        <v>0</v>
      </c>
      <c r="J75" s="338">
        <v>6604.4910050681719</v>
      </c>
      <c r="K75" s="338">
        <v>8011.8723099830004</v>
      </c>
      <c r="L75" s="338">
        <v>15005.536664196998</v>
      </c>
      <c r="M75" s="338">
        <v>10925.093943565</v>
      </c>
      <c r="N75" s="338">
        <v>5684.4727808000007</v>
      </c>
      <c r="O75" s="338">
        <v>13321.363595871999</v>
      </c>
      <c r="P75" s="338">
        <v>14996.555469922998</v>
      </c>
      <c r="Q75" s="338">
        <f>Q77+Q78+Q79+3766</f>
        <v>9090</v>
      </c>
      <c r="R75" s="338">
        <f>15211+R79</f>
        <v>15760</v>
      </c>
      <c r="S75" s="338">
        <f>6710+S79</f>
        <v>6948</v>
      </c>
      <c r="T75" s="338">
        <v>12648.384744919997</v>
      </c>
      <c r="U75" s="338">
        <v>9087.3156723499978</v>
      </c>
      <c r="V75" s="338">
        <v>12571</v>
      </c>
      <c r="W75" s="338">
        <v>9032.9018079000016</v>
      </c>
      <c r="X75" s="338">
        <f>AD75</f>
        <v>5585.2285028999986</v>
      </c>
      <c r="Y75" s="338"/>
      <c r="AA75" s="338">
        <v>1392.1658249699999</v>
      </c>
      <c r="AB75" s="338">
        <v>2508.8757139400004</v>
      </c>
      <c r="AC75" s="338">
        <v>3229.7387779299997</v>
      </c>
      <c r="AD75" s="338">
        <v>5585.2285028999986</v>
      </c>
      <c r="AE75" s="338">
        <v>3188.5294849700003</v>
      </c>
      <c r="AF75" s="338"/>
      <c r="AG75" s="338"/>
      <c r="AH75" s="338"/>
    </row>
    <row r="76" spans="1:34" s="222" customFormat="1" x14ac:dyDescent="0.25">
      <c r="A76"/>
      <c r="B76" s="38" t="s">
        <v>123</v>
      </c>
      <c r="C76" s="80">
        <v>0</v>
      </c>
      <c r="D76" s="80">
        <v>0</v>
      </c>
      <c r="E76" s="80">
        <v>0</v>
      </c>
      <c r="F76" s="80">
        <v>0</v>
      </c>
      <c r="G76" s="80">
        <v>0</v>
      </c>
      <c r="H76" s="80">
        <v>0</v>
      </c>
      <c r="I76" s="80">
        <v>0</v>
      </c>
      <c r="J76" s="337">
        <v>0</v>
      </c>
      <c r="K76" s="337">
        <v>0</v>
      </c>
      <c r="L76" s="337">
        <v>0</v>
      </c>
      <c r="M76" s="337">
        <v>0</v>
      </c>
      <c r="N76" s="337">
        <v>0</v>
      </c>
      <c r="O76" s="337">
        <v>0</v>
      </c>
      <c r="P76" s="337">
        <v>0</v>
      </c>
      <c r="Q76" s="337">
        <v>0</v>
      </c>
      <c r="R76" s="338">
        <v>-1438</v>
      </c>
      <c r="S76" s="338">
        <v>-2228</v>
      </c>
      <c r="T76" s="338">
        <v>-2438.3500739999999</v>
      </c>
      <c r="U76" s="338">
        <v>-1824.07978542</v>
      </c>
      <c r="V76" s="338">
        <v>-1972</v>
      </c>
      <c r="W76" s="338">
        <v>-1761.6623529999999</v>
      </c>
      <c r="X76" s="338">
        <f t="shared" ref="X76:X80" si="54">AD76</f>
        <v>-1684.8023730000002</v>
      </c>
      <c r="Y76" s="338"/>
      <c r="AA76" s="338">
        <v>-561.06969299999992</v>
      </c>
      <c r="AB76" s="338">
        <v>-1170.6668900000002</v>
      </c>
      <c r="AC76" s="338">
        <v>-1560.032101</v>
      </c>
      <c r="AD76" s="338">
        <v>-1684.8023730000002</v>
      </c>
      <c r="AE76" s="338">
        <v>-374.04182500000007</v>
      </c>
      <c r="AF76" s="338"/>
      <c r="AG76" s="338"/>
      <c r="AH76" s="338"/>
    </row>
    <row r="77" spans="1:34" s="222" customFormat="1" x14ac:dyDescent="0.25">
      <c r="A77"/>
      <c r="B77" s="38" t="s">
        <v>121</v>
      </c>
      <c r="C77" s="80">
        <v>0</v>
      </c>
      <c r="D77" s="80">
        <v>0</v>
      </c>
      <c r="E77" s="80">
        <v>0</v>
      </c>
      <c r="F77" s="80">
        <v>0</v>
      </c>
      <c r="G77" s="80">
        <v>0</v>
      </c>
      <c r="H77" s="80">
        <v>0</v>
      </c>
      <c r="I77" s="80">
        <v>0</v>
      </c>
      <c r="J77" s="338">
        <v>3707</v>
      </c>
      <c r="K77" s="338">
        <v>4624</v>
      </c>
      <c r="L77" s="338">
        <v>8396</v>
      </c>
      <c r="M77" s="338">
        <v>6612</v>
      </c>
      <c r="N77" s="338">
        <v>3049</v>
      </c>
      <c r="O77" s="338">
        <v>6975</v>
      </c>
      <c r="P77" s="338">
        <v>3729.9764609999997</v>
      </c>
      <c r="Q77" s="338">
        <v>2486</v>
      </c>
      <c r="R77" s="338">
        <v>8161</v>
      </c>
      <c r="S77" s="338">
        <v>2802</v>
      </c>
      <c r="T77" s="338">
        <v>6161.1805170000007</v>
      </c>
      <c r="U77" s="338">
        <v>4099.0493842299993</v>
      </c>
      <c r="V77" s="338">
        <v>6193.4530708099992</v>
      </c>
      <c r="W77" s="338">
        <v>3267.7759500000002</v>
      </c>
      <c r="X77" s="338">
        <f t="shared" si="54"/>
        <v>1839.9566359999999</v>
      </c>
      <c r="Y77" s="338"/>
      <c r="AA77" s="338">
        <v>458.50708800000001</v>
      </c>
      <c r="AB77" s="338">
        <v>807.32653400000015</v>
      </c>
      <c r="AC77" s="338">
        <v>1069.0981449999999</v>
      </c>
      <c r="AD77" s="338">
        <v>1839.9566359999999</v>
      </c>
      <c r="AE77" s="338">
        <v>1189.445774</v>
      </c>
      <c r="AF77" s="338"/>
      <c r="AG77" s="338"/>
      <c r="AH77" s="338"/>
    </row>
    <row r="78" spans="1:34" s="222" customFormat="1" x14ac:dyDescent="0.25">
      <c r="A78"/>
      <c r="B78" s="38" t="s">
        <v>122</v>
      </c>
      <c r="C78" s="80">
        <v>0</v>
      </c>
      <c r="D78" s="80">
        <v>0</v>
      </c>
      <c r="E78" s="80">
        <v>0</v>
      </c>
      <c r="F78" s="80">
        <v>0</v>
      </c>
      <c r="G78" s="80">
        <v>0</v>
      </c>
      <c r="H78" s="80">
        <v>0</v>
      </c>
      <c r="I78" s="80">
        <v>0</v>
      </c>
      <c r="J78" s="338">
        <v>2207</v>
      </c>
      <c r="K78" s="338">
        <v>2357.6245594830007</v>
      </c>
      <c r="L78" s="338">
        <v>4649.383676696998</v>
      </c>
      <c r="M78" s="338">
        <v>2652.5313135649994</v>
      </c>
      <c r="N78" s="338">
        <v>870.04275700000107</v>
      </c>
      <c r="O78" s="338">
        <v>2536.6725315299991</v>
      </c>
      <c r="P78" s="338">
        <v>5301.3009994229997</v>
      </c>
      <c r="Q78" s="338">
        <v>2489</v>
      </c>
      <c r="R78" s="338">
        <v>7050</v>
      </c>
      <c r="S78" s="338">
        <v>3907</v>
      </c>
      <c r="T78" s="338">
        <v>6090.1563589200005</v>
      </c>
      <c r="U78" s="338">
        <v>4850.3678060000002</v>
      </c>
      <c r="V78" s="338">
        <v>6241</v>
      </c>
      <c r="W78" s="338">
        <v>5633.6723649000005</v>
      </c>
      <c r="X78" s="338">
        <f t="shared" si="54"/>
        <v>3647.4772308999995</v>
      </c>
      <c r="Y78" s="338"/>
      <c r="AA78" s="338">
        <v>912.22624796999992</v>
      </c>
      <c r="AB78" s="338">
        <v>1667.31254094</v>
      </c>
      <c r="AC78" s="338">
        <v>2120.8675019299999</v>
      </c>
      <c r="AD78" s="338">
        <v>3647.4772308999995</v>
      </c>
      <c r="AE78" s="338">
        <v>1940.97161697</v>
      </c>
      <c r="AF78" s="338"/>
      <c r="AG78" s="338"/>
      <c r="AH78" s="338"/>
    </row>
    <row r="79" spans="1:34" s="222" customFormat="1" x14ac:dyDescent="0.25">
      <c r="A79"/>
      <c r="B79" s="38" t="s">
        <v>124</v>
      </c>
      <c r="C79" s="80">
        <v>0</v>
      </c>
      <c r="D79" s="80">
        <v>0</v>
      </c>
      <c r="E79" s="80">
        <v>0</v>
      </c>
      <c r="F79" s="80">
        <v>0</v>
      </c>
      <c r="G79" s="80">
        <v>0</v>
      </c>
      <c r="H79" s="80">
        <v>0</v>
      </c>
      <c r="I79" s="80">
        <v>0</v>
      </c>
      <c r="J79" s="338">
        <v>171.56420906817237</v>
      </c>
      <c r="K79" s="338">
        <v>369.58991049999997</v>
      </c>
      <c r="L79" s="338">
        <v>629.56553649999989</v>
      </c>
      <c r="M79" s="338">
        <v>440.34864599999997</v>
      </c>
      <c r="N79" s="338">
        <v>252.55472829999997</v>
      </c>
      <c r="O79" s="338">
        <v>582.86962259200004</v>
      </c>
      <c r="P79" s="338">
        <v>630.54282149999995</v>
      </c>
      <c r="Q79" s="338">
        <v>349</v>
      </c>
      <c r="R79" s="338">
        <v>549</v>
      </c>
      <c r="S79" s="338">
        <v>238</v>
      </c>
      <c r="T79" s="338">
        <v>397.04786899999993</v>
      </c>
      <c r="U79" s="338">
        <v>137.89848212000001</v>
      </c>
      <c r="V79" s="338">
        <v>137</v>
      </c>
      <c r="W79" s="338">
        <v>131.45349299999998</v>
      </c>
      <c r="X79" s="338">
        <f t="shared" si="54"/>
        <v>97.794635999999997</v>
      </c>
      <c r="Y79" s="338"/>
      <c r="AA79" s="338">
        <v>21.432489</v>
      </c>
      <c r="AB79" s="338">
        <v>34.236639000000004</v>
      </c>
      <c r="AC79" s="338">
        <v>39.773130999999999</v>
      </c>
      <c r="AD79" s="338">
        <v>97.794635999999997</v>
      </c>
      <c r="AE79" s="338">
        <v>58.112093999999999</v>
      </c>
      <c r="AF79" s="338"/>
      <c r="AG79" s="338"/>
      <c r="AH79" s="338"/>
    </row>
    <row r="80" spans="1:34" s="222" customFormat="1" x14ac:dyDescent="0.25">
      <c r="A80"/>
      <c r="B80" s="109" t="s">
        <v>68</v>
      </c>
      <c r="C80" s="80">
        <v>0</v>
      </c>
      <c r="D80" s="80">
        <v>0</v>
      </c>
      <c r="E80" s="80">
        <v>0</v>
      </c>
      <c r="F80" s="80">
        <v>0</v>
      </c>
      <c r="G80" s="80">
        <v>0</v>
      </c>
      <c r="H80" s="80">
        <v>0</v>
      </c>
      <c r="I80" s="80">
        <v>0</v>
      </c>
      <c r="J80" s="338">
        <v>812.39</v>
      </c>
      <c r="K80" s="338">
        <v>877.48</v>
      </c>
      <c r="L80" s="338">
        <v>1037.9099999999999</v>
      </c>
      <c r="M80" s="338">
        <v>584.03</v>
      </c>
      <c r="N80" s="338">
        <v>620.78000000000009</v>
      </c>
      <c r="O80" s="338">
        <v>1098.49</v>
      </c>
      <c r="P80" s="338">
        <v>947.48</v>
      </c>
      <c r="Q80" s="338">
        <v>793</v>
      </c>
      <c r="R80" s="338">
        <v>930</v>
      </c>
      <c r="S80" s="338">
        <v>472</v>
      </c>
      <c r="T80" s="338">
        <v>1053.8799999999799</v>
      </c>
      <c r="U80" s="338">
        <v>880.09099999999</v>
      </c>
      <c r="V80" s="338">
        <v>677.49072913600003</v>
      </c>
      <c r="W80" s="338">
        <v>771.98460636600009</v>
      </c>
      <c r="X80" s="338">
        <f t="shared" si="54"/>
        <v>458.76511603199998</v>
      </c>
      <c r="Y80" s="338"/>
      <c r="AA80" s="338">
        <v>154.84143648099999</v>
      </c>
      <c r="AB80" s="338">
        <v>287.78283958400004</v>
      </c>
      <c r="AC80" s="338">
        <v>337.41268149799998</v>
      </c>
      <c r="AD80" s="338">
        <v>458.76511603199998</v>
      </c>
      <c r="AE80" s="338">
        <v>289.9968902</v>
      </c>
      <c r="AF80" s="338"/>
      <c r="AG80" s="338"/>
      <c r="AH80" s="338"/>
    </row>
    <row r="81" spans="1:35" s="222" customFormat="1" x14ac:dyDescent="0.25">
      <c r="A81"/>
      <c r="B81" s="34" t="s">
        <v>298</v>
      </c>
      <c r="C81"/>
      <c r="D81"/>
      <c r="E81"/>
      <c r="F81"/>
      <c r="G81"/>
      <c r="H81"/>
      <c r="I81"/>
      <c r="J81" s="261">
        <f>J82</f>
        <v>5473.127119146764</v>
      </c>
      <c r="K81" s="261">
        <f t="shared" ref="K81:U81" si="55">K82</f>
        <v>6892.9856089445111</v>
      </c>
      <c r="L81" s="261">
        <f t="shared" si="55"/>
        <v>7262.6797418088463</v>
      </c>
      <c r="M81" s="261">
        <f t="shared" si="55"/>
        <v>7873.212781045966</v>
      </c>
      <c r="N81" s="261">
        <f t="shared" si="55"/>
        <v>8190.3902448162607</v>
      </c>
      <c r="O81" s="261">
        <f t="shared" si="55"/>
        <v>7162.2978646424126</v>
      </c>
      <c r="P81" s="261">
        <f t="shared" si="55"/>
        <v>7236.3273061999998</v>
      </c>
      <c r="Q81" s="261">
        <f t="shared" si="55"/>
        <v>5599</v>
      </c>
      <c r="R81" s="261">
        <f t="shared" si="55"/>
        <v>4448</v>
      </c>
      <c r="S81" s="261">
        <f t="shared" si="55"/>
        <v>4004</v>
      </c>
      <c r="T81" s="261">
        <f t="shared" si="55"/>
        <v>5594.2266211395499</v>
      </c>
      <c r="U81" s="261">
        <f t="shared" si="55"/>
        <v>4128.8195792623801</v>
      </c>
      <c r="V81" s="261">
        <f>V82</f>
        <v>5543</v>
      </c>
      <c r="W81" s="261">
        <f t="shared" ref="W81" si="56">W82</f>
        <v>5478.213125326999</v>
      </c>
      <c r="X81" s="261">
        <f>AD81</f>
        <v>5731.2173551339993</v>
      </c>
      <c r="Y81" s="261"/>
      <c r="Z81" s="261"/>
      <c r="AA81" s="261">
        <f t="shared" ref="AA81:AD81" si="57">AA82</f>
        <v>2028.2904992350002</v>
      </c>
      <c r="AB81" s="261">
        <f t="shared" si="57"/>
        <v>3204.2724225930006</v>
      </c>
      <c r="AC81" s="261">
        <f t="shared" si="57"/>
        <v>4178.4882118750002</v>
      </c>
      <c r="AD81" s="261">
        <f t="shared" si="57"/>
        <v>5731.2173551339993</v>
      </c>
      <c r="AE81" s="261">
        <f>AE82</f>
        <v>1539.2709624740003</v>
      </c>
      <c r="AF81" s="261"/>
      <c r="AG81" s="261"/>
      <c r="AH81" s="261"/>
    </row>
    <row r="82" spans="1:35" s="222" customFormat="1" x14ac:dyDescent="0.25">
      <c r="A82"/>
      <c r="B82" s="109" t="s">
        <v>57</v>
      </c>
      <c r="C82" s="80">
        <v>0</v>
      </c>
      <c r="D82" s="80">
        <v>0</v>
      </c>
      <c r="E82" s="80">
        <v>0</v>
      </c>
      <c r="F82" s="80">
        <v>0</v>
      </c>
      <c r="G82" s="80">
        <v>0</v>
      </c>
      <c r="H82" s="80">
        <v>0</v>
      </c>
      <c r="I82" s="80">
        <v>0</v>
      </c>
      <c r="J82" s="338">
        <v>5473.127119146764</v>
      </c>
      <c r="K82" s="338">
        <v>6892.9856089445111</v>
      </c>
      <c r="L82" s="338">
        <v>7262.6797418088463</v>
      </c>
      <c r="M82" s="338">
        <v>7873.212781045966</v>
      </c>
      <c r="N82" s="338">
        <v>8190.3902448162607</v>
      </c>
      <c r="O82" s="338">
        <v>7162.2978646424126</v>
      </c>
      <c r="P82" s="338">
        <v>7236.3273061999998</v>
      </c>
      <c r="Q82" s="338">
        <v>5599</v>
      </c>
      <c r="R82" s="338">
        <v>4448</v>
      </c>
      <c r="S82" s="338">
        <v>4004</v>
      </c>
      <c r="T82" s="338">
        <v>5594.2266211395499</v>
      </c>
      <c r="U82" s="338">
        <v>4128.8195792623801</v>
      </c>
      <c r="V82" s="338">
        <v>5543</v>
      </c>
      <c r="W82" s="338">
        <v>5478.213125326999</v>
      </c>
      <c r="X82" s="338">
        <f>AD82</f>
        <v>5731.2173551339993</v>
      </c>
      <c r="Y82" s="338"/>
      <c r="AA82" s="338">
        <v>2028.2904992350002</v>
      </c>
      <c r="AB82" s="338">
        <v>3204.2724225930006</v>
      </c>
      <c r="AC82" s="338">
        <v>4178.4882118750002</v>
      </c>
      <c r="AD82" s="338">
        <v>5731.2173551339993</v>
      </c>
      <c r="AE82" s="338">
        <v>1539.2709624740003</v>
      </c>
      <c r="AF82" s="338"/>
      <c r="AG82" s="338"/>
      <c r="AH82" s="338"/>
    </row>
    <row r="83" spans="1:35" s="222" customFormat="1" x14ac:dyDescent="0.25">
      <c r="A83"/>
      <c r="B83"/>
      <c r="C83"/>
      <c r="D83"/>
      <c r="E83"/>
      <c r="F83"/>
      <c r="G83"/>
      <c r="H83"/>
      <c r="I83"/>
    </row>
    <row r="84" spans="1:35" s="222" customFormat="1" x14ac:dyDescent="0.25">
      <c r="A84"/>
      <c r="B84" s="6" t="s">
        <v>191</v>
      </c>
      <c r="C84">
        <v>0</v>
      </c>
      <c r="D84">
        <v>0</v>
      </c>
      <c r="E84">
        <v>0</v>
      </c>
      <c r="F84">
        <v>0</v>
      </c>
      <c r="G84">
        <v>0</v>
      </c>
      <c r="H84">
        <v>0</v>
      </c>
      <c r="I84">
        <v>0</v>
      </c>
      <c r="J84" s="261">
        <f>J85</f>
        <v>11311.278000000002</v>
      </c>
      <c r="K84" s="261">
        <f t="shared" ref="K84:U84" si="58">K85</f>
        <v>9690.6340000000018</v>
      </c>
      <c r="L84" s="261">
        <f t="shared" si="58"/>
        <v>9341.6831000000002</v>
      </c>
      <c r="M84" s="261">
        <f t="shared" si="58"/>
        <v>6825.6453000000001</v>
      </c>
      <c r="N84" s="261">
        <f t="shared" si="58"/>
        <v>3105.5553</v>
      </c>
      <c r="O84" s="261">
        <f t="shared" si="58"/>
        <v>1433.9327997137234</v>
      </c>
      <c r="P84" s="261">
        <f t="shared" si="58"/>
        <v>1162.9965996999999</v>
      </c>
      <c r="Q84" s="261">
        <f t="shared" si="58"/>
        <v>3665.5</v>
      </c>
      <c r="R84" s="261">
        <f t="shared" si="58"/>
        <v>5241.5</v>
      </c>
      <c r="S84" s="261">
        <f t="shared" si="58"/>
        <v>8029</v>
      </c>
      <c r="T84" s="261">
        <f t="shared" si="58"/>
        <v>5332.7130985999993</v>
      </c>
      <c r="U84" s="261">
        <f t="shared" si="58"/>
        <v>10183.406699540001</v>
      </c>
      <c r="V84" s="261">
        <f>V85</f>
        <v>9759.4069472499996</v>
      </c>
      <c r="W84" s="261">
        <f t="shared" ref="W84" si="59">W85</f>
        <v>6434.8743978319999</v>
      </c>
      <c r="X84" s="261">
        <f>AD84</f>
        <v>9033.4202364360008</v>
      </c>
      <c r="Y84" s="261"/>
      <c r="Z84" s="251"/>
      <c r="AA84" s="261">
        <f t="shared" ref="AA84:AE84" si="60">AA85</f>
        <v>2067.8640610769999</v>
      </c>
      <c r="AB84" s="261">
        <f t="shared" si="60"/>
        <v>3918.6687735170008</v>
      </c>
      <c r="AC84" s="261">
        <f t="shared" si="60"/>
        <v>6914.6716933709995</v>
      </c>
      <c r="AD84" s="261">
        <f t="shared" si="60"/>
        <v>9033.4202364360008</v>
      </c>
      <c r="AE84" s="261">
        <f t="shared" si="60"/>
        <v>1231.8374431120001</v>
      </c>
      <c r="AF84" s="261"/>
      <c r="AG84" s="261"/>
      <c r="AH84" s="261"/>
    </row>
    <row r="85" spans="1:35" s="222" customFormat="1" x14ac:dyDescent="0.25">
      <c r="A85"/>
      <c r="B85" s="6" t="s">
        <v>59</v>
      </c>
      <c r="C85"/>
      <c r="D85"/>
      <c r="E85"/>
      <c r="F85"/>
      <c r="G85"/>
      <c r="H85"/>
      <c r="I85"/>
      <c r="J85" s="261">
        <v>11311.278000000002</v>
      </c>
      <c r="K85" s="261">
        <v>9690.6340000000018</v>
      </c>
      <c r="L85" s="261">
        <v>9341.6831000000002</v>
      </c>
      <c r="M85" s="261">
        <v>6825.6453000000001</v>
      </c>
      <c r="N85" s="261">
        <v>3105.5553</v>
      </c>
      <c r="O85" s="261">
        <v>1433.9327997137234</v>
      </c>
      <c r="P85" s="261">
        <v>1162.9965996999999</v>
      </c>
      <c r="Q85" s="261">
        <v>3665.5</v>
      </c>
      <c r="R85" s="261">
        <v>5241.5</v>
      </c>
      <c r="S85" s="261">
        <v>8029</v>
      </c>
      <c r="T85" s="261">
        <v>5332.7130985999993</v>
      </c>
      <c r="U85" s="261">
        <v>10183.406699540001</v>
      </c>
      <c r="V85" s="261">
        <v>9759.4069472499996</v>
      </c>
      <c r="W85" s="261">
        <v>6434.8743978319999</v>
      </c>
      <c r="X85" s="261">
        <f>AD85</f>
        <v>9033.4202364360008</v>
      </c>
      <c r="Y85" s="261"/>
      <c r="Z85" s="251"/>
      <c r="AA85" s="261">
        <v>2067.8640610769999</v>
      </c>
      <c r="AB85" s="261">
        <v>3918.6687735170008</v>
      </c>
      <c r="AC85" s="261">
        <v>6914.6716933709995</v>
      </c>
      <c r="AD85" s="261">
        <v>9033.4202364360008</v>
      </c>
      <c r="AE85" s="261">
        <v>1231.8374431120001</v>
      </c>
      <c r="AF85" s="261"/>
      <c r="AG85" s="261"/>
      <c r="AH85" s="261"/>
    </row>
    <row r="86" spans="1:35" s="222" customFormat="1" x14ac:dyDescent="0.25">
      <c r="A86"/>
      <c r="B86"/>
      <c r="C86"/>
      <c r="D86"/>
      <c r="E86"/>
      <c r="F86"/>
      <c r="G86"/>
      <c r="H86"/>
      <c r="I86"/>
    </row>
    <row r="87" spans="1:35" s="222" customFormat="1" x14ac:dyDescent="0.25">
      <c r="A87"/>
      <c r="B87" s="6" t="s">
        <v>183</v>
      </c>
      <c r="C87">
        <f t="shared" ref="C87:I87" si="61">SUM(C89:C91)</f>
        <v>0</v>
      </c>
      <c r="D87">
        <f t="shared" si="61"/>
        <v>0</v>
      </c>
      <c r="E87">
        <f t="shared" si="61"/>
        <v>0</v>
      </c>
      <c r="F87">
        <f t="shared" si="61"/>
        <v>0</v>
      </c>
      <c r="G87">
        <f t="shared" si="61"/>
        <v>0</v>
      </c>
      <c r="H87">
        <f t="shared" si="61"/>
        <v>0</v>
      </c>
      <c r="I87">
        <f t="shared" si="61"/>
        <v>0</v>
      </c>
      <c r="J87" s="261">
        <f>J89</f>
        <v>13500.787268</v>
      </c>
      <c r="K87" s="261">
        <f>K89</f>
        <v>14734.245671000001</v>
      </c>
      <c r="L87" s="261">
        <f>L89</f>
        <v>9133.092102999999</v>
      </c>
      <c r="M87" s="261">
        <f t="shared" ref="M87:S87" si="62">M89+M91</f>
        <v>12232.363108000001</v>
      </c>
      <c r="N87" s="261">
        <f t="shared" si="62"/>
        <v>15388.099319000001</v>
      </c>
      <c r="O87" s="261">
        <f t="shared" si="62"/>
        <v>15552.612537643616</v>
      </c>
      <c r="P87" s="261">
        <f t="shared" si="62"/>
        <v>14542.765119899999</v>
      </c>
      <c r="Q87" s="261">
        <f t="shared" si="62"/>
        <v>21630.5</v>
      </c>
      <c r="R87" s="261">
        <f t="shared" si="62"/>
        <v>17664</v>
      </c>
      <c r="S87" s="261">
        <f t="shared" si="62"/>
        <v>21444</v>
      </c>
      <c r="T87" s="261">
        <v>17471.041009957022</v>
      </c>
      <c r="U87" s="261">
        <v>10856.081974279859</v>
      </c>
      <c r="V87" s="261">
        <v>5821.1067476169992</v>
      </c>
      <c r="W87" s="261">
        <v>7568.5571464860004</v>
      </c>
      <c r="X87" s="261">
        <f>AD87</f>
        <v>6830.0391946440004</v>
      </c>
      <c r="Y87" s="261"/>
      <c r="Z87" s="251"/>
      <c r="AA87" s="261">
        <v>1802.0373404569998</v>
      </c>
      <c r="AB87" s="261">
        <v>3361.4828708720001</v>
      </c>
      <c r="AC87" s="261">
        <v>5649.8048300499995</v>
      </c>
      <c r="AD87" s="261">
        <v>6830.0391946440004</v>
      </c>
      <c r="AE87" s="261">
        <v>907.82504547800011</v>
      </c>
      <c r="AF87" s="261"/>
      <c r="AG87" s="261"/>
      <c r="AH87" s="261"/>
    </row>
    <row r="88" spans="1:35" s="222" customFormat="1" x14ac:dyDescent="0.25">
      <c r="A88"/>
      <c r="B88" s="6" t="s">
        <v>59</v>
      </c>
      <c r="C88"/>
      <c r="D88"/>
      <c r="E88"/>
      <c r="F88"/>
      <c r="G88"/>
      <c r="H88"/>
      <c r="I88"/>
      <c r="J88" s="261">
        <f>J89</f>
        <v>13500.787268</v>
      </c>
      <c r="K88" s="261">
        <f t="shared" ref="K88:U88" si="63">K89</f>
        <v>14734.245671000001</v>
      </c>
      <c r="L88" s="261">
        <f t="shared" si="63"/>
        <v>9133.092102999999</v>
      </c>
      <c r="M88" s="261">
        <f t="shared" si="63"/>
        <v>12232.363108000001</v>
      </c>
      <c r="N88" s="261">
        <f t="shared" si="63"/>
        <v>15361.691039000001</v>
      </c>
      <c r="O88" s="261">
        <f t="shared" si="63"/>
        <v>14348.867520062982</v>
      </c>
      <c r="P88" s="261">
        <f t="shared" si="63"/>
        <v>14542.765119899999</v>
      </c>
      <c r="Q88" s="261">
        <f t="shared" si="63"/>
        <v>18603</v>
      </c>
      <c r="R88" s="261">
        <f t="shared" si="63"/>
        <v>13232</v>
      </c>
      <c r="S88" s="261">
        <f t="shared" si="63"/>
        <v>16847</v>
      </c>
      <c r="T88" s="261">
        <f t="shared" si="63"/>
        <v>14015.671088350002</v>
      </c>
      <c r="U88" s="261">
        <f t="shared" si="63"/>
        <v>7148.9922321100003</v>
      </c>
      <c r="V88" s="261">
        <f>V89</f>
        <v>4235.3127476169993</v>
      </c>
      <c r="W88" s="261">
        <f t="shared" ref="W88" si="64">W89</f>
        <v>4151.9325505449997</v>
      </c>
      <c r="X88" s="261">
        <f>AD88</f>
        <v>6826.2512498330007</v>
      </c>
      <c r="Y88" s="261"/>
      <c r="Z88" s="251"/>
      <c r="AA88" s="261">
        <f t="shared" ref="AA88:AD88" si="65">AA89</f>
        <v>1802.0373404569998</v>
      </c>
      <c r="AB88" s="261">
        <f t="shared" si="65"/>
        <v>3357.6949260609999</v>
      </c>
      <c r="AC88" s="261">
        <f t="shared" si="65"/>
        <v>5646.0168852389997</v>
      </c>
      <c r="AD88" s="261">
        <f t="shared" si="65"/>
        <v>6826.2512498330007</v>
      </c>
      <c r="AE88" s="261">
        <f>AE89</f>
        <v>907.82504547800011</v>
      </c>
      <c r="AF88" s="261"/>
      <c r="AG88" s="261"/>
      <c r="AH88" s="261"/>
    </row>
    <row r="89" spans="1:35" s="222" customFormat="1" x14ac:dyDescent="0.25">
      <c r="A89"/>
      <c r="B89" s="109" t="s">
        <v>56</v>
      </c>
      <c r="C89" s="80">
        <v>0</v>
      </c>
      <c r="D89" s="80">
        <v>0</v>
      </c>
      <c r="E89" s="80">
        <v>0</v>
      </c>
      <c r="F89" s="80">
        <v>0</v>
      </c>
      <c r="G89" s="80">
        <v>0</v>
      </c>
      <c r="H89" s="80">
        <v>0</v>
      </c>
      <c r="I89" s="80">
        <v>0</v>
      </c>
      <c r="J89" s="338">
        <v>13500.787268</v>
      </c>
      <c r="K89" s="338">
        <v>14734.245671000001</v>
      </c>
      <c r="L89" s="338">
        <v>9133.092102999999</v>
      </c>
      <c r="M89" s="338">
        <v>12232.363108000001</v>
      </c>
      <c r="N89" s="338">
        <v>15361.691039000001</v>
      </c>
      <c r="O89" s="338">
        <v>14348.867520062982</v>
      </c>
      <c r="P89" s="338">
        <v>14542.765119899999</v>
      </c>
      <c r="Q89" s="338">
        <f>9657+8946</f>
        <v>18603</v>
      </c>
      <c r="R89" s="338">
        <v>13232</v>
      </c>
      <c r="S89" s="338">
        <f>9426+7421</f>
        <v>16847</v>
      </c>
      <c r="T89" s="338">
        <v>14015.671088350002</v>
      </c>
      <c r="U89" s="338">
        <v>7148.9922321100003</v>
      </c>
      <c r="V89" s="338">
        <v>4235.3127476169993</v>
      </c>
      <c r="W89" s="338">
        <v>4151.9325505449997</v>
      </c>
      <c r="X89" s="338">
        <f>AD89</f>
        <v>6826.2512498330007</v>
      </c>
      <c r="Y89" s="338"/>
      <c r="AA89" s="338">
        <v>1802.0373404569998</v>
      </c>
      <c r="AB89" s="338">
        <v>3357.6949260609999</v>
      </c>
      <c r="AC89" s="338">
        <v>5646.0168852389997</v>
      </c>
      <c r="AD89" s="338">
        <v>6826.2512498330007</v>
      </c>
      <c r="AE89" s="338">
        <v>907.82504547800011</v>
      </c>
      <c r="AF89" s="338"/>
      <c r="AG89" s="338"/>
      <c r="AH89" s="338"/>
    </row>
    <row r="90" spans="1:35" s="222" customFormat="1" x14ac:dyDescent="0.25">
      <c r="A90"/>
      <c r="B90" s="6" t="s">
        <v>298</v>
      </c>
      <c r="C90"/>
      <c r="D90"/>
      <c r="E90"/>
      <c r="F90"/>
      <c r="G90"/>
      <c r="H90"/>
      <c r="I90"/>
      <c r="J90" s="261">
        <f t="shared" ref="J90:W90" si="66">J91</f>
        <v>0</v>
      </c>
      <c r="K90" s="261">
        <f t="shared" si="66"/>
        <v>0</v>
      </c>
      <c r="L90" s="261">
        <f t="shared" si="66"/>
        <v>0</v>
      </c>
      <c r="M90" s="261">
        <f t="shared" si="66"/>
        <v>0</v>
      </c>
      <c r="N90" s="261">
        <f t="shared" si="66"/>
        <v>26.408279999999998</v>
      </c>
      <c r="O90" s="261">
        <f t="shared" si="66"/>
        <v>1203.745017580633</v>
      </c>
      <c r="P90" s="261">
        <f t="shared" si="66"/>
        <v>0</v>
      </c>
      <c r="Q90" s="261">
        <f t="shared" si="66"/>
        <v>3027.5</v>
      </c>
      <c r="R90" s="261">
        <f t="shared" si="66"/>
        <v>4432</v>
      </c>
      <c r="S90" s="261">
        <f t="shared" si="66"/>
        <v>4597</v>
      </c>
      <c r="T90" s="261">
        <f t="shared" si="66"/>
        <v>3455.3699216070199</v>
      </c>
      <c r="U90" s="261">
        <f t="shared" si="66"/>
        <v>3707.0897421698596</v>
      </c>
      <c r="V90" s="261">
        <f t="shared" si="66"/>
        <v>1585.7940000000001</v>
      </c>
      <c r="W90" s="261">
        <f t="shared" si="66"/>
        <v>3416.6245959410003</v>
      </c>
      <c r="X90" s="261">
        <f>AD90</f>
        <v>3.787944811</v>
      </c>
      <c r="Y90" s="261"/>
      <c r="Z90" s="251"/>
      <c r="AA90" s="261">
        <f t="shared" ref="AA90:AD90" si="67">AA91</f>
        <v>0</v>
      </c>
      <c r="AB90" s="261">
        <f t="shared" si="67"/>
        <v>3.787944811</v>
      </c>
      <c r="AC90" s="261">
        <f t="shared" si="67"/>
        <v>3.787944811</v>
      </c>
      <c r="AD90" s="261">
        <f t="shared" si="67"/>
        <v>3.787944811</v>
      </c>
      <c r="AE90" s="261">
        <f>AE91</f>
        <v>0</v>
      </c>
      <c r="AF90" s="261"/>
      <c r="AG90" s="261"/>
      <c r="AH90" s="261"/>
      <c r="AI90" s="251"/>
    </row>
    <row r="91" spans="1:35" s="222" customFormat="1" x14ac:dyDescent="0.25">
      <c r="A91"/>
      <c r="B91" s="111" t="s">
        <v>57</v>
      </c>
      <c r="C91" s="80">
        <v>0</v>
      </c>
      <c r="D91" s="80">
        <v>0</v>
      </c>
      <c r="E91" s="80">
        <v>0</v>
      </c>
      <c r="F91" s="80">
        <v>0</v>
      </c>
      <c r="G91" s="80">
        <v>0</v>
      </c>
      <c r="H91" s="80">
        <v>0</v>
      </c>
      <c r="I91" s="80">
        <v>0</v>
      </c>
      <c r="J91" s="337">
        <v>0</v>
      </c>
      <c r="K91" s="337">
        <v>0</v>
      </c>
      <c r="L91" s="337">
        <v>0</v>
      </c>
      <c r="M91" s="337">
        <v>0</v>
      </c>
      <c r="N91" s="338">
        <v>26.408279999999998</v>
      </c>
      <c r="O91" s="338">
        <v>1203.745017580633</v>
      </c>
      <c r="P91" s="338">
        <v>0</v>
      </c>
      <c r="Q91" s="338">
        <v>3027.5</v>
      </c>
      <c r="R91" s="338">
        <v>4432</v>
      </c>
      <c r="S91" s="338">
        <v>4597</v>
      </c>
      <c r="T91" s="338">
        <v>3455.3699216070199</v>
      </c>
      <c r="U91" s="338">
        <v>3707.0897421698596</v>
      </c>
      <c r="V91" s="338">
        <v>1585.7940000000001</v>
      </c>
      <c r="W91" s="338">
        <v>3416.6245959410003</v>
      </c>
      <c r="X91" s="338">
        <f>AD91</f>
        <v>3.787944811</v>
      </c>
      <c r="Y91" s="338"/>
      <c r="AA91" s="338">
        <v>0</v>
      </c>
      <c r="AB91" s="338">
        <v>3.787944811</v>
      </c>
      <c r="AC91" s="338">
        <v>3.787944811</v>
      </c>
      <c r="AD91" s="338">
        <v>3.787944811</v>
      </c>
      <c r="AE91" s="338">
        <v>0</v>
      </c>
      <c r="AF91" s="338"/>
      <c r="AG91" s="338"/>
      <c r="AH91" s="338"/>
    </row>
    <row r="92" spans="1:35" s="222" customFormat="1" x14ac:dyDescent="0.25">
      <c r="A92"/>
      <c r="B92" s="50"/>
      <c r="C92" s="80"/>
      <c r="D92" s="80"/>
      <c r="E92" s="80"/>
      <c r="F92" s="80"/>
      <c r="G92" s="80"/>
      <c r="H92" s="80"/>
      <c r="I92" s="80"/>
      <c r="J92" s="338"/>
      <c r="K92" s="338"/>
      <c r="L92" s="338"/>
      <c r="M92" s="338"/>
      <c r="N92" s="338"/>
      <c r="O92" s="338"/>
      <c r="P92" s="338"/>
      <c r="Q92" s="338"/>
      <c r="R92" s="338"/>
      <c r="S92" s="435"/>
      <c r="T92" s="435"/>
      <c r="U92" s="435"/>
      <c r="V92" s="435"/>
      <c r="W92" s="435"/>
      <c r="X92" s="435"/>
      <c r="Y92" s="435"/>
      <c r="Z92" s="326"/>
      <c r="AA92" s="435"/>
      <c r="AB92" s="435"/>
      <c r="AC92" s="435"/>
      <c r="AD92" s="435"/>
      <c r="AE92" s="435"/>
      <c r="AF92" s="435"/>
      <c r="AG92" s="338"/>
      <c r="AH92" s="338"/>
    </row>
    <row r="93" spans="1:35" s="222" customFormat="1" x14ac:dyDescent="0.25">
      <c r="A93"/>
      <c r="B93" s="6" t="s">
        <v>192</v>
      </c>
      <c r="C93">
        <v>0</v>
      </c>
      <c r="D93">
        <v>0</v>
      </c>
      <c r="E93">
        <v>0</v>
      </c>
      <c r="F93">
        <v>0</v>
      </c>
      <c r="G93">
        <v>0</v>
      </c>
      <c r="H93">
        <v>0</v>
      </c>
      <c r="I93">
        <v>0</v>
      </c>
      <c r="J93" s="261">
        <f>J95+J96</f>
        <v>2198.1353422658976</v>
      </c>
      <c r="K93" s="261">
        <f>K95+K96</f>
        <v>2055.0242200659877</v>
      </c>
      <c r="L93" s="261">
        <v>1958.3752230729758</v>
      </c>
      <c r="M93" s="261">
        <f t="shared" ref="M93:S93" si="68">M95+M96</f>
        <v>1940.3558715173137</v>
      </c>
      <c r="N93" s="261">
        <f t="shared" si="68"/>
        <v>1993.9342736956064</v>
      </c>
      <c r="O93" s="261">
        <f t="shared" si="68"/>
        <v>1056.5952108877632</v>
      </c>
      <c r="P93" s="261">
        <f t="shared" si="68"/>
        <v>366.85280620000003</v>
      </c>
      <c r="Q93" s="261">
        <f t="shared" si="68"/>
        <v>313.5</v>
      </c>
      <c r="R93" s="261">
        <f t="shared" si="68"/>
        <v>255.5</v>
      </c>
      <c r="S93" s="460">
        <f t="shared" si="68"/>
        <v>247</v>
      </c>
      <c r="T93" s="460">
        <v>308.50411882499998</v>
      </c>
      <c r="U93" s="460">
        <v>270.09220102500001</v>
      </c>
      <c r="V93" s="460">
        <v>211.29589940899996</v>
      </c>
      <c r="W93" s="460">
        <v>172.98763125000005</v>
      </c>
      <c r="X93" s="460">
        <f>AD93</f>
        <v>157.97282061599998</v>
      </c>
      <c r="Y93" s="460"/>
      <c r="Z93" s="491"/>
      <c r="AA93" s="460">
        <v>42.588068179000004</v>
      </c>
      <c r="AB93" s="460">
        <v>84.28624163500001</v>
      </c>
      <c r="AC93" s="460">
        <v>125.47651161600004</v>
      </c>
      <c r="AD93" s="460">
        <v>157.97282061599998</v>
      </c>
      <c r="AE93" s="460">
        <v>32.1646</v>
      </c>
      <c r="AF93" s="460"/>
      <c r="AG93" s="261"/>
      <c r="AH93" s="261"/>
    </row>
    <row r="94" spans="1:35" s="222" customFormat="1" x14ac:dyDescent="0.25">
      <c r="A94"/>
      <c r="B94" s="6" t="s">
        <v>59</v>
      </c>
      <c r="C94"/>
      <c r="D94"/>
      <c r="E94"/>
      <c r="F94"/>
      <c r="G94"/>
      <c r="H94"/>
      <c r="I94"/>
      <c r="J94" s="261">
        <f>J95+J96</f>
        <v>2198.1353422658976</v>
      </c>
      <c r="K94" s="261">
        <f t="shared" ref="K94:U94" si="69">K95+K96</f>
        <v>2055.0242200659877</v>
      </c>
      <c r="L94" s="261">
        <f t="shared" si="69"/>
        <v>1958.3752230729758</v>
      </c>
      <c r="M94" s="261">
        <f>M95+M96</f>
        <v>1940.3558715173137</v>
      </c>
      <c r="N94" s="261">
        <f>N95+N96</f>
        <v>1993.9342736956064</v>
      </c>
      <c r="O94" s="261">
        <f>O95+O96</f>
        <v>1056.5952108877632</v>
      </c>
      <c r="P94" s="261">
        <f>P95+P96</f>
        <v>366.85280620000003</v>
      </c>
      <c r="Q94" s="261">
        <f t="shared" si="69"/>
        <v>313.5</v>
      </c>
      <c r="R94" s="261">
        <f t="shared" si="69"/>
        <v>255.5</v>
      </c>
      <c r="S94" s="460">
        <f t="shared" si="69"/>
        <v>247</v>
      </c>
      <c r="T94" s="460">
        <f t="shared" si="69"/>
        <v>308.50411882499998</v>
      </c>
      <c r="U94" s="460">
        <f t="shared" si="69"/>
        <v>270.09220102500001</v>
      </c>
      <c r="V94" s="460">
        <f>V95+V96</f>
        <v>211.29589940899993</v>
      </c>
      <c r="W94" s="460">
        <f>W95+W96</f>
        <v>172.98763125000005</v>
      </c>
      <c r="X94" s="460">
        <f>AD94</f>
        <v>157.97282061599998</v>
      </c>
      <c r="Y94" s="460"/>
      <c r="Z94" s="491"/>
      <c r="AA94" s="460">
        <f>AA95+AA96</f>
        <v>42.588068179000004</v>
      </c>
      <c r="AB94" s="460">
        <f t="shared" ref="AB94" si="70">AB95+AB96</f>
        <v>84.28624163500001</v>
      </c>
      <c r="AC94" s="460">
        <f>AC95+AC96</f>
        <v>125.47651161600004</v>
      </c>
      <c r="AD94" s="460">
        <f>AD95+AD96</f>
        <v>157.97282061599998</v>
      </c>
      <c r="AE94" s="460">
        <f>AE95+AE96</f>
        <v>32.1646</v>
      </c>
      <c r="AF94" s="460"/>
      <c r="AG94" s="261"/>
      <c r="AH94" s="261"/>
    </row>
    <row r="95" spans="1:35" s="222" customFormat="1" x14ac:dyDescent="0.25">
      <c r="A95"/>
      <c r="B95" s="109" t="s">
        <v>69</v>
      </c>
      <c r="C95" s="80">
        <v>0</v>
      </c>
      <c r="D95" s="80">
        <v>0</v>
      </c>
      <c r="E95" s="80">
        <v>0</v>
      </c>
      <c r="F95" s="80">
        <v>0</v>
      </c>
      <c r="G95" s="80">
        <v>0</v>
      </c>
      <c r="H95" s="80">
        <v>0</v>
      </c>
      <c r="I95" s="80">
        <v>0</v>
      </c>
      <c r="J95" s="338">
        <v>800.76068800000007</v>
      </c>
      <c r="K95" s="338">
        <v>306.86866500000008</v>
      </c>
      <c r="L95" s="338">
        <v>46.102167000000001</v>
      </c>
      <c r="M95" s="338">
        <v>-6.0327000000000019</v>
      </c>
      <c r="N95" s="338">
        <v>0.63595999999999975</v>
      </c>
      <c r="O95" s="338">
        <v>486.17843288999984</v>
      </c>
      <c r="P95" s="338">
        <v>214.09301320000003</v>
      </c>
      <c r="Q95" s="338">
        <f>182.5</f>
        <v>182.5</v>
      </c>
      <c r="R95" s="338">
        <v>155.5</v>
      </c>
      <c r="S95" s="435">
        <v>119</v>
      </c>
      <c r="T95" s="435">
        <v>182.44945199999998</v>
      </c>
      <c r="U95" s="435">
        <v>163.4536785</v>
      </c>
      <c r="V95" s="435">
        <v>138.44595662499998</v>
      </c>
      <c r="W95" s="435">
        <v>124.97831199999997</v>
      </c>
      <c r="X95" s="435">
        <f t="shared" ref="X95:X96" si="71">AD95</f>
        <v>140.73690649999998</v>
      </c>
      <c r="Y95" s="435"/>
      <c r="Z95" s="326"/>
      <c r="AA95" s="435">
        <v>34.323329000000001</v>
      </c>
      <c r="AB95" s="435">
        <v>71.0999865</v>
      </c>
      <c r="AC95" s="435">
        <v>108.1556865</v>
      </c>
      <c r="AD95" s="435">
        <v>140.73690649999998</v>
      </c>
      <c r="AE95" s="435">
        <v>32.1646</v>
      </c>
      <c r="AF95" s="435"/>
      <c r="AG95" s="338"/>
      <c r="AH95" s="338"/>
    </row>
    <row r="96" spans="1:35" s="222" customFormat="1" x14ac:dyDescent="0.25">
      <c r="A96"/>
      <c r="B96" s="109" t="s">
        <v>68</v>
      </c>
      <c r="C96" s="80">
        <v>0</v>
      </c>
      <c r="D96" s="80">
        <v>0</v>
      </c>
      <c r="E96" s="80">
        <v>0</v>
      </c>
      <c r="F96" s="80">
        <v>0</v>
      </c>
      <c r="G96" s="80">
        <v>0</v>
      </c>
      <c r="H96" s="80">
        <v>0</v>
      </c>
      <c r="I96" s="80">
        <v>0</v>
      </c>
      <c r="J96" s="435">
        <v>1397.3746542658978</v>
      </c>
      <c r="K96" s="435">
        <v>1748.1555550659875</v>
      </c>
      <c r="L96" s="435">
        <v>1912.2730560729758</v>
      </c>
      <c r="M96" s="435">
        <v>1946.3885715173137</v>
      </c>
      <c r="N96" s="435">
        <v>1993.2983136956063</v>
      </c>
      <c r="O96" s="435">
        <v>570.41677799776346</v>
      </c>
      <c r="P96" s="435">
        <v>152.75979300000003</v>
      </c>
      <c r="Q96" s="435">
        <f>131</f>
        <v>131</v>
      </c>
      <c r="R96" s="435">
        <f>100</f>
        <v>100</v>
      </c>
      <c r="S96" s="435">
        <f>128</f>
        <v>128</v>
      </c>
      <c r="T96" s="435">
        <f>T93-T95</f>
        <v>126.054666825</v>
      </c>
      <c r="U96" s="435">
        <f>U93-U95</f>
        <v>106.63852252500001</v>
      </c>
      <c r="V96" s="435">
        <v>72.84994278399995</v>
      </c>
      <c r="W96" s="435">
        <v>48.00931925000009</v>
      </c>
      <c r="X96" s="435">
        <f t="shared" si="71"/>
        <v>17.235914116000004</v>
      </c>
      <c r="Y96" s="435"/>
      <c r="Z96" s="326"/>
      <c r="AA96" s="435">
        <v>8.2647391790000029</v>
      </c>
      <c r="AB96" s="435">
        <v>13.18625513500001</v>
      </c>
      <c r="AC96" s="435">
        <v>17.320825116000037</v>
      </c>
      <c r="AD96" s="435">
        <v>17.235914116000004</v>
      </c>
      <c r="AE96" s="435">
        <v>0</v>
      </c>
      <c r="AF96" s="435"/>
      <c r="AG96" s="435"/>
      <c r="AH96" s="435"/>
    </row>
    <row r="97" spans="1:34" s="222" customFormat="1" x14ac:dyDescent="0.25">
      <c r="A97"/>
      <c r="B97"/>
      <c r="C97"/>
      <c r="D97"/>
      <c r="E97"/>
      <c r="F97"/>
      <c r="G97"/>
      <c r="H97"/>
      <c r="I97"/>
      <c r="S97" s="326"/>
      <c r="T97" s="326"/>
      <c r="U97" s="326"/>
      <c r="V97" s="326"/>
      <c r="W97" s="326"/>
      <c r="X97" s="326"/>
      <c r="Y97" s="326"/>
      <c r="Z97" s="326"/>
      <c r="AA97" s="326"/>
      <c r="AB97" s="326"/>
      <c r="AC97" s="326"/>
      <c r="AD97" s="326"/>
      <c r="AE97" s="435"/>
      <c r="AF97" s="326"/>
    </row>
    <row r="98" spans="1:34" s="222" customFormat="1" x14ac:dyDescent="0.25">
      <c r="A98"/>
      <c r="B98" s="110" t="s">
        <v>193</v>
      </c>
      <c r="C98" s="65">
        <f t="shared" ref="C98:I98" si="72">C93+C87+C84+C73+C67+C56</f>
        <v>0</v>
      </c>
      <c r="D98" s="65">
        <f t="shared" si="72"/>
        <v>0</v>
      </c>
      <c r="E98" s="65">
        <f t="shared" si="72"/>
        <v>0</v>
      </c>
      <c r="F98" s="65">
        <f t="shared" si="72"/>
        <v>0</v>
      </c>
      <c r="G98" s="65">
        <f t="shared" si="72"/>
        <v>0</v>
      </c>
      <c r="H98" s="65">
        <f t="shared" si="72"/>
        <v>0</v>
      </c>
      <c r="I98" s="65">
        <f t="shared" si="72"/>
        <v>0</v>
      </c>
      <c r="J98" s="261">
        <f t="shared" ref="J98:S98" si="73">J93+J87+J85+J73+J67+J56</f>
        <v>47706.925744176406</v>
      </c>
      <c r="K98" s="261">
        <f t="shared" si="73"/>
        <v>53169.330982059626</v>
      </c>
      <c r="L98" s="261">
        <f t="shared" si="73"/>
        <v>58091.172760857728</v>
      </c>
      <c r="M98" s="261">
        <f t="shared" si="73"/>
        <v>57181.180281903507</v>
      </c>
      <c r="N98" s="261">
        <f t="shared" si="73"/>
        <v>53427.989147626911</v>
      </c>
      <c r="O98" s="261">
        <f t="shared" si="73"/>
        <v>58811.821827135078</v>
      </c>
      <c r="P98" s="261">
        <f t="shared" si="73"/>
        <v>59015.928277622996</v>
      </c>
      <c r="Q98" s="261">
        <f t="shared" si="73"/>
        <v>62479.5</v>
      </c>
      <c r="R98" s="261">
        <f t="shared" si="73"/>
        <v>68772</v>
      </c>
      <c r="S98" s="460">
        <f t="shared" si="73"/>
        <v>68765</v>
      </c>
      <c r="T98" s="460">
        <v>70767.451874476945</v>
      </c>
      <c r="U98" s="460">
        <v>65446.583223626527</v>
      </c>
      <c r="V98" s="460">
        <v>63121.383114744996</v>
      </c>
      <c r="W98" s="460">
        <v>59784.038351494994</v>
      </c>
      <c r="X98" s="460">
        <f>AD98</f>
        <v>61350.646348472997</v>
      </c>
      <c r="Y98" s="460"/>
      <c r="Z98" s="326"/>
      <c r="AA98" s="460">
        <v>16725.394143237998</v>
      </c>
      <c r="AB98" s="460">
        <v>31156.163235216005</v>
      </c>
      <c r="AC98" s="460">
        <v>44918.626452526005</v>
      </c>
      <c r="AD98" s="460">
        <v>61350.646348472997</v>
      </c>
      <c r="AE98" s="460">
        <v>17478.577051238</v>
      </c>
      <c r="AF98" s="460"/>
      <c r="AG98" s="261"/>
      <c r="AH98" s="261"/>
    </row>
    <row r="99" spans="1:34" s="222" customFormat="1" x14ac:dyDescent="0.25">
      <c r="A99"/>
      <c r="B99" s="38" t="s">
        <v>194</v>
      </c>
      <c r="C99" s="80"/>
      <c r="D99" s="80"/>
      <c r="E99" s="80"/>
      <c r="F99" s="80"/>
      <c r="G99" s="80"/>
      <c r="H99" s="80"/>
      <c r="I99" s="80"/>
      <c r="J99" s="338"/>
      <c r="K99" s="338"/>
      <c r="L99" s="338"/>
      <c r="M99" s="338"/>
      <c r="N99" s="338"/>
      <c r="O99" s="338"/>
      <c r="P99" s="338"/>
      <c r="Q99" s="338"/>
      <c r="R99" s="338"/>
      <c r="S99" s="435"/>
      <c r="T99" s="435"/>
      <c r="U99" s="435"/>
      <c r="V99" s="460"/>
      <c r="W99" s="460"/>
      <c r="X99" s="435"/>
      <c r="Y99" s="435"/>
      <c r="Z99" s="326"/>
      <c r="AA99" s="460"/>
      <c r="AB99" s="460"/>
      <c r="AC99" s="460"/>
      <c r="AD99" s="460"/>
      <c r="AE99" s="435"/>
      <c r="AF99" s="460"/>
      <c r="AG99" s="261"/>
      <c r="AH99" s="261"/>
    </row>
    <row r="100" spans="1:34" s="222" customFormat="1" x14ac:dyDescent="0.25">
      <c r="A100"/>
      <c r="B100" s="112" t="s">
        <v>69</v>
      </c>
      <c r="C100" s="115" t="s">
        <v>23</v>
      </c>
      <c r="D100" s="115" t="s">
        <v>23</v>
      </c>
      <c r="E100" s="115" t="s">
        <v>23</v>
      </c>
      <c r="F100" s="115" t="s">
        <v>23</v>
      </c>
      <c r="G100" s="115" t="s">
        <v>23</v>
      </c>
      <c r="H100" s="115" t="s">
        <v>23</v>
      </c>
      <c r="I100" s="115" t="s">
        <v>23</v>
      </c>
      <c r="J100" s="337" t="s">
        <v>23</v>
      </c>
      <c r="K100" s="337" t="s">
        <v>23</v>
      </c>
      <c r="L100" s="337" t="s">
        <v>23</v>
      </c>
      <c r="M100" s="337" t="s">
        <v>23</v>
      </c>
      <c r="N100" s="337" t="s">
        <v>23</v>
      </c>
      <c r="O100" s="337" t="s">
        <v>23</v>
      </c>
      <c r="P100" s="337" t="s">
        <v>23</v>
      </c>
      <c r="Q100" s="337" t="s">
        <v>23</v>
      </c>
      <c r="R100" s="337" t="s">
        <v>23</v>
      </c>
      <c r="S100" s="497" t="s">
        <v>23</v>
      </c>
      <c r="T100" s="435">
        <v>27984.386469870497</v>
      </c>
      <c r="U100" s="435">
        <v>22267.779133494998</v>
      </c>
      <c r="V100" s="435">
        <v>22819.002492542997</v>
      </c>
      <c r="W100" s="435">
        <v>16043.139959033002</v>
      </c>
      <c r="X100" s="435">
        <f>AD100</f>
        <v>13684.927273460002</v>
      </c>
      <c r="Y100" s="435"/>
      <c r="Z100" s="326"/>
      <c r="AA100" s="435">
        <v>3353.3623526199999</v>
      </c>
      <c r="AB100" s="435">
        <v>6300.1773756500006</v>
      </c>
      <c r="AC100" s="435">
        <v>9333.5605876499994</v>
      </c>
      <c r="AD100" s="435">
        <v>13684.927273460002</v>
      </c>
      <c r="AE100" s="460">
        <v>4548.1364325860004</v>
      </c>
      <c r="AF100" s="435"/>
      <c r="AG100" s="338"/>
      <c r="AH100" s="338"/>
    </row>
    <row r="101" spans="1:34" s="222" customFormat="1" x14ac:dyDescent="0.25">
      <c r="A101"/>
      <c r="B101" s="113" t="s">
        <v>68</v>
      </c>
      <c r="C101" s="115" t="s">
        <v>23</v>
      </c>
      <c r="D101" s="115" t="s">
        <v>23</v>
      </c>
      <c r="E101" s="115" t="s">
        <v>23</v>
      </c>
      <c r="F101" s="115" t="s">
        <v>23</v>
      </c>
      <c r="G101" s="115" t="s">
        <v>23</v>
      </c>
      <c r="H101" s="115" t="s">
        <v>23</v>
      </c>
      <c r="I101" s="115" t="s">
        <v>23</v>
      </c>
      <c r="J101" s="337" t="s">
        <v>23</v>
      </c>
      <c r="K101" s="337" t="s">
        <v>23</v>
      </c>
      <c r="L101" s="337" t="s">
        <v>23</v>
      </c>
      <c r="M101" s="337" t="s">
        <v>23</v>
      </c>
      <c r="N101" s="337" t="s">
        <v>23</v>
      </c>
      <c r="O101" s="337" t="s">
        <v>23</v>
      </c>
      <c r="P101" s="337" t="s">
        <v>23</v>
      </c>
      <c r="Q101" s="337" t="s">
        <v>23</v>
      </c>
      <c r="R101" s="337" t="s">
        <v>23</v>
      </c>
      <c r="S101" s="497" t="s">
        <v>23</v>
      </c>
      <c r="T101" s="435">
        <v>14729.419426721832</v>
      </c>
      <c r="U101" s="435">
        <v>13760.002390524987</v>
      </c>
      <c r="V101" s="435">
        <v>11606.583858311998</v>
      </c>
      <c r="W101" s="435">
        <v>12549.998453532002</v>
      </c>
      <c r="X101" s="435">
        <f t="shared" ref="X101:X103" si="74">AD101</f>
        <v>16064.844867856002</v>
      </c>
      <c r="Y101" s="435"/>
      <c r="Z101" s="326"/>
      <c r="AA101" s="435">
        <v>4279.1459515070001</v>
      </c>
      <c r="AB101" s="435">
        <v>7773.2935980399998</v>
      </c>
      <c r="AC101" s="435">
        <v>12433.711483306999</v>
      </c>
      <c r="AD101" s="435">
        <v>16064.844867856002</v>
      </c>
      <c r="AE101" s="460">
        <v>3228.7464417470001</v>
      </c>
      <c r="AF101" s="435"/>
      <c r="AG101" s="435"/>
      <c r="AH101" s="435"/>
    </row>
    <row r="102" spans="1:34" s="222" customFormat="1" x14ac:dyDescent="0.25">
      <c r="A102"/>
      <c r="B102" s="113" t="s">
        <v>57</v>
      </c>
      <c r="C102" s="115" t="s">
        <v>23</v>
      </c>
      <c r="D102" s="115" t="s">
        <v>23</v>
      </c>
      <c r="E102" s="115" t="s">
        <v>23</v>
      </c>
      <c r="F102" s="115" t="s">
        <v>23</v>
      </c>
      <c r="G102" s="115" t="s">
        <v>23</v>
      </c>
      <c r="H102" s="115" t="s">
        <v>23</v>
      </c>
      <c r="I102" s="115" t="s">
        <v>23</v>
      </c>
      <c r="J102" s="337" t="s">
        <v>23</v>
      </c>
      <c r="K102" s="337" t="s">
        <v>23</v>
      </c>
      <c r="L102" s="337" t="s">
        <v>23</v>
      </c>
      <c r="M102" s="337" t="s">
        <v>23</v>
      </c>
      <c r="N102" s="337" t="s">
        <v>23</v>
      </c>
      <c r="O102" s="337" t="s">
        <v>23</v>
      </c>
      <c r="P102" s="337" t="s">
        <v>23</v>
      </c>
      <c r="Q102" s="337" t="s">
        <v>23</v>
      </c>
      <c r="R102" s="337" t="s">
        <v>23</v>
      </c>
      <c r="S102" s="337" t="s">
        <v>23</v>
      </c>
      <c r="T102" s="338">
        <v>10284.581392784989</v>
      </c>
      <c r="U102" s="338">
        <v>9593.2129231044692</v>
      </c>
      <c r="V102" s="338">
        <v>8221.8823306449995</v>
      </c>
      <c r="W102" s="338">
        <v>10782.437970526998</v>
      </c>
      <c r="X102" s="338">
        <f t="shared" si="74"/>
        <v>8424.0626708839991</v>
      </c>
      <c r="Y102" s="338"/>
      <c r="AA102" s="338">
        <v>2524.6751260510005</v>
      </c>
      <c r="AB102" s="338">
        <v>4247.5955642200015</v>
      </c>
      <c r="AC102" s="338">
        <v>6121.7423511819998</v>
      </c>
      <c r="AD102" s="338">
        <v>8424.0626708839991</v>
      </c>
      <c r="AE102" s="261">
        <v>2890.8040543240004</v>
      </c>
      <c r="AF102" s="338"/>
      <c r="AG102" s="338"/>
      <c r="AH102" s="338"/>
    </row>
    <row r="103" spans="1:34" s="222" customFormat="1" x14ac:dyDescent="0.25">
      <c r="A103"/>
      <c r="B103" s="38" t="s">
        <v>71</v>
      </c>
      <c r="C103" s="115" t="s">
        <v>23</v>
      </c>
      <c r="D103" s="115" t="s">
        <v>23</v>
      </c>
      <c r="E103" s="115" t="s">
        <v>23</v>
      </c>
      <c r="F103" s="115" t="s">
        <v>23</v>
      </c>
      <c r="G103" s="115" t="s">
        <v>23</v>
      </c>
      <c r="H103" s="115" t="s">
        <v>23</v>
      </c>
      <c r="I103" s="115" t="s">
        <v>23</v>
      </c>
      <c r="J103" s="337" t="s">
        <v>23</v>
      </c>
      <c r="K103" s="337" t="s">
        <v>23</v>
      </c>
      <c r="L103" s="337" t="s">
        <v>23</v>
      </c>
      <c r="M103" s="337" t="s">
        <v>23</v>
      </c>
      <c r="N103" s="337" t="s">
        <v>23</v>
      </c>
      <c r="O103" s="337" t="s">
        <v>23</v>
      </c>
      <c r="P103" s="337" t="s">
        <v>23</v>
      </c>
      <c r="Q103" s="337" t="s">
        <v>23</v>
      </c>
      <c r="R103" s="337" t="s">
        <v>23</v>
      </c>
      <c r="S103" s="337" t="s">
        <v>23</v>
      </c>
      <c r="T103" s="338">
        <v>14873.033466917801</v>
      </c>
      <c r="U103" s="338">
        <v>15696.29876993773</v>
      </c>
      <c r="V103" s="338">
        <v>16633.008031118003</v>
      </c>
      <c r="W103" s="338">
        <v>15814.434253835998</v>
      </c>
      <c r="X103" s="338">
        <f t="shared" si="74"/>
        <v>17028.570303209999</v>
      </c>
      <c r="Y103" s="338"/>
      <c r="AA103" s="338">
        <v>4840.8632155280002</v>
      </c>
      <c r="AB103" s="338">
        <v>9585.8483096340024</v>
      </c>
      <c r="AC103" s="338">
        <v>12523.299971458</v>
      </c>
      <c r="AD103" s="338">
        <v>17028.570303209999</v>
      </c>
      <c r="AE103" s="261">
        <v>4744.0355493589996</v>
      </c>
      <c r="AF103" s="338"/>
      <c r="AG103" s="338"/>
      <c r="AH103" s="338"/>
    </row>
    <row r="104" spans="1:34" s="222" customFormat="1" x14ac:dyDescent="0.25">
      <c r="A104"/>
      <c r="B104" s="38"/>
      <c r="C104" s="116"/>
      <c r="D104" s="116"/>
      <c r="E104" s="116"/>
      <c r="F104" s="116"/>
      <c r="G104" s="116"/>
      <c r="H104" s="116"/>
      <c r="I104" s="116"/>
      <c r="J104" s="327"/>
      <c r="K104" s="327"/>
      <c r="L104" s="327"/>
      <c r="M104" s="327"/>
      <c r="N104" s="327"/>
      <c r="O104" s="327"/>
      <c r="P104" s="327"/>
      <c r="Q104" s="327"/>
      <c r="R104" s="327"/>
      <c r="S104" s="327"/>
      <c r="T104" s="327"/>
      <c r="U104" s="327"/>
      <c r="AA104" s="253"/>
      <c r="AB104" s="253"/>
      <c r="AG104" s="338"/>
      <c r="AH104" s="338"/>
    </row>
    <row r="105" spans="1:34" s="222" customFormat="1" ht="30" x14ac:dyDescent="0.55000000000000004">
      <c r="A105"/>
      <c r="B105" s="178" t="s">
        <v>197</v>
      </c>
      <c r="C105" s="117"/>
      <c r="D105" s="117"/>
      <c r="E105" s="117"/>
      <c r="F105" s="117"/>
      <c r="G105" s="117"/>
      <c r="H105" s="117"/>
      <c r="I105" s="117"/>
      <c r="J105" s="437"/>
      <c r="K105" s="437"/>
      <c r="L105" s="437"/>
      <c r="M105" s="437"/>
      <c r="N105" s="437"/>
      <c r="O105" s="437"/>
      <c r="P105" s="437"/>
      <c r="Q105" s="437"/>
      <c r="R105" s="437"/>
      <c r="S105" s="437"/>
      <c r="T105" s="437"/>
      <c r="U105" s="437"/>
      <c r="AA105" s="253"/>
      <c r="AB105" s="253"/>
      <c r="AG105" s="338"/>
      <c r="AH105" s="338"/>
    </row>
    <row r="106" spans="1:34" s="222" customFormat="1" x14ac:dyDescent="0.25">
      <c r="A106"/>
      <c r="B106" s="174" t="s">
        <v>198</v>
      </c>
      <c r="C106" s="61">
        <v>2001</v>
      </c>
      <c r="D106" s="61">
        <v>2002</v>
      </c>
      <c r="E106" s="61">
        <v>2003</v>
      </c>
      <c r="F106" s="61">
        <v>2004</v>
      </c>
      <c r="G106" s="61">
        <v>2005</v>
      </c>
      <c r="H106" s="61">
        <v>2006</v>
      </c>
      <c r="I106" s="61">
        <v>2007</v>
      </c>
      <c r="J106" s="227">
        <v>2008</v>
      </c>
      <c r="K106" s="227">
        <v>2009</v>
      </c>
      <c r="L106" s="227">
        <v>2010</v>
      </c>
      <c r="M106" s="227">
        <v>2011</v>
      </c>
      <c r="N106" s="227">
        <v>2012</v>
      </c>
      <c r="O106" s="227">
        <v>2013</v>
      </c>
      <c r="P106" s="227">
        <v>2014</v>
      </c>
      <c r="Q106" s="227">
        <v>2015</v>
      </c>
      <c r="R106" s="227">
        <v>2016</v>
      </c>
      <c r="S106" s="227">
        <v>2017</v>
      </c>
      <c r="T106" s="227">
        <v>2018</v>
      </c>
      <c r="U106" s="227">
        <v>2019</v>
      </c>
      <c r="V106" s="227">
        <v>2020</v>
      </c>
      <c r="W106" s="227">
        <v>2021</v>
      </c>
      <c r="X106" s="228">
        <v>2022</v>
      </c>
      <c r="Y106" s="229">
        <v>2023</v>
      </c>
      <c r="AA106" s="230" t="s">
        <v>290</v>
      </c>
      <c r="AB106" s="230" t="s">
        <v>291</v>
      </c>
      <c r="AC106" s="230" t="s">
        <v>292</v>
      </c>
      <c r="AD106" s="230">
        <v>2022</v>
      </c>
      <c r="AE106" s="231" t="s">
        <v>320</v>
      </c>
      <c r="AF106" s="231" t="s">
        <v>321</v>
      </c>
      <c r="AG106" s="232" t="s">
        <v>322</v>
      </c>
      <c r="AH106" s="233">
        <v>2023</v>
      </c>
    </row>
    <row r="107" spans="1:34" s="222" customFormat="1" x14ac:dyDescent="0.25">
      <c r="A107"/>
      <c r="B107" s="50" t="s">
        <v>143</v>
      </c>
      <c r="C107" s="104" t="s">
        <v>23</v>
      </c>
      <c r="D107" s="104" t="s">
        <v>23</v>
      </c>
      <c r="E107" s="104" t="s">
        <v>23</v>
      </c>
      <c r="F107" s="104" t="s">
        <v>23</v>
      </c>
      <c r="G107" s="104" t="s">
        <v>23</v>
      </c>
      <c r="H107" s="104" t="s">
        <v>23</v>
      </c>
      <c r="I107" s="104" t="s">
        <v>23</v>
      </c>
      <c r="J107" s="271" t="s">
        <v>23</v>
      </c>
      <c r="K107" s="271" t="s">
        <v>23</v>
      </c>
      <c r="L107" s="271" t="s">
        <v>23</v>
      </c>
      <c r="M107" s="271" t="s">
        <v>23</v>
      </c>
      <c r="N107" s="271" t="s">
        <v>23</v>
      </c>
      <c r="O107" s="271" t="s">
        <v>23</v>
      </c>
      <c r="P107" s="271" t="s">
        <v>23</v>
      </c>
      <c r="Q107" s="271" t="s">
        <v>23</v>
      </c>
      <c r="R107" s="271" t="s">
        <v>23</v>
      </c>
      <c r="S107" s="271" t="s">
        <v>23</v>
      </c>
      <c r="T107" s="260">
        <v>2995.7289300000002</v>
      </c>
      <c r="U107" s="260">
        <v>2973.9040199999999</v>
      </c>
      <c r="V107" s="261">
        <v>2906.1210799999999</v>
      </c>
      <c r="W107" s="261">
        <v>2833.1728400000002</v>
      </c>
      <c r="X107" s="260">
        <f>AD107</f>
        <v>2935.1695199999999</v>
      </c>
      <c r="Y107" s="260"/>
      <c r="AA107" s="261">
        <v>2935.1695199999999</v>
      </c>
      <c r="AB107" s="261">
        <v>2935.1695199999999</v>
      </c>
      <c r="AC107" s="261">
        <v>2935.1695199999999</v>
      </c>
      <c r="AD107" s="261">
        <v>2935.1695199999999</v>
      </c>
      <c r="AE107" s="261">
        <v>2938.9917681832003</v>
      </c>
      <c r="AF107" s="261"/>
      <c r="AG107" s="261"/>
      <c r="AH107" s="261"/>
    </row>
    <row r="108" spans="1:34" s="222" customFormat="1" x14ac:dyDescent="0.25">
      <c r="A108"/>
      <c r="B108" s="41" t="s">
        <v>158</v>
      </c>
      <c r="C108" s="104" t="s">
        <v>23</v>
      </c>
      <c r="D108" s="104" t="s">
        <v>23</v>
      </c>
      <c r="E108" s="104" t="s">
        <v>23</v>
      </c>
      <c r="F108" s="104" t="s">
        <v>23</v>
      </c>
      <c r="G108" s="104" t="s">
        <v>23</v>
      </c>
      <c r="H108" s="104" t="s">
        <v>23</v>
      </c>
      <c r="I108" s="104" t="s">
        <v>23</v>
      </c>
      <c r="J108" s="271" t="s">
        <v>23</v>
      </c>
      <c r="K108" s="271" t="s">
        <v>23</v>
      </c>
      <c r="L108" s="271" t="s">
        <v>23</v>
      </c>
      <c r="M108" s="271" t="s">
        <v>23</v>
      </c>
      <c r="N108" s="271" t="s">
        <v>23</v>
      </c>
      <c r="O108" s="271" t="s">
        <v>23</v>
      </c>
      <c r="P108" s="271" t="s">
        <v>23</v>
      </c>
      <c r="Q108" s="271" t="s">
        <v>23</v>
      </c>
      <c r="R108" s="271" t="s">
        <v>23</v>
      </c>
      <c r="S108" s="271" t="s">
        <v>23</v>
      </c>
      <c r="T108" s="253">
        <v>1831.6085</v>
      </c>
      <c r="U108" s="253">
        <v>1816.4480000000001</v>
      </c>
      <c r="V108" s="338">
        <v>1754.29</v>
      </c>
      <c r="W108" s="338">
        <v>1677.6233999999999</v>
      </c>
      <c r="X108" s="253">
        <f>AD108</f>
        <v>1696.1631</v>
      </c>
      <c r="Y108" s="253"/>
      <c r="AA108" s="338">
        <v>1696.1631</v>
      </c>
      <c r="AB108" s="338">
        <v>1696.1631</v>
      </c>
      <c r="AC108" s="338">
        <v>1696.1631</v>
      </c>
      <c r="AD108" s="338">
        <v>1696.1631</v>
      </c>
      <c r="AE108" s="338">
        <v>1697.9858186104</v>
      </c>
      <c r="AF108" s="338"/>
      <c r="AG108" s="338"/>
      <c r="AH108" s="338"/>
    </row>
    <row r="109" spans="1:34" s="222" customFormat="1" x14ac:dyDescent="0.25">
      <c r="A109"/>
      <c r="B109" s="41" t="s">
        <v>159</v>
      </c>
      <c r="C109" s="104" t="s">
        <v>23</v>
      </c>
      <c r="D109" s="104" t="s">
        <v>23</v>
      </c>
      <c r="E109" s="104" t="s">
        <v>23</v>
      </c>
      <c r="F109" s="104" t="s">
        <v>23</v>
      </c>
      <c r="G109" s="104" t="s">
        <v>23</v>
      </c>
      <c r="H109" s="104" t="s">
        <v>23</v>
      </c>
      <c r="I109" s="104" t="s">
        <v>23</v>
      </c>
      <c r="J109" s="271" t="s">
        <v>23</v>
      </c>
      <c r="K109" s="271" t="s">
        <v>23</v>
      </c>
      <c r="L109" s="271" t="s">
        <v>23</v>
      </c>
      <c r="M109" s="271" t="s">
        <v>23</v>
      </c>
      <c r="N109" s="271" t="s">
        <v>23</v>
      </c>
      <c r="O109" s="271" t="s">
        <v>23</v>
      </c>
      <c r="P109" s="271" t="s">
        <v>23</v>
      </c>
      <c r="Q109" s="271" t="s">
        <v>23</v>
      </c>
      <c r="R109" s="271" t="s">
        <v>23</v>
      </c>
      <c r="S109" s="271" t="s">
        <v>23</v>
      </c>
      <c r="T109" s="253">
        <v>1164.1204299999999</v>
      </c>
      <c r="U109" s="253">
        <v>1157.4560200000001</v>
      </c>
      <c r="V109" s="338">
        <v>1151.8310799999999</v>
      </c>
      <c r="W109" s="338">
        <v>1155.54944</v>
      </c>
      <c r="X109" s="253">
        <f>AD109</f>
        <v>1239.0064199999999</v>
      </c>
      <c r="Y109" s="253"/>
      <c r="AA109" s="338">
        <v>1239.0064199999999</v>
      </c>
      <c r="AB109" s="338">
        <v>1239.0064199999999</v>
      </c>
      <c r="AC109" s="338">
        <v>1239.0064199999999</v>
      </c>
      <c r="AD109" s="338">
        <v>1239.0064199999999</v>
      </c>
      <c r="AE109" s="338">
        <v>1241.0059495728001</v>
      </c>
      <c r="AF109" s="338"/>
      <c r="AG109" s="338"/>
      <c r="AH109" s="338"/>
    </row>
    <row r="110" spans="1:34" s="222" customFormat="1" x14ac:dyDescent="0.25">
      <c r="A110"/>
      <c r="B110" s="41"/>
      <c r="C110" s="25"/>
      <c r="D110" s="25"/>
      <c r="E110" s="25"/>
      <c r="F110" s="25"/>
      <c r="G110" s="25"/>
      <c r="H110" s="25"/>
      <c r="I110" s="25"/>
      <c r="J110" s="253"/>
      <c r="K110" s="253"/>
      <c r="L110" s="253"/>
      <c r="M110" s="253"/>
      <c r="N110" s="253"/>
      <c r="O110" s="253"/>
      <c r="P110" s="253"/>
      <c r="Q110" s="253"/>
      <c r="R110" s="253"/>
      <c r="S110" s="253"/>
      <c r="T110" s="253"/>
      <c r="U110" s="253"/>
      <c r="V110" s="338"/>
      <c r="W110" s="338"/>
      <c r="X110" s="253"/>
      <c r="Y110" s="253"/>
      <c r="AA110" s="338"/>
    </row>
    <row r="111" spans="1:34" s="222" customFormat="1" x14ac:dyDescent="0.25">
      <c r="A111"/>
      <c r="B111" s="34" t="s">
        <v>199</v>
      </c>
      <c r="C111" s="104" t="s">
        <v>23</v>
      </c>
      <c r="D111" s="104" t="s">
        <v>23</v>
      </c>
      <c r="E111" s="104" t="s">
        <v>23</v>
      </c>
      <c r="F111" s="104" t="s">
        <v>23</v>
      </c>
      <c r="G111" s="104" t="s">
        <v>23</v>
      </c>
      <c r="H111" s="104" t="s">
        <v>23</v>
      </c>
      <c r="I111" s="104" t="s">
        <v>23</v>
      </c>
      <c r="J111" s="271" t="s">
        <v>23</v>
      </c>
      <c r="K111" s="271" t="s">
        <v>23</v>
      </c>
      <c r="L111" s="271" t="s">
        <v>23</v>
      </c>
      <c r="M111" s="271" t="s">
        <v>23</v>
      </c>
      <c r="N111" s="271" t="s">
        <v>23</v>
      </c>
      <c r="O111" s="271" t="s">
        <v>23</v>
      </c>
      <c r="P111" s="271" t="s">
        <v>23</v>
      </c>
      <c r="Q111" s="271" t="s">
        <v>23</v>
      </c>
      <c r="R111" s="271" t="s">
        <v>23</v>
      </c>
      <c r="S111" s="271" t="s">
        <v>23</v>
      </c>
      <c r="T111" s="260">
        <v>950</v>
      </c>
      <c r="U111" s="260">
        <v>950</v>
      </c>
      <c r="V111" s="261">
        <v>1706</v>
      </c>
      <c r="W111" s="261">
        <v>1890.6</v>
      </c>
      <c r="X111" s="260">
        <f>AD111</f>
        <v>1890.6</v>
      </c>
      <c r="Y111" s="260"/>
      <c r="AA111" s="261">
        <v>1890.6</v>
      </c>
      <c r="AB111" s="261">
        <v>1890.6</v>
      </c>
      <c r="AC111" s="261">
        <v>1890.6</v>
      </c>
      <c r="AD111" s="261">
        <v>1890.6</v>
      </c>
      <c r="AE111" s="261">
        <v>1867.4</v>
      </c>
      <c r="AF111" s="261"/>
      <c r="AG111" s="261"/>
      <c r="AH111" s="261"/>
    </row>
    <row r="112" spans="1:34" s="222" customFormat="1" x14ac:dyDescent="0.25">
      <c r="A112"/>
      <c r="B112" s="34"/>
      <c r="C112" s="26"/>
      <c r="D112" s="26"/>
      <c r="E112" s="26"/>
      <c r="F112" s="26"/>
      <c r="G112" s="26"/>
      <c r="H112" s="26"/>
      <c r="I112" s="26"/>
      <c r="J112" s="260"/>
      <c r="K112" s="260"/>
      <c r="L112" s="260"/>
      <c r="M112" s="260"/>
      <c r="N112" s="260"/>
      <c r="O112" s="260"/>
      <c r="P112" s="260"/>
      <c r="Q112" s="260"/>
      <c r="R112" s="260"/>
      <c r="S112" s="260"/>
      <c r="T112" s="260"/>
      <c r="U112" s="260"/>
      <c r="V112" s="338"/>
      <c r="W112" s="338"/>
      <c r="X112" s="260"/>
      <c r="Y112" s="260"/>
      <c r="AA112" s="338"/>
      <c r="AB112" s="338"/>
      <c r="AC112" s="338"/>
      <c r="AD112" s="338"/>
      <c r="AE112" s="338"/>
      <c r="AF112" s="338"/>
      <c r="AG112" s="338"/>
      <c r="AH112" s="338"/>
    </row>
    <row r="113" spans="1:34" s="222" customFormat="1" x14ac:dyDescent="0.25">
      <c r="A113"/>
      <c r="B113" s="34" t="s">
        <v>200</v>
      </c>
      <c r="C113" s="104" t="s">
        <v>23</v>
      </c>
      <c r="D113" s="104" t="s">
        <v>23</v>
      </c>
      <c r="E113" s="104" t="s">
        <v>23</v>
      </c>
      <c r="F113" s="104" t="s">
        <v>23</v>
      </c>
      <c r="G113" s="104" t="s">
        <v>23</v>
      </c>
      <c r="H113" s="104" t="s">
        <v>23</v>
      </c>
      <c r="I113" s="104" t="s">
        <v>23</v>
      </c>
      <c r="J113" s="271" t="s">
        <v>23</v>
      </c>
      <c r="K113" s="271" t="s">
        <v>23</v>
      </c>
      <c r="L113" s="271" t="s">
        <v>23</v>
      </c>
      <c r="M113" s="271" t="s">
        <v>23</v>
      </c>
      <c r="N113" s="271" t="s">
        <v>23</v>
      </c>
      <c r="O113" s="271" t="s">
        <v>23</v>
      </c>
      <c r="P113" s="271" t="s">
        <v>23</v>
      </c>
      <c r="Q113" s="271" t="s">
        <v>23</v>
      </c>
      <c r="R113" s="271" t="s">
        <v>23</v>
      </c>
      <c r="S113" s="271" t="s">
        <v>23</v>
      </c>
      <c r="T113" s="260">
        <v>4695.9835000000003</v>
      </c>
      <c r="U113" s="260">
        <v>7811.0614821200006</v>
      </c>
      <c r="V113" s="261">
        <v>9116.9209323576688</v>
      </c>
      <c r="W113" s="261">
        <v>9321.4048944976657</v>
      </c>
      <c r="X113" s="260">
        <f>AD113</f>
        <v>11703.07412451</v>
      </c>
      <c r="Y113" s="260"/>
      <c r="AA113" s="261">
        <v>11147.093233350002</v>
      </c>
      <c r="AB113" s="261">
        <v>11335.687277440004</v>
      </c>
      <c r="AC113" s="261">
        <v>11513.334074210004</v>
      </c>
      <c r="AD113" s="261">
        <v>11703.07412451</v>
      </c>
      <c r="AE113" s="261">
        <v>12846.944101200985</v>
      </c>
      <c r="AF113" s="261"/>
      <c r="AG113" s="261"/>
      <c r="AH113" s="261"/>
    </row>
    <row r="114" spans="1:34" s="222" customFormat="1" x14ac:dyDescent="0.25">
      <c r="A114"/>
      <c r="B114" s="6" t="s">
        <v>141</v>
      </c>
      <c r="C114" s="104" t="s">
        <v>23</v>
      </c>
      <c r="D114" s="104" t="s">
        <v>23</v>
      </c>
      <c r="E114" s="104" t="s">
        <v>23</v>
      </c>
      <c r="F114" s="104" t="s">
        <v>23</v>
      </c>
      <c r="G114" s="104" t="s">
        <v>23</v>
      </c>
      <c r="H114" s="104" t="s">
        <v>23</v>
      </c>
      <c r="I114" s="104" t="s">
        <v>23</v>
      </c>
      <c r="J114" s="271" t="s">
        <v>23</v>
      </c>
      <c r="K114" s="271" t="s">
        <v>23</v>
      </c>
      <c r="L114" s="271" t="s">
        <v>23</v>
      </c>
      <c r="M114" s="271" t="s">
        <v>23</v>
      </c>
      <c r="N114" s="271" t="s">
        <v>23</v>
      </c>
      <c r="O114" s="271" t="s">
        <v>23</v>
      </c>
      <c r="P114" s="271" t="s">
        <v>23</v>
      </c>
      <c r="Q114" s="271" t="s">
        <v>23</v>
      </c>
      <c r="R114" s="271" t="s">
        <v>23</v>
      </c>
      <c r="S114" s="271" t="s">
        <v>23</v>
      </c>
      <c r="T114" s="253">
        <f>T115+T116</f>
        <v>3682</v>
      </c>
      <c r="U114" s="260">
        <v>4997.1190000000006</v>
      </c>
      <c r="V114" s="261">
        <v>5003.61885968767</v>
      </c>
      <c r="W114" s="261">
        <v>5003.6188596876655</v>
      </c>
      <c r="X114" s="260">
        <f>AD114</f>
        <v>5241.79774877</v>
      </c>
      <c r="Y114" s="260"/>
      <c r="AA114" s="261">
        <v>5241.7977487700027</v>
      </c>
      <c r="AB114" s="261">
        <v>5241.7977487700027</v>
      </c>
      <c r="AC114" s="261">
        <v>5241.7977487700027</v>
      </c>
      <c r="AD114" s="261">
        <v>5241.79774877</v>
      </c>
      <c r="AE114" s="261">
        <v>6210.398913690984</v>
      </c>
      <c r="AF114" s="261"/>
      <c r="AG114" s="261"/>
      <c r="AH114" s="261"/>
    </row>
    <row r="115" spans="1:34" s="326" customFormat="1" x14ac:dyDescent="0.25">
      <c r="A115" s="208"/>
      <c r="B115" s="487" t="s">
        <v>154</v>
      </c>
      <c r="C115" s="488" t="s">
        <v>23</v>
      </c>
      <c r="D115" s="488" t="s">
        <v>23</v>
      </c>
      <c r="E115" s="488" t="s">
        <v>23</v>
      </c>
      <c r="F115" s="488" t="s">
        <v>23</v>
      </c>
      <c r="G115" s="488" t="s">
        <v>23</v>
      </c>
      <c r="H115" s="488" t="s">
        <v>23</v>
      </c>
      <c r="I115" s="488" t="s">
        <v>23</v>
      </c>
      <c r="J115" s="489" t="s">
        <v>23</v>
      </c>
      <c r="K115" s="489" t="s">
        <v>23</v>
      </c>
      <c r="L115" s="489" t="s">
        <v>23</v>
      </c>
      <c r="M115" s="489" t="s">
        <v>23</v>
      </c>
      <c r="N115" s="489" t="s">
        <v>23</v>
      </c>
      <c r="O115" s="489" t="s">
        <v>23</v>
      </c>
      <c r="P115" s="489" t="s">
        <v>23</v>
      </c>
      <c r="Q115" s="489" t="s">
        <v>23</v>
      </c>
      <c r="R115" s="489" t="s">
        <v>23</v>
      </c>
      <c r="S115" s="489" t="s">
        <v>23</v>
      </c>
      <c r="T115" s="486">
        <v>2015</v>
      </c>
      <c r="U115" s="486">
        <v>2581</v>
      </c>
      <c r="V115" s="435">
        <v>2580.5536089653801</v>
      </c>
      <c r="W115" s="435">
        <v>2580.553608965377</v>
      </c>
      <c r="X115" s="486">
        <f>AD115</f>
        <v>3787.3336626909845</v>
      </c>
      <c r="Y115" s="486"/>
      <c r="AA115" s="435">
        <v>2580.5536090000001</v>
      </c>
      <c r="AB115" s="435">
        <v>2580.5536090000001</v>
      </c>
      <c r="AC115" s="435">
        <v>3787.3336626909845</v>
      </c>
      <c r="AD115" s="435">
        <v>3787.3336626909845</v>
      </c>
      <c r="AE115" s="435">
        <v>3787.3336626909845</v>
      </c>
      <c r="AF115" s="435"/>
      <c r="AG115" s="435"/>
      <c r="AH115" s="435">
        <v>0</v>
      </c>
    </row>
    <row r="116" spans="1:34" s="326" customFormat="1" x14ac:dyDescent="0.25">
      <c r="A116" s="208"/>
      <c r="B116" s="487" t="s">
        <v>151</v>
      </c>
      <c r="C116" s="488" t="s">
        <v>23</v>
      </c>
      <c r="D116" s="488" t="s">
        <v>23</v>
      </c>
      <c r="E116" s="488" t="s">
        <v>23</v>
      </c>
      <c r="F116" s="488" t="s">
        <v>23</v>
      </c>
      <c r="G116" s="488" t="s">
        <v>23</v>
      </c>
      <c r="H116" s="488" t="s">
        <v>23</v>
      </c>
      <c r="I116" s="488" t="s">
        <v>23</v>
      </c>
      <c r="J116" s="489" t="s">
        <v>23</v>
      </c>
      <c r="K116" s="489" t="s">
        <v>23</v>
      </c>
      <c r="L116" s="489" t="s">
        <v>23</v>
      </c>
      <c r="M116" s="489" t="s">
        <v>23</v>
      </c>
      <c r="N116" s="489" t="s">
        <v>23</v>
      </c>
      <c r="O116" s="489" t="s">
        <v>23</v>
      </c>
      <c r="P116" s="489" t="s">
        <v>23</v>
      </c>
      <c r="Q116" s="489" t="s">
        <v>23</v>
      </c>
      <c r="R116" s="489" t="s">
        <v>23</v>
      </c>
      <c r="S116" s="489" t="s">
        <v>23</v>
      </c>
      <c r="T116" s="486">
        <v>1667</v>
      </c>
      <c r="U116" s="486">
        <v>2423</v>
      </c>
      <c r="V116" s="435">
        <v>2423.0652507222899</v>
      </c>
      <c r="W116" s="435">
        <v>2423.0652507222881</v>
      </c>
      <c r="X116" s="486">
        <f>AD116</f>
        <v>2423.065251</v>
      </c>
      <c r="Y116" s="486"/>
      <c r="AA116" s="435">
        <v>2423.065251</v>
      </c>
      <c r="AB116" s="435">
        <v>2423.065251</v>
      </c>
      <c r="AC116" s="435">
        <v>2423.065251</v>
      </c>
      <c r="AD116" s="435">
        <v>2423.065251</v>
      </c>
      <c r="AE116" s="435">
        <v>2423.065251</v>
      </c>
      <c r="AF116" s="435"/>
      <c r="AG116" s="435"/>
      <c r="AH116" s="435"/>
    </row>
    <row r="117" spans="1:34" s="222" customFormat="1" x14ac:dyDescent="0.25">
      <c r="A117"/>
      <c r="B117" s="6" t="s">
        <v>201</v>
      </c>
      <c r="C117" s="104" t="s">
        <v>23</v>
      </c>
      <c r="D117" s="104" t="s">
        <v>23</v>
      </c>
      <c r="E117" s="104" t="s">
        <v>23</v>
      </c>
      <c r="F117" s="104" t="s">
        <v>23</v>
      </c>
      <c r="G117" s="104" t="s">
        <v>23</v>
      </c>
      <c r="H117" s="104" t="s">
        <v>23</v>
      </c>
      <c r="I117" s="104" t="s">
        <v>23</v>
      </c>
      <c r="J117" s="271" t="s">
        <v>23</v>
      </c>
      <c r="K117" s="271" t="s">
        <v>23</v>
      </c>
      <c r="L117" s="271" t="s">
        <v>23</v>
      </c>
      <c r="M117" s="271" t="s">
        <v>23</v>
      </c>
      <c r="N117" s="271" t="s">
        <v>23</v>
      </c>
      <c r="O117" s="271" t="s">
        <v>23</v>
      </c>
      <c r="P117" s="271" t="s">
        <v>23</v>
      </c>
      <c r="Q117" s="271" t="s">
        <v>23</v>
      </c>
      <c r="R117" s="271" t="s">
        <v>23</v>
      </c>
      <c r="S117" s="271" t="s">
        <v>23</v>
      </c>
      <c r="T117" s="241" t="s">
        <v>23</v>
      </c>
      <c r="U117" s="260">
        <v>2813.94248212</v>
      </c>
      <c r="V117" s="261">
        <v>4113.3020726699997</v>
      </c>
      <c r="W117" s="261">
        <v>4317.7860348100003</v>
      </c>
      <c r="X117" s="260">
        <f>AD117</f>
        <v>6461.2763757399998</v>
      </c>
      <c r="Y117" s="260"/>
      <c r="AA117" s="261">
        <v>5905.2954845799995</v>
      </c>
      <c r="AB117" s="261">
        <v>6093.8895286700008</v>
      </c>
      <c r="AC117" s="261">
        <v>6271.5363254400008</v>
      </c>
      <c r="AD117" s="261">
        <v>6461.2763757399998</v>
      </c>
      <c r="AE117" s="261">
        <v>6636.5451875099998</v>
      </c>
      <c r="AF117" s="261"/>
      <c r="AG117" s="261"/>
      <c r="AH117" s="261"/>
    </row>
    <row r="118" spans="1:34" s="222" customFormat="1" x14ac:dyDescent="0.25">
      <c r="A118"/>
      <c r="B118" s="6"/>
      <c r="C118" s="26"/>
      <c r="D118" s="26"/>
      <c r="E118" s="26"/>
      <c r="F118" s="26"/>
      <c r="G118" s="26"/>
      <c r="H118" s="26"/>
      <c r="I118" s="26"/>
      <c r="J118" s="260"/>
      <c r="K118" s="260"/>
      <c r="L118" s="260"/>
      <c r="M118" s="260"/>
      <c r="N118" s="260"/>
      <c r="O118" s="260"/>
      <c r="P118" s="260"/>
      <c r="Q118" s="260"/>
      <c r="R118" s="260"/>
      <c r="S118" s="260"/>
      <c r="T118" s="260"/>
      <c r="U118" s="260"/>
      <c r="V118" s="338"/>
      <c r="W118" s="338"/>
      <c r="X118" s="260"/>
      <c r="Y118" s="260"/>
      <c r="AA118" s="338"/>
      <c r="AB118" s="338"/>
      <c r="AC118" s="338"/>
      <c r="AD118" s="338"/>
      <c r="AE118" s="338"/>
      <c r="AF118" s="338"/>
      <c r="AG118" s="338"/>
      <c r="AH118" s="338"/>
    </row>
    <row r="119" spans="1:34" s="222" customFormat="1" x14ac:dyDescent="0.25">
      <c r="A119"/>
      <c r="B119" s="40" t="s">
        <v>202</v>
      </c>
      <c r="C119" s="104" t="s">
        <v>23</v>
      </c>
      <c r="D119" s="104" t="s">
        <v>23</v>
      </c>
      <c r="E119" s="104" t="s">
        <v>23</v>
      </c>
      <c r="F119" s="104" t="s">
        <v>23</v>
      </c>
      <c r="G119" s="104" t="s">
        <v>23</v>
      </c>
      <c r="H119" s="104" t="s">
        <v>23</v>
      </c>
      <c r="I119" s="104" t="s">
        <v>23</v>
      </c>
      <c r="J119" s="271" t="s">
        <v>23</v>
      </c>
      <c r="K119" s="271" t="s">
        <v>23</v>
      </c>
      <c r="L119" s="271" t="s">
        <v>23</v>
      </c>
      <c r="M119" s="271" t="s">
        <v>23</v>
      </c>
      <c r="N119" s="271" t="s">
        <v>23</v>
      </c>
      <c r="O119" s="271" t="s">
        <v>23</v>
      </c>
      <c r="P119" s="271" t="s">
        <v>23</v>
      </c>
      <c r="Q119" s="271" t="s">
        <v>23</v>
      </c>
      <c r="R119" s="271" t="s">
        <v>23</v>
      </c>
      <c r="S119" s="271" t="s">
        <v>23</v>
      </c>
      <c r="T119" s="260">
        <v>5002.4308876957693</v>
      </c>
      <c r="U119" s="260">
        <v>5653.6605321952302</v>
      </c>
      <c r="V119" s="261">
        <v>6042.5628988370081</v>
      </c>
      <c r="W119" s="261">
        <v>6222.6359097315253</v>
      </c>
      <c r="X119" s="260">
        <f>AD119</f>
        <v>6977.1078753294314</v>
      </c>
      <c r="Y119" s="260"/>
      <c r="AA119" s="261">
        <v>6724.9069050679682</v>
      </c>
      <c r="AB119" s="261">
        <v>6865.8552285390097</v>
      </c>
      <c r="AC119" s="261">
        <v>6933.248000420861</v>
      </c>
      <c r="AD119" s="261">
        <v>6977.1078753294314</v>
      </c>
      <c r="AE119" s="261">
        <v>7110.7561067210299</v>
      </c>
      <c r="AF119" s="261"/>
      <c r="AG119" s="261"/>
      <c r="AH119" s="261"/>
    </row>
    <row r="120" spans="1:34" s="222" customFormat="1" x14ac:dyDescent="0.25">
      <c r="A120"/>
      <c r="B120" s="40"/>
      <c r="C120" s="118"/>
      <c r="D120" s="118"/>
      <c r="E120" s="118"/>
      <c r="F120" s="118"/>
      <c r="G120" s="118"/>
      <c r="H120" s="118"/>
      <c r="I120" s="118"/>
      <c r="J120" s="364"/>
      <c r="K120" s="364"/>
      <c r="L120" s="364"/>
      <c r="M120" s="364"/>
      <c r="N120" s="364"/>
      <c r="O120" s="364"/>
      <c r="P120" s="364"/>
      <c r="Q120" s="364"/>
      <c r="R120" s="364"/>
      <c r="S120" s="364"/>
      <c r="T120" s="364"/>
      <c r="U120" s="364"/>
      <c r="V120" s="287"/>
      <c r="AA120" s="253"/>
      <c r="AB120" s="253"/>
      <c r="AC120" s="287"/>
    </row>
    <row r="121" spans="1:34" s="222" customFormat="1" x14ac:dyDescent="0.25">
      <c r="A121"/>
      <c r="B121" s="176" t="s">
        <v>144</v>
      </c>
      <c r="C121" s="61">
        <v>2001</v>
      </c>
      <c r="D121" s="61">
        <v>2002</v>
      </c>
      <c r="E121" s="61">
        <v>2003</v>
      </c>
      <c r="F121" s="61">
        <v>2004</v>
      </c>
      <c r="G121" s="61">
        <v>2005</v>
      </c>
      <c r="H121" s="61">
        <v>2006</v>
      </c>
      <c r="I121" s="61">
        <v>2007</v>
      </c>
      <c r="J121" s="227">
        <v>2008</v>
      </c>
      <c r="K121" s="227">
        <v>2009</v>
      </c>
      <c r="L121" s="227">
        <v>2010</v>
      </c>
      <c r="M121" s="227">
        <v>2011</v>
      </c>
      <c r="N121" s="227">
        <v>2012</v>
      </c>
      <c r="O121" s="227">
        <v>2013</v>
      </c>
      <c r="P121" s="227">
        <v>2014</v>
      </c>
      <c r="Q121" s="227">
        <v>2015</v>
      </c>
      <c r="R121" s="227">
        <v>2016</v>
      </c>
      <c r="S121" s="227">
        <v>2017</v>
      </c>
      <c r="T121" s="227">
        <v>2018</v>
      </c>
      <c r="U121" s="227">
        <v>2019</v>
      </c>
      <c r="V121" s="227">
        <v>2020</v>
      </c>
      <c r="W121" s="227">
        <v>2021</v>
      </c>
      <c r="X121" s="228">
        <v>2022</v>
      </c>
      <c r="Y121" s="229">
        <v>2023</v>
      </c>
      <c r="AA121" s="230" t="s">
        <v>290</v>
      </c>
      <c r="AB121" s="230" t="s">
        <v>291</v>
      </c>
      <c r="AC121" s="230" t="s">
        <v>292</v>
      </c>
      <c r="AD121" s="230">
        <v>2022</v>
      </c>
      <c r="AE121" s="231" t="s">
        <v>320</v>
      </c>
      <c r="AF121" s="231" t="s">
        <v>321</v>
      </c>
      <c r="AG121" s="232" t="s">
        <v>322</v>
      </c>
      <c r="AH121" s="233">
        <v>2023</v>
      </c>
    </row>
    <row r="122" spans="1:34" s="222" customFormat="1" x14ac:dyDescent="0.25">
      <c r="A122"/>
      <c r="B122" s="34" t="s">
        <v>145</v>
      </c>
      <c r="C122" s="26">
        <f t="shared" ref="C122:O122" si="75">SUM(C123:C125)</f>
        <v>0</v>
      </c>
      <c r="D122" s="26">
        <f t="shared" si="75"/>
        <v>0</v>
      </c>
      <c r="E122" s="26">
        <f t="shared" si="75"/>
        <v>0</v>
      </c>
      <c r="F122" s="26">
        <f t="shared" si="75"/>
        <v>0</v>
      </c>
      <c r="G122" s="26">
        <f t="shared" si="75"/>
        <v>0</v>
      </c>
      <c r="H122" s="26">
        <f t="shared" si="75"/>
        <v>0</v>
      </c>
      <c r="I122" s="26">
        <f t="shared" si="75"/>
        <v>0</v>
      </c>
      <c r="J122" s="260">
        <f t="shared" si="75"/>
        <v>0</v>
      </c>
      <c r="K122" s="260">
        <f t="shared" si="75"/>
        <v>0</v>
      </c>
      <c r="L122" s="260">
        <f t="shared" si="75"/>
        <v>327218.85782400001</v>
      </c>
      <c r="M122" s="260">
        <f t="shared" si="75"/>
        <v>331027.30147021002</v>
      </c>
      <c r="N122" s="260">
        <f t="shared" si="75"/>
        <v>333921.34109600022</v>
      </c>
      <c r="O122" s="260">
        <f t="shared" si="75"/>
        <v>334011.080831</v>
      </c>
      <c r="P122" s="260">
        <f>SUM(P123:P125)</f>
        <v>336439.72269999998</v>
      </c>
      <c r="Q122" s="260">
        <f>Q123+Q124+Q125</f>
        <v>335803</v>
      </c>
      <c r="R122" s="260">
        <f>R123+R124+R125</f>
        <v>337492</v>
      </c>
      <c r="S122" s="260">
        <f>S123+S124+S125</f>
        <v>338178.8</v>
      </c>
      <c r="T122" s="260">
        <v>339176.79271471</v>
      </c>
      <c r="U122" s="260">
        <v>340743.86855800997</v>
      </c>
      <c r="V122" s="261">
        <v>375006.69482664997</v>
      </c>
      <c r="W122" s="261">
        <v>378316.74136099999</v>
      </c>
      <c r="X122" s="260">
        <f>AD122</f>
        <v>382973.24617399997</v>
      </c>
      <c r="Y122" s="260"/>
      <c r="AA122" s="261">
        <v>380243.79126500001</v>
      </c>
      <c r="AB122" s="261">
        <v>381384.24523100001</v>
      </c>
      <c r="AC122" s="261">
        <v>382158.13419899996</v>
      </c>
      <c r="AD122" s="261">
        <v>382973.24617399997</v>
      </c>
      <c r="AE122" s="261">
        <v>383481.44003699999</v>
      </c>
      <c r="AF122" s="261"/>
      <c r="AG122" s="261"/>
      <c r="AH122" s="261"/>
    </row>
    <row r="123" spans="1:34" s="222" customFormat="1" x14ac:dyDescent="0.25">
      <c r="A123"/>
      <c r="B123" s="35" t="s">
        <v>69</v>
      </c>
      <c r="C123" s="103" t="s">
        <v>23</v>
      </c>
      <c r="D123" s="103" t="s">
        <v>23</v>
      </c>
      <c r="E123" s="103" t="s">
        <v>23</v>
      </c>
      <c r="F123" s="103" t="s">
        <v>23</v>
      </c>
      <c r="G123" s="103" t="s">
        <v>23</v>
      </c>
      <c r="H123" s="103" t="s">
        <v>23</v>
      </c>
      <c r="I123" s="103" t="s">
        <v>23</v>
      </c>
      <c r="J123" s="263" t="s">
        <v>23</v>
      </c>
      <c r="K123" s="263" t="s">
        <v>23</v>
      </c>
      <c r="L123" s="253">
        <v>220318</v>
      </c>
      <c r="M123" s="253">
        <v>222626.615055</v>
      </c>
      <c r="N123" s="253">
        <v>223734.43239600019</v>
      </c>
      <c r="O123" s="253">
        <v>222475.62729999999</v>
      </c>
      <c r="P123" s="253">
        <v>223523.3579</v>
      </c>
      <c r="Q123" s="253">
        <v>224849</v>
      </c>
      <c r="R123" s="253">
        <v>225396.5</v>
      </c>
      <c r="S123" s="253">
        <v>226027.4</v>
      </c>
      <c r="T123" s="253">
        <v>226307.95253800001</v>
      </c>
      <c r="U123" s="253">
        <v>226822.67702099998</v>
      </c>
      <c r="V123" s="338">
        <v>228349.13084600001</v>
      </c>
      <c r="W123" s="338">
        <v>230675.76</v>
      </c>
      <c r="X123" s="253">
        <f>AD123</f>
        <v>232089.07</v>
      </c>
      <c r="Y123" s="253"/>
      <c r="AA123" s="338">
        <v>230924.63</v>
      </c>
      <c r="AB123" s="338">
        <v>231226.83000000002</v>
      </c>
      <c r="AC123" s="338">
        <v>231552.58</v>
      </c>
      <c r="AD123" s="338">
        <v>232089.07</v>
      </c>
      <c r="AE123" s="338">
        <v>232328.33979900001</v>
      </c>
      <c r="AF123" s="338"/>
      <c r="AG123" s="338"/>
      <c r="AH123" s="338"/>
    </row>
    <row r="124" spans="1:34" s="222" customFormat="1" x14ac:dyDescent="0.25">
      <c r="A124"/>
      <c r="B124" s="35" t="s">
        <v>68</v>
      </c>
      <c r="C124" s="103" t="s">
        <v>23</v>
      </c>
      <c r="D124" s="103" t="s">
        <v>23</v>
      </c>
      <c r="E124" s="103" t="s">
        <v>23</v>
      </c>
      <c r="F124" s="103" t="s">
        <v>23</v>
      </c>
      <c r="G124" s="103" t="s">
        <v>23</v>
      </c>
      <c r="H124" s="103" t="s">
        <v>23</v>
      </c>
      <c r="I124" s="103" t="s">
        <v>23</v>
      </c>
      <c r="J124" s="263" t="s">
        <v>23</v>
      </c>
      <c r="K124" s="263" t="s">
        <v>23</v>
      </c>
      <c r="L124" s="253">
        <v>22265</v>
      </c>
      <c r="M124" s="253">
        <v>22652</v>
      </c>
      <c r="N124" s="253">
        <v>22986.379999999997</v>
      </c>
      <c r="O124" s="253">
        <v>23293.489999999998</v>
      </c>
      <c r="P124" s="253">
        <v>23394.86</v>
      </c>
      <c r="Q124" s="253">
        <v>20396</v>
      </c>
      <c r="R124" s="253">
        <v>20519.5</v>
      </c>
      <c r="S124" s="253">
        <v>20613.400000000001</v>
      </c>
      <c r="T124" s="253">
        <v>20708.8619119</v>
      </c>
      <c r="U124" s="253">
        <v>20766.2411565</v>
      </c>
      <c r="V124" s="338">
        <v>52491.503800000006</v>
      </c>
      <c r="W124" s="338">
        <v>52493.235000000001</v>
      </c>
      <c r="X124" s="253">
        <f>AD124</f>
        <v>52644.083999999988</v>
      </c>
      <c r="Y124" s="253"/>
      <c r="AA124" s="338">
        <v>52473.697</v>
      </c>
      <c r="AB124" s="338">
        <v>52499.44</v>
      </c>
      <c r="AC124" s="338">
        <v>52556.638000000006</v>
      </c>
      <c r="AD124" s="338">
        <v>52644.083999999988</v>
      </c>
      <c r="AE124" s="338">
        <v>52683.419000000002</v>
      </c>
      <c r="AF124" s="338"/>
      <c r="AG124" s="338"/>
      <c r="AH124" s="338"/>
    </row>
    <row r="125" spans="1:34" s="222" customFormat="1" x14ac:dyDescent="0.25">
      <c r="A125"/>
      <c r="B125" s="35" t="s">
        <v>57</v>
      </c>
      <c r="C125" s="103" t="s">
        <v>23</v>
      </c>
      <c r="D125" s="103" t="s">
        <v>23</v>
      </c>
      <c r="E125" s="103" t="s">
        <v>23</v>
      </c>
      <c r="F125" s="103" t="s">
        <v>23</v>
      </c>
      <c r="G125" s="103" t="s">
        <v>23</v>
      </c>
      <c r="H125" s="103" t="s">
        <v>23</v>
      </c>
      <c r="I125" s="103" t="s">
        <v>23</v>
      </c>
      <c r="J125" s="263" t="s">
        <v>23</v>
      </c>
      <c r="K125" s="263" t="s">
        <v>23</v>
      </c>
      <c r="L125" s="253">
        <v>84635.857824000006</v>
      </c>
      <c r="M125" s="253">
        <v>85748.686415210017</v>
      </c>
      <c r="N125" s="253">
        <v>87200.52870000001</v>
      </c>
      <c r="O125" s="253">
        <v>88241.963531000016</v>
      </c>
      <c r="P125" s="253">
        <v>89521.504799999995</v>
      </c>
      <c r="Q125" s="253">
        <v>90558</v>
      </c>
      <c r="R125" s="253">
        <v>91576</v>
      </c>
      <c r="S125" s="253">
        <v>91538</v>
      </c>
      <c r="T125" s="253">
        <v>92159.978264809994</v>
      </c>
      <c r="U125" s="253">
        <v>93267.950380509996</v>
      </c>
      <c r="V125" s="338">
        <v>94166.060180650005</v>
      </c>
      <c r="W125" s="338">
        <v>95147.746360999998</v>
      </c>
      <c r="X125" s="253">
        <f>AD125</f>
        <v>98240.09217399999</v>
      </c>
      <c r="Y125" s="253"/>
      <c r="AA125" s="338">
        <v>96845.464265000002</v>
      </c>
      <c r="AB125" s="338">
        <v>97657.975231000004</v>
      </c>
      <c r="AC125" s="338">
        <v>98048.916198999999</v>
      </c>
      <c r="AD125" s="338">
        <v>98240.09217399999</v>
      </c>
      <c r="AE125" s="338">
        <v>98469.68123799999</v>
      </c>
      <c r="AF125" s="338"/>
      <c r="AG125" s="338"/>
      <c r="AH125" s="338"/>
    </row>
    <row r="126" spans="1:34" s="222" customFormat="1" x14ac:dyDescent="0.25">
      <c r="A126"/>
      <c r="B126" s="37" t="s">
        <v>141</v>
      </c>
      <c r="C126" s="104">
        <v>0</v>
      </c>
      <c r="D126" s="104">
        <v>0</v>
      </c>
      <c r="E126" s="104">
        <v>0</v>
      </c>
      <c r="F126" s="104">
        <v>0</v>
      </c>
      <c r="G126" s="104">
        <v>0</v>
      </c>
      <c r="H126" s="104">
        <v>0</v>
      </c>
      <c r="I126" s="104">
        <v>0</v>
      </c>
      <c r="J126" s="271">
        <v>0</v>
      </c>
      <c r="K126" s="271">
        <v>0</v>
      </c>
      <c r="L126" s="271">
        <v>0</v>
      </c>
      <c r="M126" s="271">
        <v>0</v>
      </c>
      <c r="N126" s="271">
        <v>0</v>
      </c>
      <c r="O126" s="271">
        <v>0</v>
      </c>
      <c r="P126" s="271">
        <v>0</v>
      </c>
      <c r="Q126" s="271" t="s">
        <v>23</v>
      </c>
      <c r="R126" s="263" t="s">
        <v>23</v>
      </c>
      <c r="S126" s="263" t="s">
        <v>23</v>
      </c>
      <c r="T126" s="253">
        <v>92159.978264809994</v>
      </c>
      <c r="U126" s="253">
        <v>93154.950380509996</v>
      </c>
      <c r="V126" s="338">
        <v>93850.060180650005</v>
      </c>
      <c r="W126" s="338">
        <v>94985.699804000003</v>
      </c>
      <c r="X126" s="253">
        <f t="shared" ref="X126" si="76">AD126</f>
        <v>96054.708243999994</v>
      </c>
      <c r="Y126" s="253"/>
      <c r="AA126" s="338">
        <v>95268.805810999998</v>
      </c>
      <c r="AB126" s="338">
        <v>95584.975231000004</v>
      </c>
      <c r="AC126" s="338">
        <v>95863.532269000003</v>
      </c>
      <c r="AD126" s="338">
        <v>96054.708243999994</v>
      </c>
      <c r="AE126" s="338">
        <v>96284.297307999994</v>
      </c>
      <c r="AF126" s="338"/>
      <c r="AG126" s="338"/>
      <c r="AH126" s="338"/>
    </row>
    <row r="127" spans="1:34" s="222" customFormat="1" x14ac:dyDescent="0.25">
      <c r="A127"/>
      <c r="B127" s="44" t="s">
        <v>142</v>
      </c>
      <c r="C127" s="104">
        <v>0</v>
      </c>
      <c r="D127" s="104">
        <v>0</v>
      </c>
      <c r="E127" s="104">
        <v>0</v>
      </c>
      <c r="F127" s="104">
        <v>0</v>
      </c>
      <c r="G127" s="104">
        <v>0</v>
      </c>
      <c r="H127" s="104">
        <v>0</v>
      </c>
      <c r="I127" s="104">
        <v>0</v>
      </c>
      <c r="J127" s="271">
        <v>0</v>
      </c>
      <c r="K127" s="271">
        <v>0</v>
      </c>
      <c r="L127" s="271">
        <v>0</v>
      </c>
      <c r="M127" s="271">
        <v>0</v>
      </c>
      <c r="N127" s="271">
        <v>0</v>
      </c>
      <c r="O127" s="271">
        <v>0</v>
      </c>
      <c r="P127" s="271">
        <v>0</v>
      </c>
      <c r="Q127" s="271" t="s">
        <v>23</v>
      </c>
      <c r="R127" s="263" t="s">
        <v>23</v>
      </c>
      <c r="S127" s="263" t="s">
        <v>23</v>
      </c>
      <c r="T127" s="253">
        <v>0</v>
      </c>
      <c r="U127" s="253">
        <v>113</v>
      </c>
      <c r="V127" s="338">
        <v>316</v>
      </c>
      <c r="W127" s="338">
        <v>162.04655700000001</v>
      </c>
      <c r="X127" s="253">
        <f>AD127</f>
        <v>2185.38393</v>
      </c>
      <c r="Y127" s="253"/>
      <c r="AA127" s="338">
        <v>1576.6584539999999</v>
      </c>
      <c r="AB127" s="338">
        <v>2073</v>
      </c>
      <c r="AC127" s="338">
        <v>2185.38393</v>
      </c>
      <c r="AD127" s="338">
        <v>2185.38393</v>
      </c>
      <c r="AE127" s="338">
        <v>2185.38393</v>
      </c>
      <c r="AF127" s="338"/>
      <c r="AG127" s="338"/>
      <c r="AH127" s="338"/>
    </row>
    <row r="128" spans="1:34" s="222" customFormat="1" x14ac:dyDescent="0.25">
      <c r="A128"/>
      <c r="B128" s="44"/>
      <c r="C128" s="25"/>
      <c r="D128" s="25"/>
      <c r="E128" s="25"/>
      <c r="F128" s="25"/>
      <c r="G128" s="25"/>
      <c r="H128" s="25"/>
      <c r="I128" s="25"/>
      <c r="J128" s="253"/>
      <c r="K128" s="253"/>
      <c r="L128" s="253"/>
      <c r="M128" s="253"/>
      <c r="N128" s="253"/>
      <c r="O128" s="253"/>
      <c r="P128" s="253"/>
      <c r="Q128" s="253"/>
      <c r="R128" s="253"/>
      <c r="S128" s="253"/>
      <c r="T128" s="253"/>
      <c r="U128" s="253"/>
      <c r="V128" s="338"/>
      <c r="W128" s="338"/>
      <c r="X128" s="253"/>
      <c r="Y128" s="253"/>
      <c r="AA128" s="338"/>
      <c r="AB128" s="338"/>
      <c r="AC128" s="338"/>
      <c r="AD128" s="338"/>
      <c r="AE128" s="338"/>
      <c r="AF128" s="338"/>
      <c r="AG128" s="338"/>
      <c r="AH128" s="338"/>
    </row>
    <row r="129" spans="1:34" s="222" customFormat="1" x14ac:dyDescent="0.25">
      <c r="A129"/>
      <c r="B129" s="34" t="s">
        <v>146</v>
      </c>
      <c r="C129" s="26"/>
      <c r="D129" s="26"/>
      <c r="E129" s="26"/>
      <c r="F129" s="26"/>
      <c r="G129" s="26"/>
      <c r="H129" s="26"/>
      <c r="I129" s="26"/>
      <c r="J129" s="260"/>
      <c r="K129" s="260"/>
      <c r="L129" s="260"/>
      <c r="M129" s="260"/>
      <c r="N129" s="260"/>
      <c r="O129" s="260"/>
      <c r="P129" s="260"/>
      <c r="Q129" s="260"/>
      <c r="R129" s="260"/>
      <c r="S129" s="260"/>
      <c r="T129" s="260"/>
      <c r="U129" s="260"/>
      <c r="V129" s="338"/>
      <c r="W129" s="338"/>
      <c r="X129" s="260"/>
      <c r="Y129" s="260"/>
      <c r="AA129" s="338"/>
      <c r="AB129" s="338"/>
      <c r="AC129" s="338"/>
      <c r="AD129" s="338"/>
      <c r="AE129" s="338"/>
      <c r="AF129" s="338"/>
      <c r="AG129" s="338"/>
      <c r="AH129" s="338"/>
    </row>
    <row r="130" spans="1:34" s="222" customFormat="1" x14ac:dyDescent="0.25">
      <c r="A130"/>
      <c r="B130" s="35" t="s">
        <v>69</v>
      </c>
      <c r="C130" s="104" t="s">
        <v>23</v>
      </c>
      <c r="D130" s="104" t="s">
        <v>23</v>
      </c>
      <c r="E130" s="104" t="s">
        <v>23</v>
      </c>
      <c r="F130" s="104" t="s">
        <v>23</v>
      </c>
      <c r="G130" s="104" t="s">
        <v>23</v>
      </c>
      <c r="H130" s="104" t="s">
        <v>23</v>
      </c>
      <c r="I130" s="104" t="s">
        <v>23</v>
      </c>
      <c r="J130" s="271" t="s">
        <v>23</v>
      </c>
      <c r="K130" s="271" t="s">
        <v>23</v>
      </c>
      <c r="L130" s="271" t="s">
        <v>23</v>
      </c>
      <c r="M130" s="271" t="s">
        <v>23</v>
      </c>
      <c r="N130" s="271" t="s">
        <v>23</v>
      </c>
      <c r="O130" s="271" t="s">
        <v>23</v>
      </c>
      <c r="P130" s="271" t="s">
        <v>23</v>
      </c>
      <c r="Q130" s="271" t="s">
        <v>23</v>
      </c>
      <c r="R130" s="337" t="s">
        <v>23</v>
      </c>
      <c r="S130" s="337" t="s">
        <v>23</v>
      </c>
      <c r="T130" s="338">
        <v>19.076000000000001</v>
      </c>
      <c r="U130" s="338">
        <v>22.513999999999999</v>
      </c>
      <c r="V130" s="338">
        <v>27.030999999999999</v>
      </c>
      <c r="W130" s="338">
        <v>34.082000000000001</v>
      </c>
      <c r="X130" s="338">
        <f>AD130</f>
        <v>39.841999999999999</v>
      </c>
      <c r="Y130" s="338"/>
      <c r="AA130" s="338">
        <v>35.51</v>
      </c>
      <c r="AB130" s="338">
        <v>38.802</v>
      </c>
      <c r="AC130" s="338">
        <v>38.011000000000003</v>
      </c>
      <c r="AD130" s="338">
        <v>39.841999999999999</v>
      </c>
      <c r="AE130" s="338">
        <v>44.773000000000003</v>
      </c>
      <c r="AF130" s="338"/>
      <c r="AG130" s="338"/>
      <c r="AH130" s="338"/>
    </row>
    <row r="131" spans="1:34" s="222" customFormat="1" x14ac:dyDescent="0.25">
      <c r="A131"/>
      <c r="B131" s="4" t="s">
        <v>68</v>
      </c>
      <c r="C131" s="104" t="s">
        <v>23</v>
      </c>
      <c r="D131" s="104" t="s">
        <v>23</v>
      </c>
      <c r="E131" s="104" t="s">
        <v>23</v>
      </c>
      <c r="F131" s="104" t="s">
        <v>23</v>
      </c>
      <c r="G131" s="104" t="s">
        <v>23</v>
      </c>
      <c r="H131" s="104" t="s">
        <v>23</v>
      </c>
      <c r="I131" s="104" t="s">
        <v>23</v>
      </c>
      <c r="J131" s="271" t="s">
        <v>23</v>
      </c>
      <c r="K131" s="271" t="s">
        <v>23</v>
      </c>
      <c r="L131" s="271" t="s">
        <v>23</v>
      </c>
      <c r="M131" s="271" t="s">
        <v>23</v>
      </c>
      <c r="N131" s="271" t="s">
        <v>23</v>
      </c>
      <c r="O131" s="271" t="s">
        <v>23</v>
      </c>
      <c r="P131" s="271" t="s">
        <v>23</v>
      </c>
      <c r="Q131" s="271" t="s">
        <v>23</v>
      </c>
      <c r="R131" s="337" t="s">
        <v>23</v>
      </c>
      <c r="S131" s="337" t="s">
        <v>23</v>
      </c>
      <c r="T131" s="338">
        <v>6.8810000000000002</v>
      </c>
      <c r="U131" s="338">
        <v>6.8810000000000002</v>
      </c>
      <c r="V131" s="338">
        <v>18.571999999999999</v>
      </c>
      <c r="W131" s="338">
        <v>18.701000000000001</v>
      </c>
      <c r="X131" s="338">
        <f>AD131</f>
        <v>18.725999999999999</v>
      </c>
      <c r="Y131" s="338"/>
      <c r="AA131" s="338">
        <v>18.702000000000002</v>
      </c>
      <c r="AB131" s="338">
        <v>18.710999999999999</v>
      </c>
      <c r="AC131" s="338">
        <v>18.722000000000001</v>
      </c>
      <c r="AD131" s="338">
        <v>18.725999999999999</v>
      </c>
      <c r="AE131" s="338">
        <v>18.739999999999998</v>
      </c>
      <c r="AF131" s="338"/>
      <c r="AG131" s="338"/>
      <c r="AH131" s="338"/>
    </row>
    <row r="132" spans="1:34" s="222" customFormat="1" x14ac:dyDescent="0.25">
      <c r="A132"/>
      <c r="B132" s="4"/>
      <c r="C132" s="80"/>
      <c r="D132" s="80"/>
      <c r="E132" s="80"/>
      <c r="F132" s="80"/>
      <c r="G132" s="80"/>
      <c r="H132" s="80"/>
      <c r="I132" s="80"/>
      <c r="J132" s="338"/>
      <c r="K132" s="338"/>
      <c r="L132" s="338"/>
      <c r="M132" s="338"/>
      <c r="N132" s="338"/>
      <c r="O132" s="338"/>
      <c r="P132" s="338"/>
      <c r="Q132" s="338"/>
      <c r="R132" s="338"/>
      <c r="S132" s="338"/>
      <c r="T132" s="338"/>
      <c r="U132" s="338"/>
      <c r="V132" s="338"/>
      <c r="W132" s="338"/>
      <c r="X132" s="338"/>
      <c r="Y132" s="338"/>
      <c r="AA132" s="338"/>
      <c r="AB132" s="338"/>
      <c r="AC132" s="338"/>
      <c r="AD132" s="338"/>
      <c r="AE132" s="338"/>
      <c r="AF132" s="338"/>
      <c r="AG132" s="338"/>
      <c r="AH132" s="338"/>
    </row>
    <row r="133" spans="1:34" s="222" customFormat="1" x14ac:dyDescent="0.25">
      <c r="A133"/>
      <c r="B133" s="34" t="s">
        <v>147</v>
      </c>
      <c r="C133" s="80"/>
      <c r="D133" s="80"/>
      <c r="E133" s="80"/>
      <c r="F133" s="80"/>
      <c r="G133" s="80"/>
      <c r="H133" s="80"/>
      <c r="I133" s="80"/>
      <c r="J133" s="338"/>
      <c r="K133" s="338"/>
      <c r="L133" s="338"/>
      <c r="M133" s="338"/>
      <c r="N133" s="338"/>
      <c r="O133" s="338"/>
      <c r="P133" s="338"/>
      <c r="Q133" s="338"/>
      <c r="R133" s="338"/>
      <c r="S133" s="338"/>
      <c r="T133" s="338"/>
      <c r="U133" s="338"/>
      <c r="V133" s="338"/>
      <c r="W133" s="338"/>
      <c r="X133" s="338"/>
      <c r="Y133" s="338"/>
      <c r="AA133" s="338"/>
      <c r="AB133" s="338"/>
      <c r="AC133" s="338"/>
      <c r="AD133" s="338"/>
      <c r="AE133" s="338"/>
      <c r="AF133" s="338"/>
      <c r="AG133" s="338"/>
      <c r="AH133" s="338"/>
    </row>
    <row r="134" spans="1:34" s="222" customFormat="1" x14ac:dyDescent="0.25">
      <c r="A134"/>
      <c r="B134" s="51" t="s">
        <v>69</v>
      </c>
      <c r="C134" s="104" t="s">
        <v>23</v>
      </c>
      <c r="D134" s="104" t="s">
        <v>23</v>
      </c>
      <c r="E134" s="104" t="s">
        <v>23</v>
      </c>
      <c r="F134" s="104" t="s">
        <v>23</v>
      </c>
      <c r="G134" s="104" t="s">
        <v>23</v>
      </c>
      <c r="H134" s="104" t="s">
        <v>23</v>
      </c>
      <c r="I134" s="104" t="s">
        <v>23</v>
      </c>
      <c r="J134" s="271" t="s">
        <v>23</v>
      </c>
      <c r="K134" s="271" t="s">
        <v>23</v>
      </c>
      <c r="L134" s="271" t="s">
        <v>23</v>
      </c>
      <c r="M134" s="271" t="s">
        <v>23</v>
      </c>
      <c r="N134" s="271" t="s">
        <v>23</v>
      </c>
      <c r="O134" s="271" t="s">
        <v>23</v>
      </c>
      <c r="P134" s="271" t="s">
        <v>23</v>
      </c>
      <c r="Q134" s="271" t="s">
        <v>23</v>
      </c>
      <c r="R134" s="337" t="s">
        <v>23</v>
      </c>
      <c r="S134" s="337" t="s">
        <v>23</v>
      </c>
      <c r="T134" s="338">
        <v>1922.991</v>
      </c>
      <c r="U134" s="338">
        <v>2578.1669999999999</v>
      </c>
      <c r="V134" s="338">
        <v>3208.2089999999998</v>
      </c>
      <c r="W134" s="338">
        <v>3983.1039999999998</v>
      </c>
      <c r="X134" s="338">
        <f>AD134</f>
        <v>4593.9399999999996</v>
      </c>
      <c r="Y134" s="338"/>
      <c r="AA134" s="338">
        <v>4157.4250000000002</v>
      </c>
      <c r="AB134" s="338">
        <v>4304.2690000000002</v>
      </c>
      <c r="AC134" s="338">
        <v>4430.2389999999996</v>
      </c>
      <c r="AD134" s="338">
        <v>4593.9399999999996</v>
      </c>
      <c r="AE134" s="338">
        <v>4854.1869999999999</v>
      </c>
      <c r="AF134" s="338"/>
      <c r="AG134" s="338"/>
      <c r="AH134" s="338"/>
    </row>
    <row r="135" spans="1:34" s="222" customFormat="1" x14ac:dyDescent="0.25">
      <c r="A135"/>
      <c r="B135" s="21" t="s">
        <v>160</v>
      </c>
      <c r="C135" s="104" t="s">
        <v>23</v>
      </c>
      <c r="D135" s="104" t="s">
        <v>23</v>
      </c>
      <c r="E135" s="104" t="s">
        <v>23</v>
      </c>
      <c r="F135" s="104" t="s">
        <v>23</v>
      </c>
      <c r="G135" s="104" t="s">
        <v>23</v>
      </c>
      <c r="H135" s="104" t="s">
        <v>23</v>
      </c>
      <c r="I135" s="104" t="s">
        <v>23</v>
      </c>
      <c r="J135" s="271" t="s">
        <v>23</v>
      </c>
      <c r="K135" s="271" t="s">
        <v>23</v>
      </c>
      <c r="L135" s="271" t="s">
        <v>23</v>
      </c>
      <c r="M135" s="271" t="s">
        <v>23</v>
      </c>
      <c r="N135" s="271" t="s">
        <v>23</v>
      </c>
      <c r="O135" s="271" t="s">
        <v>23</v>
      </c>
      <c r="P135" s="271" t="s">
        <v>23</v>
      </c>
      <c r="Q135" s="271" t="s">
        <v>23</v>
      </c>
      <c r="R135" s="438" t="s">
        <v>23</v>
      </c>
      <c r="S135" s="438" t="s">
        <v>23</v>
      </c>
      <c r="T135" s="438" t="s">
        <v>23</v>
      </c>
      <c r="U135" s="346">
        <v>0.41070893200610825</v>
      </c>
      <c r="V135" s="346">
        <v>0.50903986706166515</v>
      </c>
      <c r="W135" s="346">
        <v>0.62527662234482184</v>
      </c>
      <c r="X135" s="358">
        <f>AD135</f>
        <v>0.71503025999642933</v>
      </c>
      <c r="Y135" s="346"/>
      <c r="AA135" s="346">
        <v>0.65126469033704715</v>
      </c>
      <c r="AB135" s="346">
        <v>0.67277108878163372</v>
      </c>
      <c r="AC135" s="346">
        <v>0.69086330330553225</v>
      </c>
      <c r="AD135" s="346">
        <v>0.71503025999642933</v>
      </c>
      <c r="AE135" s="346">
        <v>0.75383862076762476</v>
      </c>
      <c r="AF135" s="346"/>
      <c r="AG135" s="346"/>
      <c r="AH135" s="346"/>
    </row>
    <row r="136" spans="1:34" s="222" customFormat="1" x14ac:dyDescent="0.25">
      <c r="A136"/>
      <c r="B136" s="35" t="s">
        <v>68</v>
      </c>
      <c r="C136" s="104" t="s">
        <v>23</v>
      </c>
      <c r="D136" s="104" t="s">
        <v>23</v>
      </c>
      <c r="E136" s="104" t="s">
        <v>23</v>
      </c>
      <c r="F136" s="104" t="s">
        <v>23</v>
      </c>
      <c r="G136" s="104" t="s">
        <v>23</v>
      </c>
      <c r="H136" s="104" t="s">
        <v>23</v>
      </c>
      <c r="I136" s="104" t="s">
        <v>23</v>
      </c>
      <c r="J136" s="271" t="s">
        <v>23</v>
      </c>
      <c r="K136" s="271" t="s">
        <v>23</v>
      </c>
      <c r="L136" s="271" t="s">
        <v>23</v>
      </c>
      <c r="M136" s="271" t="s">
        <v>23</v>
      </c>
      <c r="N136" s="271" t="s">
        <v>23</v>
      </c>
      <c r="O136" s="271" t="s">
        <v>23</v>
      </c>
      <c r="P136" s="271" t="s">
        <v>23</v>
      </c>
      <c r="Q136" s="271" t="s">
        <v>23</v>
      </c>
      <c r="R136" s="337" t="s">
        <v>23</v>
      </c>
      <c r="S136" s="337" t="s">
        <v>23</v>
      </c>
      <c r="T136" s="338">
        <v>644.31700000000001</v>
      </c>
      <c r="U136" s="338">
        <v>666.08399999999995</v>
      </c>
      <c r="V136" s="338">
        <v>1368.8430000000001</v>
      </c>
      <c r="W136" s="338">
        <v>1372.72</v>
      </c>
      <c r="X136" s="338">
        <f t="shared" ref="X136" si="77">AD136</f>
        <v>1373.145</v>
      </c>
      <c r="Y136" s="338"/>
      <c r="AA136" s="338">
        <v>1375.6289999999999</v>
      </c>
      <c r="AB136" s="338">
        <v>1377.675</v>
      </c>
      <c r="AC136" s="338">
        <v>1373.3150000000001</v>
      </c>
      <c r="AD136" s="338">
        <v>1373.145</v>
      </c>
      <c r="AE136" s="338">
        <v>1376.1379999999999</v>
      </c>
      <c r="AF136" s="338"/>
      <c r="AG136" s="338"/>
      <c r="AH136" s="338"/>
    </row>
    <row r="137" spans="1:34" s="222" customFormat="1" x14ac:dyDescent="0.25">
      <c r="A137"/>
      <c r="B137" s="35"/>
      <c r="C137" s="119"/>
      <c r="D137" s="119"/>
      <c r="E137" s="119"/>
      <c r="F137" s="119"/>
      <c r="G137" s="119"/>
      <c r="H137" s="119"/>
      <c r="I137" s="119"/>
      <c r="J137" s="359"/>
      <c r="K137" s="359"/>
      <c r="L137" s="359"/>
      <c r="M137" s="359"/>
      <c r="N137" s="359"/>
      <c r="O137" s="359"/>
      <c r="P137" s="359"/>
      <c r="Q137" s="359"/>
      <c r="R137" s="359"/>
      <c r="S137" s="359"/>
      <c r="T137" s="359"/>
      <c r="U137" s="359"/>
      <c r="V137" s="287"/>
      <c r="AA137" s="253"/>
      <c r="AB137" s="253"/>
      <c r="AC137" s="287"/>
    </row>
    <row r="138" spans="1:34" s="222" customFormat="1" x14ac:dyDescent="0.25">
      <c r="A138"/>
      <c r="B138" s="179" t="s">
        <v>148</v>
      </c>
      <c r="C138" s="61">
        <v>2001</v>
      </c>
      <c r="D138" s="61">
        <v>2002</v>
      </c>
      <c r="E138" s="61">
        <v>2003</v>
      </c>
      <c r="F138" s="61">
        <v>2004</v>
      </c>
      <c r="G138" s="61">
        <v>2005</v>
      </c>
      <c r="H138" s="61">
        <v>2006</v>
      </c>
      <c r="I138" s="61">
        <v>2007</v>
      </c>
      <c r="J138" s="227">
        <v>2008</v>
      </c>
      <c r="K138" s="227">
        <v>2009</v>
      </c>
      <c r="L138" s="227">
        <v>2010</v>
      </c>
      <c r="M138" s="227">
        <v>2011</v>
      </c>
      <c r="N138" s="227">
        <v>2012</v>
      </c>
      <c r="O138" s="227">
        <v>2013</v>
      </c>
      <c r="P138" s="227">
        <v>2014</v>
      </c>
      <c r="Q138" s="227">
        <v>2015</v>
      </c>
      <c r="R138" s="227">
        <v>2016</v>
      </c>
      <c r="S138" s="227">
        <v>2017</v>
      </c>
      <c r="T138" s="227">
        <v>2018</v>
      </c>
      <c r="U138" s="227">
        <v>2019</v>
      </c>
      <c r="V138" s="227">
        <v>2020</v>
      </c>
      <c r="W138" s="227">
        <v>2021</v>
      </c>
      <c r="X138" s="228">
        <v>2022</v>
      </c>
      <c r="Y138" s="229">
        <v>2023</v>
      </c>
      <c r="AA138" s="230" t="s">
        <v>290</v>
      </c>
      <c r="AB138" s="230" t="s">
        <v>291</v>
      </c>
      <c r="AC138" s="230" t="s">
        <v>292</v>
      </c>
      <c r="AD138" s="230">
        <v>2022</v>
      </c>
      <c r="AE138" s="231" t="s">
        <v>320</v>
      </c>
      <c r="AF138" s="231" t="s">
        <v>321</v>
      </c>
      <c r="AG138" s="232" t="s">
        <v>322</v>
      </c>
      <c r="AH138" s="233">
        <v>2023</v>
      </c>
    </row>
    <row r="139" spans="1:34" s="222" customFormat="1" x14ac:dyDescent="0.25">
      <c r="A139"/>
      <c r="B139" s="34" t="s">
        <v>69</v>
      </c>
      <c r="C139" s="104">
        <v>0</v>
      </c>
      <c r="D139" s="104">
        <v>0</v>
      </c>
      <c r="E139" s="104">
        <v>0</v>
      </c>
      <c r="F139" s="104">
        <v>0</v>
      </c>
      <c r="G139" s="104">
        <v>0</v>
      </c>
      <c r="H139" s="104">
        <v>0</v>
      </c>
      <c r="I139" s="104">
        <v>0</v>
      </c>
      <c r="J139" s="271">
        <v>0</v>
      </c>
      <c r="K139" s="271">
        <v>0</v>
      </c>
      <c r="L139" s="260">
        <v>6149.0460000000003</v>
      </c>
      <c r="M139" s="260">
        <v>6137.6760000000004</v>
      </c>
      <c r="N139" s="260">
        <v>6095.2060000000001</v>
      </c>
      <c r="O139" s="260">
        <v>6075.9480000000003</v>
      </c>
      <c r="P139" s="260">
        <v>6082.768</v>
      </c>
      <c r="Q139" s="260">
        <v>6107</v>
      </c>
      <c r="R139" s="260">
        <f>R140+R141+R142</f>
        <v>6143</v>
      </c>
      <c r="S139" s="260">
        <v>6187</v>
      </c>
      <c r="T139" s="260">
        <v>6225.643</v>
      </c>
      <c r="U139" s="260">
        <v>6277.3580000000002</v>
      </c>
      <c r="V139" s="261">
        <v>6302.4709999999995</v>
      </c>
      <c r="W139" s="261">
        <v>6370.1469999999999</v>
      </c>
      <c r="X139" s="260">
        <f>AD139</f>
        <v>6424.8190000000004</v>
      </c>
      <c r="Y139" s="260"/>
      <c r="AA139" s="261">
        <v>6383.6180000000004</v>
      </c>
      <c r="AB139" s="261">
        <v>6397.8209999999999</v>
      </c>
      <c r="AC139" s="261">
        <v>6412.6130000000003</v>
      </c>
      <c r="AD139" s="261">
        <v>6424.8190000000004</v>
      </c>
      <c r="AE139" s="261">
        <v>6439.2920000000004</v>
      </c>
      <c r="AF139" s="261"/>
      <c r="AG139" s="261"/>
      <c r="AH139" s="261"/>
    </row>
    <row r="140" spans="1:34" s="222" customFormat="1" x14ac:dyDescent="0.25">
      <c r="A140"/>
      <c r="B140" s="41" t="s">
        <v>161</v>
      </c>
      <c r="C140" s="103">
        <v>0</v>
      </c>
      <c r="D140" s="103">
        <v>0</v>
      </c>
      <c r="E140" s="103">
        <v>0</v>
      </c>
      <c r="F140" s="103">
        <v>0</v>
      </c>
      <c r="G140" s="103">
        <v>0</v>
      </c>
      <c r="H140" s="103">
        <v>0</v>
      </c>
      <c r="I140" s="103">
        <v>0</v>
      </c>
      <c r="J140" s="263">
        <v>0</v>
      </c>
      <c r="K140" s="263">
        <v>0</v>
      </c>
      <c r="L140" s="253">
        <v>23.617999999999999</v>
      </c>
      <c r="M140" s="253">
        <v>23.837</v>
      </c>
      <c r="N140" s="253">
        <v>23.88</v>
      </c>
      <c r="O140" s="253">
        <v>23.884</v>
      </c>
      <c r="P140" s="253">
        <v>24.062000000000001</v>
      </c>
      <c r="Q140" s="253">
        <v>24</v>
      </c>
      <c r="R140" s="253">
        <v>25</v>
      </c>
      <c r="S140" s="253">
        <v>25</v>
      </c>
      <c r="T140" s="253">
        <v>25.100999999999999</v>
      </c>
      <c r="U140" s="253">
        <v>25.411999999999999</v>
      </c>
      <c r="V140" s="338">
        <v>25.489000000000001</v>
      </c>
      <c r="W140" s="338">
        <v>25.945</v>
      </c>
      <c r="X140" s="253">
        <f>AD140</f>
        <v>26.306000000000001</v>
      </c>
      <c r="Y140" s="253"/>
      <c r="AA140" s="338">
        <v>26.080000000000002</v>
      </c>
      <c r="AB140" s="338">
        <v>26.116</v>
      </c>
      <c r="AC140" s="338">
        <v>26.225999999999999</v>
      </c>
      <c r="AD140" s="338">
        <v>26.306000000000001</v>
      </c>
      <c r="AE140" s="338">
        <v>26.397000000000002</v>
      </c>
      <c r="AF140" s="338"/>
      <c r="AG140" s="338"/>
      <c r="AH140" s="338"/>
    </row>
    <row r="141" spans="1:34" s="222" customFormat="1" x14ac:dyDescent="0.25">
      <c r="A141"/>
      <c r="B141" s="41" t="s">
        <v>162</v>
      </c>
      <c r="C141" s="103">
        <v>0</v>
      </c>
      <c r="D141" s="103">
        <v>0</v>
      </c>
      <c r="E141" s="103">
        <v>0</v>
      </c>
      <c r="F141" s="103">
        <v>0</v>
      </c>
      <c r="G141" s="103">
        <v>0</v>
      </c>
      <c r="H141" s="103">
        <v>0</v>
      </c>
      <c r="I141" s="103">
        <v>0</v>
      </c>
      <c r="J141" s="263">
        <v>0</v>
      </c>
      <c r="K141" s="263">
        <v>0</v>
      </c>
      <c r="L141" s="253">
        <v>33.71</v>
      </c>
      <c r="M141" s="253">
        <v>33.834000000000003</v>
      </c>
      <c r="N141" s="253">
        <v>33.484999999999999</v>
      </c>
      <c r="O141" s="253">
        <v>33.536999999999999</v>
      </c>
      <c r="P141" s="253">
        <v>33.896999999999998</v>
      </c>
      <c r="Q141" s="253">
        <v>34</v>
      </c>
      <c r="R141" s="253">
        <v>35</v>
      </c>
      <c r="S141" s="253">
        <v>36</v>
      </c>
      <c r="T141" s="253">
        <v>36.453000000000003</v>
      </c>
      <c r="U141" s="253">
        <v>37.143999999999998</v>
      </c>
      <c r="V141" s="338">
        <v>37.514000000000003</v>
      </c>
      <c r="W141" s="338">
        <v>38.401000000000003</v>
      </c>
      <c r="X141" s="253">
        <f t="shared" ref="X141:X142" si="78">AD141</f>
        <v>39.033999999999999</v>
      </c>
      <c r="Y141" s="253"/>
      <c r="AA141" s="338">
        <v>38.469000000000001</v>
      </c>
      <c r="AB141" s="338">
        <v>38.710999999999999</v>
      </c>
      <c r="AC141" s="338">
        <v>38.856000000000002</v>
      </c>
      <c r="AD141" s="338">
        <v>39.033999999999999</v>
      </c>
      <c r="AE141" s="338">
        <v>39.139000000000003</v>
      </c>
      <c r="AF141" s="338"/>
      <c r="AG141" s="338"/>
      <c r="AH141" s="338"/>
    </row>
    <row r="142" spans="1:34" s="222" customFormat="1" x14ac:dyDescent="0.25">
      <c r="A142"/>
      <c r="B142" s="41" t="s">
        <v>159</v>
      </c>
      <c r="C142" s="103">
        <v>0</v>
      </c>
      <c r="D142" s="103">
        <v>0</v>
      </c>
      <c r="E142" s="103">
        <v>0</v>
      </c>
      <c r="F142" s="103">
        <v>0</v>
      </c>
      <c r="G142" s="103">
        <v>0</v>
      </c>
      <c r="H142" s="103">
        <v>0</v>
      </c>
      <c r="I142" s="103">
        <v>0</v>
      </c>
      <c r="J142" s="263">
        <v>0</v>
      </c>
      <c r="K142" s="263">
        <v>0</v>
      </c>
      <c r="L142" s="253">
        <v>6091.7179999999998</v>
      </c>
      <c r="M142" s="253">
        <v>6080.0050000000001</v>
      </c>
      <c r="N142" s="253">
        <v>6037.8410000000003</v>
      </c>
      <c r="O142" s="253">
        <v>6018.527</v>
      </c>
      <c r="P142" s="253">
        <v>6024.8090000000002</v>
      </c>
      <c r="Q142" s="253">
        <v>6048</v>
      </c>
      <c r="R142" s="253">
        <v>6083</v>
      </c>
      <c r="S142" s="253">
        <v>6126</v>
      </c>
      <c r="T142" s="253">
        <v>6164.0889999999999</v>
      </c>
      <c r="U142" s="253">
        <v>6214.8019999999997</v>
      </c>
      <c r="V142" s="338">
        <v>6239.4679999999998</v>
      </c>
      <c r="W142" s="338">
        <v>6305.8010000000004</v>
      </c>
      <c r="X142" s="253">
        <f t="shared" si="78"/>
        <v>6359.4790000000003</v>
      </c>
      <c r="Y142" s="253"/>
      <c r="AA142" s="338">
        <v>6319.0690000000004</v>
      </c>
      <c r="AB142" s="338">
        <v>6332.9939999999997</v>
      </c>
      <c r="AC142" s="338">
        <v>6347.5309999999999</v>
      </c>
      <c r="AD142" s="338">
        <v>6359.4790000000003</v>
      </c>
      <c r="AE142" s="338">
        <v>6373.7560000000003</v>
      </c>
      <c r="AF142" s="338"/>
      <c r="AG142" s="338"/>
      <c r="AH142" s="338"/>
    </row>
    <row r="143" spans="1:34" s="222" customFormat="1" x14ac:dyDescent="0.25">
      <c r="A143"/>
      <c r="B143" s="41"/>
      <c r="C143" s="25"/>
      <c r="D143" s="25"/>
      <c r="E143" s="25"/>
      <c r="F143" s="25"/>
      <c r="G143" s="25"/>
      <c r="H143" s="25"/>
      <c r="I143" s="25"/>
      <c r="J143" s="253"/>
      <c r="K143" s="253"/>
      <c r="L143" s="253"/>
      <c r="M143" s="253"/>
      <c r="N143" s="253"/>
      <c r="O143" s="253"/>
      <c r="P143" s="253"/>
      <c r="Q143" s="253"/>
      <c r="R143" s="253"/>
      <c r="S143" s="253"/>
      <c r="T143" s="253"/>
      <c r="U143" s="253"/>
      <c r="V143" s="338"/>
      <c r="W143" s="338"/>
      <c r="X143" s="253"/>
      <c r="Y143" s="253"/>
      <c r="AA143" s="338"/>
      <c r="AB143" s="338"/>
      <c r="AC143" s="338"/>
      <c r="AD143" s="338"/>
      <c r="AE143" s="338"/>
      <c r="AF143" s="338"/>
      <c r="AG143" s="338"/>
      <c r="AH143" s="338"/>
    </row>
    <row r="144" spans="1:34" s="222" customFormat="1" x14ac:dyDescent="0.25">
      <c r="A144"/>
      <c r="B144" s="34" t="s">
        <v>68</v>
      </c>
      <c r="C144" s="26">
        <v>0</v>
      </c>
      <c r="D144" s="26">
        <v>0</v>
      </c>
      <c r="E144" s="26">
        <v>0</v>
      </c>
      <c r="F144" s="26">
        <v>0</v>
      </c>
      <c r="G144" s="26">
        <v>0</v>
      </c>
      <c r="H144" s="26">
        <v>0</v>
      </c>
      <c r="I144" s="26">
        <v>0</v>
      </c>
      <c r="J144" s="260">
        <v>0</v>
      </c>
      <c r="K144" s="260">
        <v>0</v>
      </c>
      <c r="L144" s="260">
        <v>651.00099999999998</v>
      </c>
      <c r="M144" s="260">
        <v>656.11900000000003</v>
      </c>
      <c r="N144" s="260">
        <v>658.5809999999999</v>
      </c>
      <c r="O144" s="260">
        <v>658.83399999999995</v>
      </c>
      <c r="P144" s="260">
        <v>659.31899999999996</v>
      </c>
      <c r="Q144" s="260">
        <v>660</v>
      </c>
      <c r="R144" s="260">
        <v>663</v>
      </c>
      <c r="S144" s="260">
        <v>664</v>
      </c>
      <c r="T144" s="260">
        <v>666.40299999999991</v>
      </c>
      <c r="U144" s="260">
        <v>668.49400000000003</v>
      </c>
      <c r="V144" s="261">
        <v>1370.902</v>
      </c>
      <c r="W144" s="261">
        <v>1376.4780000000001</v>
      </c>
      <c r="X144" s="260">
        <f>AD144</f>
        <v>1383.123</v>
      </c>
      <c r="Y144" s="260"/>
      <c r="AA144" s="261">
        <v>1377.982</v>
      </c>
      <c r="AB144" s="261">
        <v>1379.97</v>
      </c>
      <c r="AC144" s="261">
        <v>1381.6130000000001</v>
      </c>
      <c r="AD144" s="261">
        <v>1383.123</v>
      </c>
      <c r="AE144" s="261">
        <v>1384.337</v>
      </c>
      <c r="AF144" s="261"/>
      <c r="AG144" s="261"/>
      <c r="AH144" s="261"/>
    </row>
    <row r="145" spans="1:34" s="222" customFormat="1" x14ac:dyDescent="0.25">
      <c r="A145"/>
      <c r="B145" s="41" t="s">
        <v>158</v>
      </c>
      <c r="C145" s="25">
        <v>0</v>
      </c>
      <c r="D145" s="25">
        <v>0</v>
      </c>
      <c r="E145" s="25">
        <v>0</v>
      </c>
      <c r="F145" s="25">
        <v>0</v>
      </c>
      <c r="G145" s="25">
        <v>0</v>
      </c>
      <c r="H145" s="25">
        <v>0</v>
      </c>
      <c r="I145" s="25">
        <v>0</v>
      </c>
      <c r="J145" s="253">
        <v>0</v>
      </c>
      <c r="K145" s="253">
        <v>0</v>
      </c>
      <c r="L145" s="253">
        <v>1.1060000000000001</v>
      </c>
      <c r="M145" s="253">
        <v>1.115</v>
      </c>
      <c r="N145" s="253">
        <v>1.1220000000000001</v>
      </c>
      <c r="O145" s="253">
        <v>1.127</v>
      </c>
      <c r="P145" s="253">
        <v>1.139</v>
      </c>
      <c r="Q145" s="253">
        <v>1</v>
      </c>
      <c r="R145" s="253">
        <v>1</v>
      </c>
      <c r="S145" s="253">
        <v>1</v>
      </c>
      <c r="T145" s="253">
        <v>1.151</v>
      </c>
      <c r="U145" s="253">
        <v>1.155</v>
      </c>
      <c r="V145" s="338">
        <v>2.5270000000000001</v>
      </c>
      <c r="W145" s="338">
        <v>2.58</v>
      </c>
      <c r="X145" s="253">
        <f>AD145</f>
        <v>2.605</v>
      </c>
      <c r="Y145" s="253"/>
      <c r="AA145" s="338">
        <v>2.597</v>
      </c>
      <c r="AB145" s="338">
        <v>2.5960000000000001</v>
      </c>
      <c r="AC145" s="338">
        <v>2.6040000000000001</v>
      </c>
      <c r="AD145" s="338">
        <v>2.605</v>
      </c>
      <c r="AE145" s="338">
        <v>2.6040000000000001</v>
      </c>
      <c r="AF145" s="338"/>
      <c r="AG145" s="338"/>
      <c r="AH145" s="338"/>
    </row>
    <row r="146" spans="1:34" s="222" customFormat="1" x14ac:dyDescent="0.25">
      <c r="A146"/>
      <c r="B146" s="41" t="s">
        <v>159</v>
      </c>
      <c r="C146" s="25">
        <v>0</v>
      </c>
      <c r="D146" s="25">
        <v>0</v>
      </c>
      <c r="E146" s="25">
        <v>0</v>
      </c>
      <c r="F146" s="25">
        <v>0</v>
      </c>
      <c r="G146" s="25">
        <v>0</v>
      </c>
      <c r="H146" s="25">
        <v>0</v>
      </c>
      <c r="I146" s="25">
        <v>0</v>
      </c>
      <c r="J146" s="253">
        <v>0</v>
      </c>
      <c r="K146" s="253">
        <v>0</v>
      </c>
      <c r="L146" s="253">
        <v>649.89499999999998</v>
      </c>
      <c r="M146" s="253">
        <v>655.00400000000002</v>
      </c>
      <c r="N146" s="253">
        <v>657.45899999999995</v>
      </c>
      <c r="O146" s="253">
        <v>657.70699999999999</v>
      </c>
      <c r="P146" s="253">
        <v>658.18</v>
      </c>
      <c r="Q146" s="253">
        <v>659</v>
      </c>
      <c r="R146" s="253">
        <v>662</v>
      </c>
      <c r="S146" s="253">
        <v>663</v>
      </c>
      <c r="T146" s="253">
        <v>665.25199999999995</v>
      </c>
      <c r="U146" s="253">
        <v>667.33900000000006</v>
      </c>
      <c r="V146" s="338">
        <v>1368.375</v>
      </c>
      <c r="W146" s="338">
        <v>1373.8979999999999</v>
      </c>
      <c r="X146" s="253">
        <f>AD146</f>
        <v>1380.518</v>
      </c>
      <c r="Y146" s="253"/>
      <c r="AA146" s="338">
        <v>1375.385</v>
      </c>
      <c r="AB146" s="338">
        <v>1377.374</v>
      </c>
      <c r="AC146" s="338">
        <v>1379.009</v>
      </c>
      <c r="AD146" s="338">
        <v>1380.518</v>
      </c>
      <c r="AE146" s="338">
        <v>1381.7329999999999</v>
      </c>
      <c r="AF146" s="338"/>
      <c r="AG146" s="338"/>
      <c r="AH146" s="338"/>
    </row>
    <row r="147" spans="1:34" s="222" customFormat="1" x14ac:dyDescent="0.25">
      <c r="A147"/>
      <c r="B147" s="41"/>
      <c r="C147" s="25"/>
      <c r="D147" s="25"/>
      <c r="E147" s="25"/>
      <c r="F147" s="25"/>
      <c r="G147" s="25"/>
      <c r="H147" s="25"/>
      <c r="I147" s="25"/>
      <c r="J147" s="253"/>
      <c r="K147" s="253"/>
      <c r="L147" s="253"/>
      <c r="M147" s="253"/>
      <c r="N147" s="253"/>
      <c r="O147" s="253"/>
      <c r="P147" s="253"/>
      <c r="Q147" s="253"/>
      <c r="R147" s="253"/>
      <c r="S147" s="253"/>
      <c r="T147" s="253"/>
      <c r="U147" s="253"/>
      <c r="V147" s="338"/>
      <c r="W147" s="338"/>
      <c r="X147" s="253"/>
      <c r="Y147" s="253"/>
      <c r="AA147" s="338"/>
      <c r="AB147" s="338"/>
      <c r="AC147" s="338"/>
      <c r="AD147" s="338"/>
      <c r="AE147" s="338"/>
      <c r="AF147" s="338"/>
      <c r="AG147" s="338"/>
      <c r="AH147" s="338"/>
    </row>
    <row r="148" spans="1:34" s="222" customFormat="1" x14ac:dyDescent="0.25">
      <c r="A148"/>
      <c r="B148" s="34" t="s">
        <v>57</v>
      </c>
      <c r="C148" s="26">
        <v>0</v>
      </c>
      <c r="D148" s="26">
        <v>0</v>
      </c>
      <c r="E148" s="26">
        <v>0</v>
      </c>
      <c r="F148" s="26">
        <v>0</v>
      </c>
      <c r="G148" s="26">
        <v>0</v>
      </c>
      <c r="H148" s="26">
        <v>0</v>
      </c>
      <c r="I148" s="26">
        <v>0</v>
      </c>
      <c r="J148" s="260">
        <v>0</v>
      </c>
      <c r="K148" s="260">
        <v>0</v>
      </c>
      <c r="L148" s="260">
        <v>2740.7110000000002</v>
      </c>
      <c r="M148" s="260">
        <v>2831.6590000000001</v>
      </c>
      <c r="N148" s="260">
        <v>2933.9269999999997</v>
      </c>
      <c r="O148" s="260">
        <v>3045.0810000000001</v>
      </c>
      <c r="P148" s="260">
        <v>3151.5030000000002</v>
      </c>
      <c r="Q148" s="260">
        <v>3257</v>
      </c>
      <c r="R148" s="260">
        <v>3316</v>
      </c>
      <c r="S148" s="260">
        <v>3377</v>
      </c>
      <c r="T148" s="260">
        <v>3451.04</v>
      </c>
      <c r="U148" s="260">
        <v>3524.1149999999998</v>
      </c>
      <c r="V148" s="261">
        <v>3600.7809999999999</v>
      </c>
      <c r="W148" s="261">
        <v>3680.442</v>
      </c>
      <c r="X148" s="260">
        <f>AD148</f>
        <v>3774.9009999999998</v>
      </c>
      <c r="Y148" s="260"/>
      <c r="AA148" s="261">
        <v>3697.652</v>
      </c>
      <c r="AB148" s="261">
        <v>3714.6779999999999</v>
      </c>
      <c r="AC148" s="261">
        <v>3750.692</v>
      </c>
      <c r="AD148" s="261">
        <v>3774.9009999999998</v>
      </c>
      <c r="AE148" s="261">
        <v>3810.576</v>
      </c>
      <c r="AF148" s="261"/>
      <c r="AG148" s="261"/>
      <c r="AH148" s="261"/>
    </row>
    <row r="149" spans="1:34" s="222" customFormat="1" x14ac:dyDescent="0.25">
      <c r="A149"/>
      <c r="B149" s="41" t="s">
        <v>151</v>
      </c>
      <c r="C149" s="25">
        <v>0</v>
      </c>
      <c r="D149" s="25">
        <v>0</v>
      </c>
      <c r="E149" s="25">
        <v>0</v>
      </c>
      <c r="F149" s="25">
        <v>0</v>
      </c>
      <c r="G149" s="25">
        <v>0</v>
      </c>
      <c r="H149" s="25">
        <v>0</v>
      </c>
      <c r="I149" s="25">
        <v>0</v>
      </c>
      <c r="J149" s="253">
        <v>0</v>
      </c>
      <c r="K149" s="253">
        <v>0</v>
      </c>
      <c r="L149" s="253">
        <v>1502.998</v>
      </c>
      <c r="M149" s="253">
        <v>1545.297</v>
      </c>
      <c r="N149" s="253">
        <v>1601.444</v>
      </c>
      <c r="O149" s="253">
        <v>1666.14</v>
      </c>
      <c r="P149" s="253">
        <v>1725.3620000000001</v>
      </c>
      <c r="Q149" s="253">
        <v>1780</v>
      </c>
      <c r="R149" s="253">
        <v>1804</v>
      </c>
      <c r="S149" s="253">
        <v>1839</v>
      </c>
      <c r="T149" s="253">
        <v>1886.693</v>
      </c>
      <c r="U149" s="253">
        <v>1936.0989999999999</v>
      </c>
      <c r="V149" s="338">
        <v>1980.4480000000001</v>
      </c>
      <c r="W149" s="338">
        <v>2023.818</v>
      </c>
      <c r="X149" s="253">
        <f>AD149</f>
        <v>2079.663</v>
      </c>
      <c r="Y149" s="253"/>
      <c r="AA149" s="338">
        <v>2023.164</v>
      </c>
      <c r="AB149" s="338">
        <v>2040.6769999999999</v>
      </c>
      <c r="AC149" s="338">
        <v>2065.357</v>
      </c>
      <c r="AD149" s="338">
        <v>2079.663</v>
      </c>
      <c r="AE149" s="338">
        <v>2100.471</v>
      </c>
      <c r="AF149" s="338"/>
      <c r="AG149" s="338"/>
      <c r="AH149" s="338"/>
    </row>
    <row r="150" spans="1:34" s="222" customFormat="1" x14ac:dyDescent="0.25">
      <c r="A150"/>
      <c r="B150" s="41" t="s">
        <v>154</v>
      </c>
      <c r="C150" s="25">
        <v>0</v>
      </c>
      <c r="D150" s="25">
        <v>0</v>
      </c>
      <c r="E150" s="25">
        <v>0</v>
      </c>
      <c r="F150" s="25">
        <v>0</v>
      </c>
      <c r="G150" s="25">
        <v>0</v>
      </c>
      <c r="H150" s="25">
        <v>0</v>
      </c>
      <c r="I150" s="25">
        <v>0</v>
      </c>
      <c r="J150" s="253">
        <v>0</v>
      </c>
      <c r="K150" s="253">
        <v>0</v>
      </c>
      <c r="L150" s="253">
        <v>1237.713</v>
      </c>
      <c r="M150" s="253">
        <v>1286.3620000000001</v>
      </c>
      <c r="N150" s="253">
        <v>1332.4829999999999</v>
      </c>
      <c r="O150" s="253">
        <v>1378.941</v>
      </c>
      <c r="P150" s="253">
        <v>1426.1410000000001</v>
      </c>
      <c r="Q150" s="253">
        <v>1476</v>
      </c>
      <c r="R150" s="253">
        <v>1512</v>
      </c>
      <c r="S150" s="253">
        <v>1538</v>
      </c>
      <c r="T150" s="253">
        <v>1564.347</v>
      </c>
      <c r="U150" s="253">
        <v>1588.0160000000001</v>
      </c>
      <c r="V150" s="338">
        <v>1620.3330000000001</v>
      </c>
      <c r="W150" s="338">
        <v>1656.624</v>
      </c>
      <c r="X150" s="253">
        <f>AD150</f>
        <v>1695.2380000000001</v>
      </c>
      <c r="Y150" s="253"/>
      <c r="AA150" s="338">
        <v>1674.4880000000001</v>
      </c>
      <c r="AB150" s="338">
        <v>1674.001</v>
      </c>
      <c r="AC150" s="338">
        <v>1685.335</v>
      </c>
      <c r="AD150" s="338">
        <v>1695.2380000000001</v>
      </c>
      <c r="AE150" s="338">
        <v>1710.105</v>
      </c>
      <c r="AF150" s="338"/>
      <c r="AG150" s="338"/>
      <c r="AH150" s="338"/>
    </row>
    <row r="151" spans="1:34" s="222" customFormat="1" x14ac:dyDescent="0.25">
      <c r="A151"/>
      <c r="B151" s="41"/>
      <c r="C151" s="25"/>
      <c r="D151" s="25"/>
      <c r="E151" s="25"/>
      <c r="F151" s="25"/>
      <c r="G151" s="25"/>
      <c r="H151" s="25"/>
      <c r="I151" s="25"/>
      <c r="J151" s="253"/>
      <c r="K151" s="253"/>
      <c r="L151" s="253"/>
      <c r="M151" s="253"/>
      <c r="N151" s="253"/>
      <c r="O151" s="253"/>
      <c r="P151" s="253"/>
      <c r="Q151" s="253"/>
      <c r="R151" s="253"/>
      <c r="S151" s="253"/>
      <c r="T151" s="253"/>
      <c r="U151" s="253"/>
      <c r="V151" s="338"/>
      <c r="W151" s="338"/>
      <c r="X151" s="253"/>
      <c r="Y151" s="253"/>
      <c r="AA151" s="338"/>
      <c r="AB151" s="338"/>
      <c r="AC151" s="338"/>
      <c r="AD151" s="338"/>
      <c r="AE151" s="338"/>
      <c r="AF151" s="338"/>
      <c r="AG151" s="338"/>
      <c r="AH151" s="338"/>
    </row>
    <row r="152" spans="1:34" s="222" customFormat="1" x14ac:dyDescent="0.25">
      <c r="A152"/>
      <c r="B152" s="40" t="s">
        <v>193</v>
      </c>
      <c r="C152" s="104">
        <f t="shared" ref="C152:P152" si="79">C148+C144+C139</f>
        <v>0</v>
      </c>
      <c r="D152" s="104">
        <f t="shared" si="79"/>
        <v>0</v>
      </c>
      <c r="E152" s="104">
        <f t="shared" si="79"/>
        <v>0</v>
      </c>
      <c r="F152" s="104">
        <f t="shared" si="79"/>
        <v>0</v>
      </c>
      <c r="G152" s="104">
        <f t="shared" si="79"/>
        <v>0</v>
      </c>
      <c r="H152" s="104">
        <f t="shared" si="79"/>
        <v>0</v>
      </c>
      <c r="I152" s="104">
        <f t="shared" si="79"/>
        <v>0</v>
      </c>
      <c r="J152" s="271">
        <f t="shared" si="79"/>
        <v>0</v>
      </c>
      <c r="K152" s="271">
        <f t="shared" si="79"/>
        <v>0</v>
      </c>
      <c r="L152" s="271">
        <v>9540.7580000000016</v>
      </c>
      <c r="M152" s="271">
        <f>M148+M144+M139</f>
        <v>9625.4540000000015</v>
      </c>
      <c r="N152" s="271">
        <f t="shared" si="79"/>
        <v>9687.7139999999999</v>
      </c>
      <c r="O152" s="271">
        <f>O148+O144+O139</f>
        <v>9779.8630000000012</v>
      </c>
      <c r="P152" s="271">
        <f t="shared" si="79"/>
        <v>9893.59</v>
      </c>
      <c r="Q152" s="271">
        <f>Q148+Q144+Q139</f>
        <v>10024</v>
      </c>
      <c r="R152" s="271">
        <f>R148+R144+R139</f>
        <v>10122</v>
      </c>
      <c r="S152" s="271">
        <f>S148+S144+S139</f>
        <v>10228</v>
      </c>
      <c r="T152" s="260">
        <v>10343.085999999999</v>
      </c>
      <c r="U152" s="260">
        <v>10469.967000000001</v>
      </c>
      <c r="V152" s="261">
        <v>11274.154</v>
      </c>
      <c r="W152" s="261">
        <v>11427.066999999999</v>
      </c>
      <c r="X152" s="260">
        <f>AD152</f>
        <v>11582.843000000001</v>
      </c>
      <c r="Y152" s="260"/>
      <c r="AA152" s="261">
        <v>11459.252</v>
      </c>
      <c r="AB152" s="261">
        <v>11492.468999999999</v>
      </c>
      <c r="AC152" s="261">
        <v>11544.918</v>
      </c>
      <c r="AD152" s="261">
        <v>11582.843000000001</v>
      </c>
      <c r="AE152" s="261">
        <v>11634.205</v>
      </c>
      <c r="AF152" s="261"/>
      <c r="AG152" s="261"/>
      <c r="AH152" s="261"/>
    </row>
    <row r="153" spans="1:34" s="222" customFormat="1" x14ac:dyDescent="0.25">
      <c r="A153"/>
      <c r="B153" s="40"/>
      <c r="C153" s="118"/>
      <c r="D153" s="118"/>
      <c r="E153" s="118"/>
      <c r="F153" s="118"/>
      <c r="G153" s="118"/>
      <c r="H153" s="118"/>
      <c r="I153" s="118"/>
      <c r="J153" s="364"/>
      <c r="K153" s="364"/>
      <c r="L153" s="364"/>
      <c r="M153" s="364"/>
      <c r="N153" s="364"/>
      <c r="O153" s="364"/>
      <c r="P153" s="364"/>
      <c r="Q153" s="364"/>
      <c r="R153" s="364"/>
      <c r="S153" s="364"/>
      <c r="T153" s="364"/>
      <c r="U153" s="364"/>
      <c r="V153" s="287"/>
      <c r="AA153" s="253"/>
      <c r="AB153" s="253"/>
      <c r="AC153" s="287"/>
    </row>
    <row r="154" spans="1:34" s="222" customFormat="1" x14ac:dyDescent="0.25">
      <c r="A154"/>
      <c r="B154" s="176" t="s">
        <v>150</v>
      </c>
      <c r="C154" s="61">
        <v>2001</v>
      </c>
      <c r="D154" s="61">
        <v>2002</v>
      </c>
      <c r="E154" s="61">
        <v>2003</v>
      </c>
      <c r="F154" s="61">
        <v>2004</v>
      </c>
      <c r="G154" s="61">
        <v>2005</v>
      </c>
      <c r="H154" s="61">
        <v>2006</v>
      </c>
      <c r="I154" s="61">
        <v>2007</v>
      </c>
      <c r="J154" s="227">
        <v>2008</v>
      </c>
      <c r="K154" s="227">
        <v>2009</v>
      </c>
      <c r="L154" s="227">
        <v>2010</v>
      </c>
      <c r="M154" s="227">
        <v>2011</v>
      </c>
      <c r="N154" s="227">
        <v>2012</v>
      </c>
      <c r="O154" s="227">
        <v>2013</v>
      </c>
      <c r="P154" s="227">
        <v>2014</v>
      </c>
      <c r="Q154" s="227">
        <v>2015</v>
      </c>
      <c r="R154" s="227">
        <v>2016</v>
      </c>
      <c r="S154" s="227">
        <v>2017</v>
      </c>
      <c r="T154" s="227">
        <v>2018</v>
      </c>
      <c r="U154" s="227">
        <v>2019</v>
      </c>
      <c r="V154" s="227">
        <v>2020</v>
      </c>
      <c r="W154" s="227">
        <v>2021</v>
      </c>
      <c r="X154" s="228">
        <v>2022</v>
      </c>
      <c r="Y154" s="229">
        <v>2023</v>
      </c>
      <c r="AA154" s="230" t="s">
        <v>3</v>
      </c>
      <c r="AB154" s="230" t="s">
        <v>4</v>
      </c>
      <c r="AC154" s="230" t="s">
        <v>5</v>
      </c>
      <c r="AD154" s="230">
        <v>2021</v>
      </c>
      <c r="AE154" s="231" t="s">
        <v>320</v>
      </c>
      <c r="AF154" s="231" t="s">
        <v>321</v>
      </c>
      <c r="AG154" s="232" t="s">
        <v>322</v>
      </c>
      <c r="AH154" s="233">
        <v>2023</v>
      </c>
    </row>
    <row r="155" spans="1:34" s="222" customFormat="1" x14ac:dyDescent="0.25">
      <c r="A155"/>
      <c r="B155" s="34" t="s">
        <v>203</v>
      </c>
      <c r="C155" s="47"/>
      <c r="D155" s="47"/>
      <c r="E155" s="47"/>
      <c r="F155" s="47"/>
      <c r="G155" s="47"/>
      <c r="H155" s="47"/>
      <c r="I155" s="47"/>
      <c r="J155" s="365"/>
      <c r="K155" s="365"/>
      <c r="L155" s="365"/>
      <c r="M155" s="365"/>
      <c r="N155" s="365"/>
      <c r="O155" s="365"/>
      <c r="P155" s="365"/>
      <c r="Q155" s="365"/>
      <c r="R155" s="365"/>
      <c r="S155" s="365"/>
      <c r="T155" s="365"/>
      <c r="U155" s="365"/>
      <c r="V155" s="287"/>
      <c r="AA155" s="342"/>
      <c r="AB155" s="342"/>
      <c r="AC155" s="287"/>
    </row>
    <row r="156" spans="1:34" s="222" customFormat="1" x14ac:dyDescent="0.25">
      <c r="A156"/>
      <c r="B156" s="39" t="s">
        <v>69</v>
      </c>
      <c r="C156" s="140" t="s">
        <v>23</v>
      </c>
      <c r="D156" s="140" t="s">
        <v>23</v>
      </c>
      <c r="E156" s="140" t="s">
        <v>23</v>
      </c>
      <c r="F156" s="140" t="s">
        <v>23</v>
      </c>
      <c r="G156" s="140" t="s">
        <v>23</v>
      </c>
      <c r="H156" s="140" t="s">
        <v>23</v>
      </c>
      <c r="I156" s="140" t="s">
        <v>23</v>
      </c>
      <c r="J156" s="387" t="s">
        <v>23</v>
      </c>
      <c r="K156" s="387" t="s">
        <v>23</v>
      </c>
      <c r="L156" s="387" t="s">
        <v>23</v>
      </c>
      <c r="M156" s="387" t="s">
        <v>23</v>
      </c>
      <c r="N156" s="387" t="s">
        <v>23</v>
      </c>
      <c r="O156" s="387" t="s">
        <v>23</v>
      </c>
      <c r="P156" s="387" t="s">
        <v>23</v>
      </c>
      <c r="Q156" s="344">
        <v>9.7000000000000003E-2</v>
      </c>
      <c r="R156" s="344">
        <v>9.5000000000000001E-2</v>
      </c>
      <c r="S156" s="344">
        <v>0.1</v>
      </c>
      <c r="T156" s="344">
        <v>9.6231683603606497E-2</v>
      </c>
      <c r="U156" s="344">
        <v>9.5697113725658325E-2</v>
      </c>
      <c r="V156" s="344" vm="196">
        <v>8.9593000000000006E-2</v>
      </c>
      <c r="W156" s="344" vm="13">
        <v>8.6474058039558183E-2</v>
      </c>
      <c r="X156" s="366" vm="191">
        <f>AD156</f>
        <v>8.7388559718589803E-2</v>
      </c>
      <c r="Y156" s="366"/>
      <c r="AA156" s="344">
        <v>8.660980993414398E-2</v>
      </c>
      <c r="AB156" s="344" vm="108">
        <v>8.9943814959475149E-2</v>
      </c>
      <c r="AC156" s="344" vm="282">
        <v>8.9143763161490322E-2</v>
      </c>
      <c r="AD156" s="344" vm="191">
        <v>8.7388559718589803E-2</v>
      </c>
      <c r="AE156" s="344" vm="198">
        <v>8.3592193570339979E-2</v>
      </c>
      <c r="AF156" s="344"/>
      <c r="AG156" s="344"/>
      <c r="AH156" s="344"/>
    </row>
    <row r="157" spans="1:34" s="222" customFormat="1" x14ac:dyDescent="0.25">
      <c r="A157"/>
      <c r="B157" s="39" t="s">
        <v>68</v>
      </c>
      <c r="C157" s="140" t="s">
        <v>23</v>
      </c>
      <c r="D157" s="140" t="s">
        <v>23</v>
      </c>
      <c r="E157" s="140" t="s">
        <v>23</v>
      </c>
      <c r="F157" s="140" t="s">
        <v>23</v>
      </c>
      <c r="G157" s="140" t="s">
        <v>23</v>
      </c>
      <c r="H157" s="140" t="s">
        <v>23</v>
      </c>
      <c r="I157" s="140" t="s">
        <v>23</v>
      </c>
      <c r="J157" s="387" t="s">
        <v>23</v>
      </c>
      <c r="K157" s="387" t="s">
        <v>23</v>
      </c>
      <c r="L157" s="387" t="s">
        <v>23</v>
      </c>
      <c r="M157" s="387" t="s">
        <v>23</v>
      </c>
      <c r="N157" s="387" t="s">
        <v>23</v>
      </c>
      <c r="O157" s="387" t="s">
        <v>23</v>
      </c>
      <c r="P157" s="387" t="s">
        <v>23</v>
      </c>
      <c r="Q157" s="344">
        <v>4.1000000000000002E-2</v>
      </c>
      <c r="R157" s="344">
        <v>0.04</v>
      </c>
      <c r="S157" s="344">
        <v>3.5000000000000003E-2</v>
      </c>
      <c r="T157" s="344">
        <v>3.4127446861680552E-2</v>
      </c>
      <c r="U157" s="344">
        <v>3.6363582026402011E-2</v>
      </c>
      <c r="V157" s="344">
        <v>3.8477847958883413E-2</v>
      </c>
      <c r="W157" s="344" vm="283">
        <v>4.6666709915970252E-2</v>
      </c>
      <c r="X157" s="366" vm="188">
        <f>AD157</f>
        <v>4.8220390431626084E-2</v>
      </c>
      <c r="Y157" s="366"/>
      <c r="AA157" s="344" vm="16">
        <v>5.6104403617045086E-2</v>
      </c>
      <c r="AB157" s="344" vm="106">
        <v>5.0954035968582105E-2</v>
      </c>
      <c r="AC157" s="344" vm="148">
        <v>4.6534822879279202E-2</v>
      </c>
      <c r="AD157" s="344" vm="188">
        <v>4.8220390431626084E-2</v>
      </c>
      <c r="AE157" s="344" vm="292">
        <v>5.8211278935175137E-2</v>
      </c>
      <c r="AF157" s="344"/>
      <c r="AG157" s="344"/>
      <c r="AH157" s="344"/>
    </row>
    <row r="158" spans="1:34" s="222" customFormat="1" x14ac:dyDescent="0.25">
      <c r="A158"/>
      <c r="B158" s="39" t="s">
        <v>57</v>
      </c>
      <c r="C158" s="27"/>
      <c r="D158" s="27"/>
      <c r="E158" s="27"/>
      <c r="F158" s="27"/>
      <c r="G158" s="27"/>
      <c r="H158" s="27"/>
      <c r="I158" s="27"/>
      <c r="J158" s="287"/>
      <c r="K158" s="287"/>
      <c r="L158" s="287"/>
      <c r="M158" s="287"/>
      <c r="N158" s="287"/>
      <c r="O158" s="287"/>
      <c r="P158" s="287"/>
      <c r="Q158" s="287"/>
      <c r="R158" s="287"/>
      <c r="S158" s="287"/>
      <c r="T158" s="287"/>
      <c r="U158" s="287"/>
      <c r="V158" s="287"/>
      <c r="W158" s="287"/>
      <c r="X158" s="287"/>
      <c r="Y158" s="287"/>
      <c r="AA158" s="287"/>
      <c r="AB158" s="287"/>
      <c r="AC158" s="287"/>
      <c r="AD158" s="287"/>
      <c r="AE158" s="287"/>
      <c r="AF158" s="287"/>
      <c r="AG158" s="287"/>
      <c r="AH158" s="287"/>
    </row>
    <row r="159" spans="1:34" s="222" customFormat="1" x14ac:dyDescent="0.25">
      <c r="A159"/>
      <c r="B159" s="37" t="s">
        <v>151</v>
      </c>
      <c r="C159" s="105" t="s">
        <v>23</v>
      </c>
      <c r="D159" s="105" t="s">
        <v>23</v>
      </c>
      <c r="E159" s="105" t="s">
        <v>23</v>
      </c>
      <c r="F159" s="105" t="s">
        <v>23</v>
      </c>
      <c r="G159" s="105" t="s">
        <v>23</v>
      </c>
      <c r="H159" s="105" t="s">
        <v>23</v>
      </c>
      <c r="I159" s="105" t="s">
        <v>23</v>
      </c>
      <c r="J159" s="286" t="s">
        <v>23</v>
      </c>
      <c r="K159" s="286" t="s">
        <v>23</v>
      </c>
      <c r="L159" s="286" t="s">
        <v>23</v>
      </c>
      <c r="M159" s="286" t="s">
        <v>23</v>
      </c>
      <c r="N159" s="286" t="s">
        <v>23</v>
      </c>
      <c r="O159" s="286" t="s">
        <v>23</v>
      </c>
      <c r="P159" s="286" t="s">
        <v>23</v>
      </c>
      <c r="Q159" s="287">
        <v>0.09</v>
      </c>
      <c r="R159" s="287">
        <v>8.8999999999999996E-2</v>
      </c>
      <c r="S159" s="287">
        <v>8.6999999999999994E-2</v>
      </c>
      <c r="T159" s="287">
        <v>8.4331929999999999E-2</v>
      </c>
      <c r="U159" s="287">
        <v>8.1080310000000003E-2</v>
      </c>
      <c r="V159" s="287">
        <v>8.5695999999999994E-2</v>
      </c>
      <c r="W159" s="287">
        <v>8.2916281830423294E-2</v>
      </c>
      <c r="X159" s="287">
        <f>AD159</f>
        <v>7.9066954888097479E-2</v>
      </c>
      <c r="Y159" s="287"/>
      <c r="AA159" s="287">
        <v>9.1850574779285793E-2</v>
      </c>
      <c r="AB159" s="287">
        <v>8.1826817942023691E-2</v>
      </c>
      <c r="AC159" s="287">
        <v>7.9607215775693047E-2</v>
      </c>
      <c r="AD159" s="287">
        <v>7.9066954888097479E-2</v>
      </c>
      <c r="AE159" s="287">
        <v>8.6765453391720676E-2</v>
      </c>
      <c r="AF159" s="287"/>
      <c r="AG159" s="287"/>
      <c r="AH159" s="287"/>
    </row>
    <row r="160" spans="1:34" s="222" customFormat="1" x14ac:dyDescent="0.25">
      <c r="A160"/>
      <c r="B160" s="38" t="s">
        <v>152</v>
      </c>
      <c r="C160" s="105" t="s">
        <v>23</v>
      </c>
      <c r="D160" s="105" t="s">
        <v>23</v>
      </c>
      <c r="E160" s="105" t="s">
        <v>23</v>
      </c>
      <c r="F160" s="105" t="s">
        <v>23</v>
      </c>
      <c r="G160" s="105" t="s">
        <v>23</v>
      </c>
      <c r="H160" s="105" t="s">
        <v>23</v>
      </c>
      <c r="I160" s="105" t="s">
        <v>23</v>
      </c>
      <c r="J160" s="286" t="s">
        <v>23</v>
      </c>
      <c r="K160" s="286" t="s">
        <v>23</v>
      </c>
      <c r="L160" s="286" t="s">
        <v>23</v>
      </c>
      <c r="M160" s="286" t="s">
        <v>23</v>
      </c>
      <c r="N160" s="286" t="s">
        <v>23</v>
      </c>
      <c r="O160" s="286" t="s">
        <v>23</v>
      </c>
      <c r="P160" s="286" t="s">
        <v>23</v>
      </c>
      <c r="Q160" s="287">
        <v>5.3999999999999999E-2</v>
      </c>
      <c r="R160" s="287">
        <v>5.5E-2</v>
      </c>
      <c r="S160" s="287">
        <v>5.5E-2</v>
      </c>
      <c r="T160" s="287">
        <v>5.5890500000000003E-2</v>
      </c>
      <c r="U160" s="287">
        <v>5.642875E-2</v>
      </c>
      <c r="V160" s="287">
        <v>5.5381E-2</v>
      </c>
      <c r="W160" s="287" vm="12">
        <v>5.755060025291861E-2</v>
      </c>
      <c r="X160" s="287" vm="187">
        <f t="shared" ref="X160:X164" si="80">AD160</f>
        <v>3.5718473739906303E-2</v>
      </c>
      <c r="Y160" s="401"/>
      <c r="AA160" s="287" vm="15">
        <v>3.6283402787817012E-2</v>
      </c>
      <c r="AB160" s="287" vm="109">
        <v>3.5104548345800179E-2</v>
      </c>
      <c r="AC160" s="287" vm="278">
        <v>3.5811718386318948E-2</v>
      </c>
      <c r="AD160" s="287" vm="187">
        <v>3.5718473739906303E-2</v>
      </c>
      <c r="AE160" s="287" vm="199">
        <v>3.8068284273372083E-2</v>
      </c>
      <c r="AF160" s="287"/>
      <c r="AG160" s="287"/>
      <c r="AH160" s="287"/>
    </row>
    <row r="161" spans="1:34" s="222" customFormat="1" x14ac:dyDescent="0.25">
      <c r="A161"/>
      <c r="B161" s="38" t="s">
        <v>153</v>
      </c>
      <c r="C161" s="105" t="s">
        <v>23</v>
      </c>
      <c r="D161" s="105" t="s">
        <v>23</v>
      </c>
      <c r="E161" s="105" t="s">
        <v>23</v>
      </c>
      <c r="F161" s="105" t="s">
        <v>23</v>
      </c>
      <c r="G161" s="105" t="s">
        <v>23</v>
      </c>
      <c r="H161" s="105" t="s">
        <v>23</v>
      </c>
      <c r="I161" s="105" t="s">
        <v>23</v>
      </c>
      <c r="J161" s="286" t="s">
        <v>23</v>
      </c>
      <c r="K161" s="286" t="s">
        <v>23</v>
      </c>
      <c r="L161" s="286" t="s">
        <v>23</v>
      </c>
      <c r="M161" s="286" t="s">
        <v>23</v>
      </c>
      <c r="N161" s="286" t="s">
        <v>23</v>
      </c>
      <c r="O161" s="286" t="s">
        <v>23</v>
      </c>
      <c r="P161" s="286" t="s">
        <v>23</v>
      </c>
      <c r="Q161" s="287">
        <v>3.5999999999999997E-2</v>
      </c>
      <c r="R161" s="287">
        <v>3.4000000000000002E-2</v>
      </c>
      <c r="S161" s="287">
        <v>3.2000000000000001E-2</v>
      </c>
      <c r="T161" s="287">
        <v>2.844143E-2</v>
      </c>
      <c r="U161" s="287">
        <v>2.4651559999999999E-2</v>
      </c>
      <c r="V161" s="287">
        <v>3.0315000000000002E-2</v>
      </c>
      <c r="W161" s="287" vm="12">
        <v>2.5365681577504677E-2</v>
      </c>
      <c r="X161" s="287" vm="189">
        <f t="shared" si="80"/>
        <v>4.3348481148191176E-2</v>
      </c>
      <c r="Y161" s="401"/>
      <c r="AA161" s="287" vm="203">
        <v>5.5567171991468774E-2</v>
      </c>
      <c r="AB161" s="287" vm="110">
        <v>4.6722269596223512E-2</v>
      </c>
      <c r="AC161" s="287" vm="280">
        <v>4.3795497389374091E-2</v>
      </c>
      <c r="AD161" s="287" vm="189">
        <v>4.3348481148191176E-2</v>
      </c>
      <c r="AE161" s="287" vm="200">
        <v>4.8697169118348586E-2</v>
      </c>
      <c r="AF161" s="287"/>
      <c r="AG161" s="287"/>
      <c r="AH161" s="287"/>
    </row>
    <row r="162" spans="1:34" s="222" customFormat="1" x14ac:dyDescent="0.25">
      <c r="A162"/>
      <c r="B162" s="37" t="s">
        <v>154</v>
      </c>
      <c r="C162" s="105" t="s">
        <v>23</v>
      </c>
      <c r="D162" s="105" t="s">
        <v>23</v>
      </c>
      <c r="E162" s="105" t="s">
        <v>23</v>
      </c>
      <c r="F162" s="105" t="s">
        <v>23</v>
      </c>
      <c r="G162" s="105" t="s">
        <v>23</v>
      </c>
      <c r="H162" s="105" t="s">
        <v>23</v>
      </c>
      <c r="I162" s="105" t="s">
        <v>23</v>
      </c>
      <c r="J162" s="286" t="s">
        <v>23</v>
      </c>
      <c r="K162" s="286" t="s">
        <v>23</v>
      </c>
      <c r="L162" s="286" t="s">
        <v>23</v>
      </c>
      <c r="M162" s="286" t="s">
        <v>23</v>
      </c>
      <c r="N162" s="286" t="s">
        <v>23</v>
      </c>
      <c r="O162" s="286" t="s">
        <v>23</v>
      </c>
      <c r="P162" s="286" t="s">
        <v>23</v>
      </c>
      <c r="Q162" s="287">
        <v>0.13500000000000001</v>
      </c>
      <c r="R162" s="287">
        <v>0.13900000000000001</v>
      </c>
      <c r="S162" s="287">
        <v>0.13</v>
      </c>
      <c r="T162" s="287">
        <v>0.11935841999999999</v>
      </c>
      <c r="U162" s="287">
        <v>0.1245378</v>
      </c>
      <c r="V162" s="287">
        <v>0.13392199999999999</v>
      </c>
      <c r="W162" s="287">
        <v>0.12411351310377056</v>
      </c>
      <c r="X162" s="287">
        <f t="shared" si="80"/>
        <v>0.11946419349546938</v>
      </c>
      <c r="Y162" s="287"/>
      <c r="AA162" s="287">
        <v>0.13398987107252142</v>
      </c>
      <c r="AB162" s="287">
        <v>0.11892440164420195</v>
      </c>
      <c r="AC162" s="287">
        <v>0.119884403811541</v>
      </c>
      <c r="AD162" s="287">
        <v>0.11946419349546938</v>
      </c>
      <c r="AE162" s="287">
        <v>0.13896493377311936</v>
      </c>
      <c r="AF162" s="287"/>
      <c r="AG162" s="287"/>
      <c r="AH162" s="287"/>
    </row>
    <row r="163" spans="1:34" s="222" customFormat="1" x14ac:dyDescent="0.25">
      <c r="A163"/>
      <c r="B163" s="45" t="s">
        <v>152</v>
      </c>
      <c r="C163" s="105" t="s">
        <v>23</v>
      </c>
      <c r="D163" s="105" t="s">
        <v>23</v>
      </c>
      <c r="E163" s="105" t="s">
        <v>23</v>
      </c>
      <c r="F163" s="105" t="s">
        <v>23</v>
      </c>
      <c r="G163" s="105" t="s">
        <v>23</v>
      </c>
      <c r="H163" s="105" t="s">
        <v>23</v>
      </c>
      <c r="I163" s="105" t="s">
        <v>23</v>
      </c>
      <c r="J163" s="286" t="s">
        <v>23</v>
      </c>
      <c r="K163" s="286" t="s">
        <v>23</v>
      </c>
      <c r="L163" s="286" t="s">
        <v>23</v>
      </c>
      <c r="M163" s="286" t="s">
        <v>23</v>
      </c>
      <c r="N163" s="286" t="s">
        <v>23</v>
      </c>
      <c r="O163" s="286" t="s">
        <v>23</v>
      </c>
      <c r="P163" s="286" t="s">
        <v>23</v>
      </c>
      <c r="Q163" s="287">
        <v>8.2000000000000003E-2</v>
      </c>
      <c r="R163" s="287">
        <v>8.5999999999999993E-2</v>
      </c>
      <c r="S163" s="287">
        <v>8.3000000000000004E-2</v>
      </c>
      <c r="T163" s="287">
        <v>7.5310240000000001E-2</v>
      </c>
      <c r="U163" s="287">
        <v>7.858801E-2</v>
      </c>
      <c r="V163" s="287">
        <v>8.2380999999999996E-2</v>
      </c>
      <c r="W163" s="287" vm="276">
        <v>7.758802362040923E-2</v>
      </c>
      <c r="X163" s="287" vm="186">
        <f t="shared" si="80"/>
        <v>6.9880999180956957E-2</v>
      </c>
      <c r="Y163" s="401"/>
      <c r="AA163" s="287" vm="202">
        <v>8.8563610397169562E-2</v>
      </c>
      <c r="AB163" s="287" vm="107">
        <v>7.3323183258712024E-2</v>
      </c>
      <c r="AC163" s="287" vm="281">
        <v>7.1170954505076336E-2</v>
      </c>
      <c r="AD163" s="287" vm="186">
        <v>6.9880999180956957E-2</v>
      </c>
      <c r="AE163" s="287" vm="197">
        <v>7.1467836410094618E-2</v>
      </c>
      <c r="AF163" s="287"/>
      <c r="AG163" s="287"/>
      <c r="AH163" s="287"/>
    </row>
    <row r="164" spans="1:34" s="222" customFormat="1" x14ac:dyDescent="0.25">
      <c r="A164"/>
      <c r="B164" s="45" t="s">
        <v>153</v>
      </c>
      <c r="C164" s="105" t="s">
        <v>23</v>
      </c>
      <c r="D164" s="105" t="s">
        <v>23</v>
      </c>
      <c r="E164" s="105" t="s">
        <v>23</v>
      </c>
      <c r="F164" s="105" t="s">
        <v>23</v>
      </c>
      <c r="G164" s="105" t="s">
        <v>23</v>
      </c>
      <c r="H164" s="105" t="s">
        <v>23</v>
      </c>
      <c r="I164" s="105" t="s">
        <v>23</v>
      </c>
      <c r="J164" s="286" t="s">
        <v>23</v>
      </c>
      <c r="K164" s="286" t="s">
        <v>23</v>
      </c>
      <c r="L164" s="286" t="s">
        <v>23</v>
      </c>
      <c r="M164" s="286" t="s">
        <v>23</v>
      </c>
      <c r="N164" s="286" t="s">
        <v>23</v>
      </c>
      <c r="O164" s="286" t="s">
        <v>23</v>
      </c>
      <c r="P164" s="286" t="s">
        <v>23</v>
      </c>
      <c r="Q164" s="287">
        <v>5.2999999999999999E-2</v>
      </c>
      <c r="R164" s="287">
        <v>5.2999999999999999E-2</v>
      </c>
      <c r="S164" s="287">
        <v>4.7E-2</v>
      </c>
      <c r="T164" s="287">
        <v>4.4048179999999999E-2</v>
      </c>
      <c r="U164" s="287">
        <v>4.5949789999999997E-2</v>
      </c>
      <c r="V164" s="287">
        <v>5.1540999999999997E-2</v>
      </c>
      <c r="W164" s="287" vm="276">
        <v>4.6525489483361319E-2</v>
      </c>
      <c r="X164" s="287" vm="190">
        <f t="shared" si="80"/>
        <v>4.9583194314512427E-2</v>
      </c>
      <c r="Y164" s="401"/>
      <c r="AA164" s="287" vm="17">
        <v>4.5426260675351854E-2</v>
      </c>
      <c r="AB164" s="287" vm="105">
        <v>4.5601218385489931E-2</v>
      </c>
      <c r="AC164" s="287" vm="279">
        <v>4.8713449306464658E-2</v>
      </c>
      <c r="AD164" s="287" vm="190">
        <v>4.9583194314512427E-2</v>
      </c>
      <c r="AE164" s="287" vm="201">
        <v>6.7497097363024727E-2</v>
      </c>
      <c r="AF164" s="287"/>
      <c r="AG164" s="287"/>
      <c r="AH164" s="287"/>
    </row>
    <row r="165" spans="1:34" s="222" customFormat="1" x14ac:dyDescent="0.25">
      <c r="A165"/>
      <c r="B165" s="45"/>
      <c r="C165" s="27"/>
      <c r="D165" s="27"/>
      <c r="E165" s="27"/>
      <c r="F165" s="27"/>
      <c r="G165" s="27"/>
      <c r="H165" s="27"/>
      <c r="I165" s="27"/>
      <c r="J165" s="287"/>
      <c r="K165" s="287"/>
      <c r="L165" s="287"/>
      <c r="M165" s="287"/>
      <c r="N165" s="287"/>
      <c r="O165" s="287"/>
      <c r="P165" s="287"/>
      <c r="Q165" s="287"/>
      <c r="R165" s="287"/>
      <c r="S165" s="287"/>
      <c r="T165" s="287"/>
      <c r="U165" s="287"/>
      <c r="V165" s="287"/>
      <c r="W165" s="287"/>
      <c r="X165" s="287"/>
      <c r="Y165" s="287"/>
      <c r="AA165" s="287"/>
      <c r="AB165" s="287"/>
      <c r="AC165" s="287"/>
      <c r="AD165" s="287"/>
      <c r="AE165" s="287"/>
      <c r="AF165" s="287"/>
      <c r="AG165" s="287"/>
      <c r="AH165" s="287"/>
    </row>
    <row r="166" spans="1:34" s="222" customFormat="1" x14ac:dyDescent="0.25">
      <c r="A166"/>
      <c r="B166" s="34" t="s">
        <v>155</v>
      </c>
      <c r="C166" s="27"/>
      <c r="D166" s="27"/>
      <c r="E166" s="27"/>
      <c r="F166" s="27"/>
      <c r="G166" s="27"/>
      <c r="H166" s="27"/>
      <c r="I166" s="27"/>
      <c r="J166" s="287"/>
      <c r="K166" s="287"/>
      <c r="L166" s="287"/>
      <c r="M166" s="287"/>
      <c r="N166" s="287"/>
      <c r="O166" s="287"/>
      <c r="P166" s="287"/>
      <c r="Q166" s="287"/>
      <c r="R166" s="287"/>
      <c r="S166" s="287"/>
      <c r="T166" s="287"/>
      <c r="U166" s="287"/>
      <c r="V166" s="287"/>
      <c r="W166" s="287"/>
      <c r="X166" s="287"/>
      <c r="Y166" s="287"/>
      <c r="AA166" s="287"/>
      <c r="AB166" s="287"/>
      <c r="AC166" s="287"/>
      <c r="AD166" s="287"/>
      <c r="AE166" s="287"/>
      <c r="AF166" s="287"/>
      <c r="AG166" s="287"/>
      <c r="AH166" s="287"/>
    </row>
    <row r="167" spans="1:34" s="222" customFormat="1" x14ac:dyDescent="0.25">
      <c r="A167"/>
      <c r="B167" s="1" t="s">
        <v>69</v>
      </c>
      <c r="C167" s="105" t="s">
        <v>23</v>
      </c>
      <c r="D167" s="105" t="s">
        <v>23</v>
      </c>
      <c r="E167" s="105" t="s">
        <v>23</v>
      </c>
      <c r="F167" s="105" t="s">
        <v>23</v>
      </c>
      <c r="G167" s="105" t="s">
        <v>23</v>
      </c>
      <c r="H167" s="105" t="s">
        <v>23</v>
      </c>
      <c r="I167" s="105" t="s">
        <v>23</v>
      </c>
      <c r="J167" s="286" t="s">
        <v>23</v>
      </c>
      <c r="K167" s="286" t="s">
        <v>23</v>
      </c>
      <c r="L167" s="286" t="s">
        <v>23</v>
      </c>
      <c r="M167" s="286" t="s">
        <v>23</v>
      </c>
      <c r="N167" s="286" t="s">
        <v>23</v>
      </c>
      <c r="O167" s="286" t="s">
        <v>23</v>
      </c>
      <c r="P167" s="286" t="s">
        <v>23</v>
      </c>
      <c r="Q167" s="286" t="s">
        <v>23</v>
      </c>
      <c r="R167" s="286" t="s">
        <v>23</v>
      </c>
      <c r="S167" s="286" t="s">
        <v>23</v>
      </c>
      <c r="T167" s="286" t="s">
        <v>23</v>
      </c>
      <c r="U167" s="287">
        <v>0.44067396063479503</v>
      </c>
      <c r="V167" s="287">
        <v>0.50110527961179119</v>
      </c>
      <c r="W167" s="287">
        <v>0.58372286945025675</v>
      </c>
      <c r="X167" s="287">
        <f>AD167</f>
        <v>0.5794447180992538</v>
      </c>
      <c r="Y167" s="287"/>
      <c r="AA167" s="287">
        <v>0.52087929823042112</v>
      </c>
      <c r="AB167" s="287">
        <v>0.36452333322945329</v>
      </c>
      <c r="AC167" s="287">
        <v>0.5777899114305256</v>
      </c>
      <c r="AD167" s="287">
        <v>0.5794447180992538</v>
      </c>
      <c r="AE167" s="287">
        <v>0.62021412027300615</v>
      </c>
      <c r="AF167" s="287"/>
      <c r="AG167" s="287"/>
      <c r="AH167" s="287"/>
    </row>
    <row r="168" spans="1:34" s="222" customFormat="1" x14ac:dyDescent="0.25">
      <c r="A168"/>
      <c r="B168" t="s">
        <v>68</v>
      </c>
      <c r="C168" s="105" t="s">
        <v>23</v>
      </c>
      <c r="D168" s="105" t="s">
        <v>23</v>
      </c>
      <c r="E168" s="105" t="s">
        <v>23</v>
      </c>
      <c r="F168" s="105" t="s">
        <v>23</v>
      </c>
      <c r="G168" s="105" t="s">
        <v>23</v>
      </c>
      <c r="H168" s="105" t="s">
        <v>23</v>
      </c>
      <c r="I168" s="105" t="s">
        <v>23</v>
      </c>
      <c r="J168" s="286" t="s">
        <v>23</v>
      </c>
      <c r="K168" s="286" t="s">
        <v>23</v>
      </c>
      <c r="L168" s="286" t="s">
        <v>23</v>
      </c>
      <c r="M168" s="286" t="s">
        <v>23</v>
      </c>
      <c r="N168" s="286" t="s">
        <v>23</v>
      </c>
      <c r="O168" s="286" t="s">
        <v>23</v>
      </c>
      <c r="P168" s="286" t="s">
        <v>23</v>
      </c>
      <c r="Q168" s="286" t="s">
        <v>23</v>
      </c>
      <c r="R168" s="286" t="s">
        <v>23</v>
      </c>
      <c r="S168" s="286" t="s">
        <v>23</v>
      </c>
      <c r="T168" s="286" t="s">
        <v>23</v>
      </c>
      <c r="U168" s="287">
        <v>0.99529833728858252</v>
      </c>
      <c r="V168" s="287">
        <v>0.98852960825018876</v>
      </c>
      <c r="W168" s="287">
        <v>0.99153639018161288</v>
      </c>
      <c r="X168" s="287">
        <f>AD168</f>
        <v>0.73413515646934313</v>
      </c>
      <c r="Y168" s="287"/>
      <c r="AA168" s="287">
        <v>0.9915443817574684</v>
      </c>
      <c r="AB168" s="287">
        <v>0.98724596953417387</v>
      </c>
      <c r="AC168" s="287">
        <v>0.73528964132116437</v>
      </c>
      <c r="AD168" s="287">
        <v>0.73413515646934313</v>
      </c>
      <c r="AE168" s="287">
        <v>0.74362447437844759</v>
      </c>
      <c r="AF168" s="287"/>
      <c r="AG168" s="287"/>
      <c r="AH168" s="287"/>
    </row>
    <row r="169" spans="1:34" s="222" customFormat="1" x14ac:dyDescent="0.25">
      <c r="A169"/>
      <c r="B169"/>
      <c r="C169" s="27"/>
      <c r="D169" s="27"/>
      <c r="E169" s="27"/>
      <c r="F169" s="27"/>
      <c r="G169" s="27"/>
      <c r="H169" s="27"/>
      <c r="I169" s="27"/>
      <c r="J169" s="287"/>
      <c r="K169" s="287"/>
      <c r="L169" s="287"/>
      <c r="M169" s="287"/>
      <c r="N169" s="287"/>
      <c r="O169" s="287"/>
      <c r="P169" s="287"/>
      <c r="Q169" s="287"/>
      <c r="R169" s="287"/>
      <c r="S169" s="287"/>
      <c r="T169" s="287"/>
      <c r="U169" s="287"/>
      <c r="V169" s="287"/>
      <c r="W169" s="287"/>
      <c r="X169" s="287"/>
      <c r="Y169" s="287"/>
      <c r="AA169" s="287"/>
      <c r="AB169" s="287"/>
      <c r="AC169" s="287"/>
      <c r="AD169" s="287"/>
      <c r="AE169" s="287"/>
      <c r="AF169" s="287"/>
      <c r="AG169" s="287"/>
      <c r="AH169" s="287"/>
    </row>
    <row r="170" spans="1:34" s="222" customFormat="1" x14ac:dyDescent="0.25">
      <c r="A170"/>
      <c r="B170" s="48" t="s">
        <v>156</v>
      </c>
      <c r="C170" s="27"/>
      <c r="D170" s="27"/>
      <c r="E170" s="27"/>
      <c r="F170" s="27"/>
      <c r="G170" s="27"/>
      <c r="H170" s="27"/>
      <c r="I170" s="27"/>
      <c r="J170" s="287"/>
      <c r="K170" s="287"/>
      <c r="L170" s="287"/>
      <c r="M170" s="287"/>
      <c r="N170" s="287"/>
      <c r="O170" s="287"/>
      <c r="P170" s="287"/>
      <c r="Q170" s="287"/>
      <c r="R170" s="287"/>
      <c r="S170" s="287"/>
      <c r="T170" s="287"/>
      <c r="U170" s="287"/>
      <c r="V170" s="344"/>
      <c r="W170" s="287"/>
      <c r="X170" s="287"/>
      <c r="Y170" s="287"/>
      <c r="AA170" s="287"/>
      <c r="AB170" s="287"/>
      <c r="AC170" s="287"/>
      <c r="AD170" s="287"/>
      <c r="AE170" s="287"/>
      <c r="AF170" s="287"/>
      <c r="AG170" s="287"/>
      <c r="AH170" s="287"/>
    </row>
    <row r="171" spans="1:34" s="222" customFormat="1" x14ac:dyDescent="0.25">
      <c r="A171"/>
      <c r="B171" s="51" t="s">
        <v>69</v>
      </c>
      <c r="C171" s="105" t="s">
        <v>23</v>
      </c>
      <c r="D171" s="105" t="s">
        <v>23</v>
      </c>
      <c r="E171" s="105" t="s">
        <v>23</v>
      </c>
      <c r="F171" s="105" t="s">
        <v>23</v>
      </c>
      <c r="G171" s="105" t="s">
        <v>23</v>
      </c>
      <c r="H171" s="105" t="s">
        <v>23</v>
      </c>
      <c r="I171" s="105" t="s">
        <v>23</v>
      </c>
      <c r="J171" s="286" t="s">
        <v>23</v>
      </c>
      <c r="K171" s="286" t="s">
        <v>23</v>
      </c>
      <c r="L171" s="286" t="s">
        <v>23</v>
      </c>
      <c r="M171" s="286" t="s">
        <v>23</v>
      </c>
      <c r="N171" s="286" t="s">
        <v>23</v>
      </c>
      <c r="O171" s="286" t="s">
        <v>23</v>
      </c>
      <c r="P171" s="286" t="s">
        <v>23</v>
      </c>
      <c r="Q171" s="286" t="s">
        <v>23</v>
      </c>
      <c r="R171" s="286" t="s">
        <v>23</v>
      </c>
      <c r="S171" s="286" t="s">
        <v>23</v>
      </c>
      <c r="T171" s="287">
        <v>0.69</v>
      </c>
      <c r="U171" s="287">
        <v>0.72888082245845032</v>
      </c>
      <c r="V171" s="287">
        <v>0.74532180354008692</v>
      </c>
      <c r="W171" s="287">
        <v>0.76559596362231641</v>
      </c>
      <c r="X171" s="287">
        <f>AD171</f>
        <v>0.82881341452432422</v>
      </c>
      <c r="Y171" s="287"/>
      <c r="AA171" s="287">
        <v>0.79226676504659665</v>
      </c>
      <c r="AB171" s="287">
        <v>0.79226676504659665</v>
      </c>
      <c r="AC171" s="287">
        <v>0.82588580948214185</v>
      </c>
      <c r="AD171" s="287">
        <v>0.82881341452432422</v>
      </c>
      <c r="AE171" s="287">
        <v>0.84418641228133884</v>
      </c>
      <c r="AF171" s="287"/>
      <c r="AG171" s="287"/>
      <c r="AH171" s="287"/>
    </row>
    <row r="172" spans="1:34" s="222" customFormat="1" x14ac:dyDescent="0.25">
      <c r="A172"/>
      <c r="B172" s="46" t="s">
        <v>68</v>
      </c>
      <c r="C172" s="105" t="s">
        <v>23</v>
      </c>
      <c r="D172" s="105" t="s">
        <v>23</v>
      </c>
      <c r="E172" s="105" t="s">
        <v>23</v>
      </c>
      <c r="F172" s="105" t="s">
        <v>23</v>
      </c>
      <c r="G172" s="105" t="s">
        <v>23</v>
      </c>
      <c r="H172" s="105" t="s">
        <v>23</v>
      </c>
      <c r="I172" s="105" t="s">
        <v>23</v>
      </c>
      <c r="J172" s="286" t="s">
        <v>23</v>
      </c>
      <c r="K172" s="286" t="s">
        <v>23</v>
      </c>
      <c r="L172" s="286" t="s">
        <v>23</v>
      </c>
      <c r="M172" s="286" t="s">
        <v>23</v>
      </c>
      <c r="N172" s="286" t="s">
        <v>23</v>
      </c>
      <c r="O172" s="286" t="s">
        <v>23</v>
      </c>
      <c r="P172" s="286" t="s">
        <v>23</v>
      </c>
      <c r="Q172" s="286" t="s">
        <v>23</v>
      </c>
      <c r="R172" s="286" t="s">
        <v>23</v>
      </c>
      <c r="S172" s="286" t="s">
        <v>23</v>
      </c>
      <c r="T172" s="287" t="s">
        <v>347</v>
      </c>
      <c r="U172" s="287">
        <v>1</v>
      </c>
      <c r="V172" s="287">
        <v>1</v>
      </c>
      <c r="W172" s="287">
        <v>0.99351652194183804</v>
      </c>
      <c r="X172" s="287">
        <f>AD172</f>
        <v>0.99720568476016735</v>
      </c>
      <c r="Y172" s="287"/>
      <c r="AA172" s="287">
        <v>1</v>
      </c>
      <c r="AB172" s="287">
        <v>1</v>
      </c>
      <c r="AC172" s="287">
        <v>0.99692350261957374</v>
      </c>
      <c r="AD172" s="287">
        <v>0.99720568476016735</v>
      </c>
      <c r="AE172" s="287">
        <v>0.99301686646827569</v>
      </c>
      <c r="AF172" s="287"/>
      <c r="AG172" s="287"/>
      <c r="AH172" s="287"/>
    </row>
    <row r="173" spans="1:34" s="222" customFormat="1" x14ac:dyDescent="0.25">
      <c r="A173"/>
      <c r="B173" s="46"/>
      <c r="C173" s="120"/>
      <c r="D173" s="120"/>
      <c r="E173" s="120"/>
      <c r="F173" s="120"/>
      <c r="G173" s="120"/>
      <c r="H173" s="120"/>
      <c r="I173" s="120"/>
      <c r="J173" s="368"/>
      <c r="K173" s="368"/>
      <c r="L173" s="368"/>
      <c r="M173" s="368"/>
      <c r="N173" s="368"/>
      <c r="O173" s="368"/>
      <c r="P173" s="368"/>
      <c r="Q173" s="368"/>
      <c r="R173" s="368"/>
      <c r="S173" s="368"/>
      <c r="T173" s="368"/>
      <c r="U173" s="368"/>
      <c r="V173" s="287"/>
      <c r="AA173" s="253"/>
      <c r="AB173" s="253"/>
      <c r="AC173" s="287"/>
    </row>
    <row r="174" spans="1:34" s="222" customFormat="1" x14ac:dyDescent="0.25">
      <c r="A174"/>
      <c r="B174" s="179" t="s">
        <v>157</v>
      </c>
      <c r="C174" s="61">
        <v>2001</v>
      </c>
      <c r="D174" s="61">
        <v>2002</v>
      </c>
      <c r="E174" s="61">
        <v>2003</v>
      </c>
      <c r="F174" s="61">
        <v>2004</v>
      </c>
      <c r="G174" s="61">
        <v>2005</v>
      </c>
      <c r="H174" s="61">
        <v>2006</v>
      </c>
      <c r="I174" s="61">
        <v>2007</v>
      </c>
      <c r="J174" s="227">
        <v>2008</v>
      </c>
      <c r="K174" s="227">
        <v>2009</v>
      </c>
      <c r="L174" s="227">
        <v>2010</v>
      </c>
      <c r="M174" s="227">
        <v>2011</v>
      </c>
      <c r="N174" s="227">
        <v>2012</v>
      </c>
      <c r="O174" s="227">
        <v>2013</v>
      </c>
      <c r="P174" s="227">
        <v>2014</v>
      </c>
      <c r="Q174" s="227">
        <v>2015</v>
      </c>
      <c r="R174" s="227">
        <v>2016</v>
      </c>
      <c r="S174" s="227">
        <v>2017</v>
      </c>
      <c r="T174" s="227">
        <v>2018</v>
      </c>
      <c r="U174" s="227">
        <v>2019</v>
      </c>
      <c r="V174" s="227">
        <v>2020</v>
      </c>
      <c r="W174" s="227">
        <v>2021</v>
      </c>
      <c r="X174" s="228">
        <v>2022</v>
      </c>
      <c r="Y174" s="229">
        <v>2023</v>
      </c>
      <c r="AA174" s="230" t="s">
        <v>290</v>
      </c>
      <c r="AB174" s="230" t="s">
        <v>291</v>
      </c>
      <c r="AC174" s="230" t="s">
        <v>292</v>
      </c>
      <c r="AD174" s="230">
        <v>2022</v>
      </c>
      <c r="AE174" s="231" t="s">
        <v>320</v>
      </c>
      <c r="AF174" s="231" t="s">
        <v>321</v>
      </c>
      <c r="AG174" s="232" t="s">
        <v>322</v>
      </c>
      <c r="AH174" s="233">
        <v>2023</v>
      </c>
    </row>
    <row r="175" spans="1:34" s="222" customFormat="1" x14ac:dyDescent="0.25">
      <c r="A175"/>
      <c r="B175" s="48" t="s">
        <v>69</v>
      </c>
      <c r="C175" s="26">
        <v>0</v>
      </c>
      <c r="D175" s="26">
        <v>0</v>
      </c>
      <c r="E175" s="26">
        <v>0</v>
      </c>
      <c r="F175" s="26">
        <v>0</v>
      </c>
      <c r="G175" s="26">
        <v>0</v>
      </c>
      <c r="H175" s="26">
        <v>0</v>
      </c>
      <c r="I175" s="26">
        <v>0</v>
      </c>
      <c r="J175" s="260">
        <v>0</v>
      </c>
      <c r="K175" s="260">
        <v>0</v>
      </c>
      <c r="L175" s="260">
        <v>47836.162185740977</v>
      </c>
      <c r="M175" s="260">
        <v>46508.316016356795</v>
      </c>
      <c r="N175" s="260">
        <v>44653.81966570692</v>
      </c>
      <c r="O175" s="260">
        <v>43858.187953054905</v>
      </c>
      <c r="P175" s="260">
        <v>43808.215470746101</v>
      </c>
      <c r="Q175" s="260">
        <f>Q176+Q177+Q178</f>
        <v>44277</v>
      </c>
      <c r="R175" s="260">
        <f>R176+R177+R178</f>
        <v>44599</v>
      </c>
      <c r="S175" s="260">
        <f>S176+S177+S178</f>
        <v>44748</v>
      </c>
      <c r="T175" s="260">
        <v>46058.884367194987</v>
      </c>
      <c r="U175" s="260">
        <v>45666.473784279187</v>
      </c>
      <c r="V175" s="260">
        <v>44142.807206436002</v>
      </c>
      <c r="W175" s="260">
        <v>44752.004502915996</v>
      </c>
      <c r="X175" s="260">
        <f>AD175</f>
        <v>45494.451231786996</v>
      </c>
      <c r="Y175" s="260"/>
      <c r="AA175" s="260">
        <v>11924.841013194</v>
      </c>
      <c r="AB175" s="260">
        <v>22764.398135126001</v>
      </c>
      <c r="AC175" s="260">
        <v>34012.685341791999</v>
      </c>
      <c r="AD175" s="260">
        <v>45494.451231786996</v>
      </c>
      <c r="AE175" s="260">
        <v>12179.237888537</v>
      </c>
      <c r="AF175" s="260"/>
      <c r="AG175" s="260"/>
      <c r="AH175" s="260"/>
    </row>
    <row r="176" spans="1:34" s="222" customFormat="1" x14ac:dyDescent="0.25">
      <c r="A176"/>
      <c r="B176" s="41" t="s">
        <v>164</v>
      </c>
      <c r="C176" s="25">
        <v>0</v>
      </c>
      <c r="D176" s="25">
        <v>0</v>
      </c>
      <c r="E176" s="25">
        <v>0</v>
      </c>
      <c r="F176" s="25">
        <v>0</v>
      </c>
      <c r="G176" s="25">
        <v>0</v>
      </c>
      <c r="H176" s="25">
        <v>0</v>
      </c>
      <c r="I176" s="25">
        <v>0</v>
      </c>
      <c r="J176" s="253">
        <v>0</v>
      </c>
      <c r="K176" s="253">
        <v>0</v>
      </c>
      <c r="L176" s="253">
        <v>1523.7382063289997</v>
      </c>
      <c r="M176" s="253">
        <v>1774.7020604000006</v>
      </c>
      <c r="N176" s="253">
        <v>1901.2691349999998</v>
      </c>
      <c r="O176" s="253">
        <v>2094.9450020000004</v>
      </c>
      <c r="P176" s="253">
        <v>2112.6291889999998</v>
      </c>
      <c r="Q176" s="253">
        <v>2173.5</v>
      </c>
      <c r="R176" s="253">
        <v>2115</v>
      </c>
      <c r="S176" s="253">
        <v>2158</v>
      </c>
      <c r="T176" s="253">
        <v>2365.6874869999997</v>
      </c>
      <c r="U176" s="253">
        <v>2343.5984089999997</v>
      </c>
      <c r="V176" s="253">
        <v>2461.3719180000003</v>
      </c>
      <c r="W176" s="253">
        <v>2282.270614</v>
      </c>
      <c r="X176" s="253">
        <f>AD176</f>
        <v>2241.5415560000001</v>
      </c>
      <c r="Y176" s="253"/>
      <c r="AA176" s="253">
        <v>490.78550000000001</v>
      </c>
      <c r="AB176" s="253">
        <v>1070.715477</v>
      </c>
      <c r="AC176" s="253">
        <v>1636.2232120000001</v>
      </c>
      <c r="AD176" s="253">
        <v>2241.5415560000001</v>
      </c>
      <c r="AE176" s="253">
        <v>594.79143600000009</v>
      </c>
      <c r="AF176" s="253"/>
      <c r="AG176" s="253"/>
      <c r="AH176" s="253"/>
    </row>
    <row r="177" spans="1:34" s="222" customFormat="1" x14ac:dyDescent="0.25">
      <c r="A177"/>
      <c r="B177" s="41" t="s">
        <v>158</v>
      </c>
      <c r="C177" s="25">
        <v>0</v>
      </c>
      <c r="D177" s="25">
        <v>0</v>
      </c>
      <c r="E177" s="25">
        <v>0</v>
      </c>
      <c r="F177" s="25">
        <v>0</v>
      </c>
      <c r="G177" s="25">
        <v>0</v>
      </c>
      <c r="H177" s="25">
        <v>0</v>
      </c>
      <c r="I177" s="25">
        <v>0</v>
      </c>
      <c r="J177" s="253">
        <v>0</v>
      </c>
      <c r="K177" s="253">
        <v>0</v>
      </c>
      <c r="L177" s="253">
        <v>21007.529265069265</v>
      </c>
      <c r="M177" s="253">
        <v>20767.10992958572</v>
      </c>
      <c r="N177" s="253">
        <v>20299.563863288</v>
      </c>
      <c r="O177" s="253">
        <v>20441.681369177997</v>
      </c>
      <c r="P177" s="253">
        <v>20730.354919060999</v>
      </c>
      <c r="Q177" s="253">
        <v>21034.5</v>
      </c>
      <c r="R177" s="253">
        <v>21026</v>
      </c>
      <c r="S177" s="253">
        <v>21715</v>
      </c>
      <c r="T177" s="253">
        <v>21996.233549510995</v>
      </c>
      <c r="U177" s="253">
        <v>21997.891750938699</v>
      </c>
      <c r="V177" s="253">
        <v>20705.516617846999</v>
      </c>
      <c r="W177" s="253">
        <v>21234.228221525998</v>
      </c>
      <c r="X177" s="253">
        <f t="shared" ref="X177:X178" si="81">AD177</f>
        <v>21757.558752575002</v>
      </c>
      <c r="Y177" s="253"/>
      <c r="AA177" s="253">
        <v>5346.7710854489997</v>
      </c>
      <c r="AB177" s="253">
        <v>10828.864370389998</v>
      </c>
      <c r="AC177" s="253">
        <v>16467.894746382</v>
      </c>
      <c r="AD177" s="253">
        <v>21757.558752575002</v>
      </c>
      <c r="AE177" s="253">
        <v>5262.538525551</v>
      </c>
      <c r="AF177" s="253"/>
      <c r="AG177" s="253"/>
      <c r="AH177" s="253"/>
    </row>
    <row r="178" spans="1:34" s="222" customFormat="1" x14ac:dyDescent="0.25">
      <c r="A178"/>
      <c r="B178" s="41" t="s">
        <v>159</v>
      </c>
      <c r="C178" s="25">
        <v>0</v>
      </c>
      <c r="D178" s="25">
        <v>0</v>
      </c>
      <c r="E178" s="25">
        <v>0</v>
      </c>
      <c r="F178" s="25">
        <v>0</v>
      </c>
      <c r="G178" s="25">
        <v>0</v>
      </c>
      <c r="H178" s="25">
        <v>0</v>
      </c>
      <c r="I178" s="25">
        <v>0</v>
      </c>
      <c r="J178" s="253">
        <v>0</v>
      </c>
      <c r="K178" s="253">
        <v>0</v>
      </c>
      <c r="L178" s="253">
        <v>25304.894714342714</v>
      </c>
      <c r="M178" s="253">
        <v>23966.50402637108</v>
      </c>
      <c r="N178" s="253">
        <v>22452.986667418922</v>
      </c>
      <c r="O178" s="253">
        <v>21321.561581876907</v>
      </c>
      <c r="P178" s="253">
        <v>20965.231362685103</v>
      </c>
      <c r="Q178" s="253">
        <v>21069</v>
      </c>
      <c r="R178" s="253">
        <v>21458</v>
      </c>
      <c r="S178" s="253">
        <v>20875</v>
      </c>
      <c r="T178" s="253">
        <v>21696.963330683997</v>
      </c>
      <c r="U178" s="253">
        <v>21324.98362434049</v>
      </c>
      <c r="V178" s="253">
        <v>20975.918670589002</v>
      </c>
      <c r="W178" s="253">
        <v>21235.50566739</v>
      </c>
      <c r="X178" s="253">
        <f t="shared" si="81"/>
        <v>21495.350923211998</v>
      </c>
      <c r="Y178" s="253"/>
      <c r="AA178" s="253">
        <v>6087.2844277449994</v>
      </c>
      <c r="AB178" s="253">
        <v>10864.818287736001</v>
      </c>
      <c r="AC178" s="253">
        <v>15908.567383409998</v>
      </c>
      <c r="AD178" s="253">
        <v>21495.350923211998</v>
      </c>
      <c r="AE178" s="253">
        <v>6321.9079269859994</v>
      </c>
      <c r="AF178" s="253"/>
      <c r="AG178" s="253"/>
      <c r="AH178" s="253"/>
    </row>
    <row r="179" spans="1:34" s="222" customFormat="1" x14ac:dyDescent="0.25">
      <c r="A179"/>
      <c r="B179" s="41"/>
      <c r="C179" s="25"/>
      <c r="D179" s="25"/>
      <c r="E179" s="25"/>
      <c r="F179" s="25"/>
      <c r="G179" s="25"/>
      <c r="H179" s="25"/>
      <c r="I179" s="25"/>
      <c r="J179" s="253"/>
      <c r="K179" s="253"/>
      <c r="L179" s="253"/>
      <c r="M179" s="253"/>
      <c r="N179" s="253"/>
      <c r="O179" s="253"/>
      <c r="P179" s="253"/>
      <c r="Q179" s="253"/>
      <c r="R179" s="253"/>
      <c r="S179" s="253"/>
      <c r="T179" s="253"/>
      <c r="U179" s="253"/>
      <c r="V179" s="260"/>
      <c r="W179" s="260"/>
      <c r="X179" s="253"/>
      <c r="Y179" s="253"/>
      <c r="AA179" s="260"/>
      <c r="AB179" s="260"/>
      <c r="AC179" s="260"/>
      <c r="AD179" s="260"/>
      <c r="AE179" s="260"/>
      <c r="AF179" s="260"/>
      <c r="AG179" s="260"/>
      <c r="AH179" s="260"/>
    </row>
    <row r="180" spans="1:34" s="222" customFormat="1" x14ac:dyDescent="0.25">
      <c r="A180"/>
      <c r="B180" s="34" t="s">
        <v>68</v>
      </c>
      <c r="C180" s="26">
        <v>0</v>
      </c>
      <c r="D180" s="26">
        <v>0</v>
      </c>
      <c r="E180" s="26">
        <v>0</v>
      </c>
      <c r="F180" s="26">
        <v>0</v>
      </c>
      <c r="G180" s="26">
        <v>0</v>
      </c>
      <c r="H180" s="26">
        <v>0</v>
      </c>
      <c r="I180" s="26">
        <v>0</v>
      </c>
      <c r="J180" s="260">
        <v>0</v>
      </c>
      <c r="K180" s="260">
        <v>0</v>
      </c>
      <c r="L180" s="260">
        <v>9320</v>
      </c>
      <c r="M180" s="260">
        <v>9516.56</v>
      </c>
      <c r="N180" s="260">
        <v>9003.02</v>
      </c>
      <c r="O180" s="260">
        <v>9147.36</v>
      </c>
      <c r="P180" s="260">
        <v>9176.85</v>
      </c>
      <c r="Q180" s="260">
        <f>Q181+Q182</f>
        <v>9168</v>
      </c>
      <c r="R180" s="260">
        <f>R181+R182</f>
        <v>9190</v>
      </c>
      <c r="S180" s="260">
        <f>S181+S182</f>
        <v>9331</v>
      </c>
      <c r="T180" s="260">
        <v>9360.379332549619</v>
      </c>
      <c r="U180" s="260">
        <v>8261.5793805285102</v>
      </c>
      <c r="V180" s="260">
        <v>7558.9973057150009</v>
      </c>
      <c r="W180" s="260">
        <v>14116.703346885999</v>
      </c>
      <c r="X180" s="260">
        <f>AD180</f>
        <v>13285.903787007999</v>
      </c>
      <c r="Y180" s="260"/>
      <c r="AA180" s="260">
        <v>3431.0213192970004</v>
      </c>
      <c r="AB180" s="260">
        <v>6818.7928656399999</v>
      </c>
      <c r="AC180" s="260">
        <v>10129.312597994</v>
      </c>
      <c r="AD180" s="260">
        <v>13285.903787007999</v>
      </c>
      <c r="AE180" s="260">
        <v>3255.3925439649993</v>
      </c>
      <c r="AF180" s="260"/>
      <c r="AG180" s="260"/>
      <c r="AH180" s="260"/>
    </row>
    <row r="181" spans="1:34" s="222" customFormat="1" x14ac:dyDescent="0.25">
      <c r="A181"/>
      <c r="B181" s="41" t="s">
        <v>158</v>
      </c>
      <c r="C181" s="25">
        <v>0</v>
      </c>
      <c r="D181" s="25">
        <v>0</v>
      </c>
      <c r="E181" s="25">
        <v>0</v>
      </c>
      <c r="F181" s="25">
        <v>0</v>
      </c>
      <c r="G181" s="25">
        <v>0</v>
      </c>
      <c r="H181" s="25">
        <v>0</v>
      </c>
      <c r="I181" s="25">
        <v>0</v>
      </c>
      <c r="J181" s="253">
        <v>0</v>
      </c>
      <c r="K181" s="253">
        <v>0</v>
      </c>
      <c r="L181" s="253">
        <v>6674</v>
      </c>
      <c r="M181" s="253">
        <v>7094.16</v>
      </c>
      <c r="N181" s="253">
        <v>6512.33</v>
      </c>
      <c r="O181" s="253">
        <v>6664.49</v>
      </c>
      <c r="P181" s="253">
        <v>6794.75</v>
      </c>
      <c r="Q181" s="253">
        <v>6945</v>
      </c>
      <c r="R181" s="253">
        <v>6946</v>
      </c>
      <c r="S181" s="253">
        <v>7109</v>
      </c>
      <c r="T181" s="253">
        <v>7110.0330977642898</v>
      </c>
      <c r="U181" s="253">
        <v>6032.15385233291</v>
      </c>
      <c r="V181" s="253">
        <v>5426.5935930000005</v>
      </c>
      <c r="W181" s="253">
        <v>9986.7962710009997</v>
      </c>
      <c r="X181" s="253">
        <f>AD181</f>
        <v>9371.515664999999</v>
      </c>
      <c r="Y181" s="253"/>
      <c r="AA181" s="253">
        <v>2350.8695969999999</v>
      </c>
      <c r="AB181" s="253">
        <v>4825.4818399999995</v>
      </c>
      <c r="AC181" s="253">
        <v>7183.3643489999995</v>
      </c>
      <c r="AD181" s="253">
        <v>9371.515664999999</v>
      </c>
      <c r="AE181" s="253">
        <v>2201.2922209999997</v>
      </c>
      <c r="AF181" s="253"/>
      <c r="AG181" s="253"/>
      <c r="AH181" s="253"/>
    </row>
    <row r="182" spans="1:34" s="222" customFormat="1" x14ac:dyDescent="0.25">
      <c r="A182"/>
      <c r="B182" s="41" t="s">
        <v>159</v>
      </c>
      <c r="C182" s="25">
        <v>0</v>
      </c>
      <c r="D182" s="25">
        <v>0</v>
      </c>
      <c r="E182" s="25">
        <v>0</v>
      </c>
      <c r="F182" s="25">
        <v>0</v>
      </c>
      <c r="G182" s="25">
        <v>0</v>
      </c>
      <c r="H182" s="25">
        <v>0</v>
      </c>
      <c r="I182" s="25">
        <v>0</v>
      </c>
      <c r="J182" s="253">
        <v>0</v>
      </c>
      <c r="K182" s="253">
        <v>0</v>
      </c>
      <c r="L182" s="253">
        <v>2646</v>
      </c>
      <c r="M182" s="253">
        <v>2422.4</v>
      </c>
      <c r="N182" s="253">
        <v>2490.69</v>
      </c>
      <c r="O182" s="253">
        <v>2482.87</v>
      </c>
      <c r="P182" s="253">
        <v>2382.1</v>
      </c>
      <c r="Q182" s="253">
        <v>2223</v>
      </c>
      <c r="R182" s="253">
        <v>2244</v>
      </c>
      <c r="S182" s="253">
        <v>2222</v>
      </c>
      <c r="T182" s="253">
        <v>2250.3462347853301</v>
      </c>
      <c r="U182" s="253">
        <v>2229.4255281956002</v>
      </c>
      <c r="V182" s="253">
        <v>2132.4037127150004</v>
      </c>
      <c r="W182" s="253">
        <v>4129.9070758850003</v>
      </c>
      <c r="X182" s="253">
        <f>AD182</f>
        <v>3914.3881220080007</v>
      </c>
      <c r="Y182" s="253"/>
      <c r="AA182" s="253">
        <v>1080.1517222970003</v>
      </c>
      <c r="AB182" s="253">
        <v>1993.31102564</v>
      </c>
      <c r="AC182" s="253">
        <v>2945.9482489940001</v>
      </c>
      <c r="AD182" s="253">
        <v>3914.3881220080007</v>
      </c>
      <c r="AE182" s="253">
        <v>1054.1003229649998</v>
      </c>
      <c r="AF182" s="253"/>
      <c r="AG182" s="253"/>
      <c r="AH182" s="253"/>
    </row>
    <row r="183" spans="1:34" s="222" customFormat="1" x14ac:dyDescent="0.25">
      <c r="A183"/>
      <c r="B183" s="41"/>
      <c r="C183" s="25"/>
      <c r="D183" s="25"/>
      <c r="E183" s="25"/>
      <c r="F183" s="25"/>
      <c r="G183" s="25"/>
      <c r="H183" s="25"/>
      <c r="I183" s="25"/>
      <c r="J183" s="253"/>
      <c r="K183" s="253"/>
      <c r="L183" s="253"/>
      <c r="M183" s="253"/>
      <c r="N183" s="253"/>
      <c r="O183" s="253"/>
      <c r="P183" s="253"/>
      <c r="Q183" s="253"/>
      <c r="R183" s="253"/>
      <c r="S183" s="253"/>
      <c r="T183" s="253"/>
      <c r="U183" s="253"/>
      <c r="V183" s="260"/>
      <c r="W183" s="260"/>
      <c r="X183" s="253"/>
      <c r="Y183" s="253"/>
      <c r="AA183" s="260"/>
      <c r="AB183" s="260"/>
      <c r="AC183" s="260"/>
      <c r="AD183" s="260"/>
      <c r="AE183" s="260"/>
      <c r="AF183" s="260"/>
      <c r="AG183" s="260"/>
      <c r="AH183" s="260"/>
    </row>
    <row r="184" spans="1:34" s="222" customFormat="1" x14ac:dyDescent="0.25">
      <c r="A184"/>
      <c r="B184" s="34" t="s">
        <v>57</v>
      </c>
      <c r="C184" s="26">
        <v>0</v>
      </c>
      <c r="D184" s="26">
        <v>0</v>
      </c>
      <c r="E184" s="26">
        <v>0</v>
      </c>
      <c r="F184" s="26">
        <v>0</v>
      </c>
      <c r="G184" s="26">
        <v>0</v>
      </c>
      <c r="H184" s="26">
        <v>0</v>
      </c>
      <c r="I184" s="26">
        <v>0</v>
      </c>
      <c r="J184" s="260">
        <v>0</v>
      </c>
      <c r="K184" s="260">
        <v>0</v>
      </c>
      <c r="L184" s="260">
        <v>23748.900296291002</v>
      </c>
      <c r="M184" s="260">
        <v>24543.705012759616</v>
      </c>
      <c r="N184" s="260">
        <v>24922.810352480948</v>
      </c>
      <c r="O184" s="260">
        <v>25880.300815399998</v>
      </c>
      <c r="P184" s="260">
        <v>26443.121351299997</v>
      </c>
      <c r="Q184" s="260">
        <f>Q185+Q186+Q187</f>
        <v>25396</v>
      </c>
      <c r="R184" s="260">
        <f>R185+R186+R187</f>
        <v>24424.799999999999</v>
      </c>
      <c r="S184" s="260">
        <f>S185+S186+S187</f>
        <v>24704</v>
      </c>
      <c r="T184" s="260">
        <v>25006.845590034191</v>
      </c>
      <c r="U184" s="260">
        <v>25591.223426515528</v>
      </c>
      <c r="V184" s="260">
        <v>24421</v>
      </c>
      <c r="W184" s="260">
        <v>26015.931676027001</v>
      </c>
      <c r="X184" s="260">
        <f>AD184</f>
        <v>26491.322074858006</v>
      </c>
      <c r="Y184" s="260"/>
      <c r="AA184" s="260">
        <v>6721.0394920619992</v>
      </c>
      <c r="AB184" s="260">
        <v>13369.280596741002</v>
      </c>
      <c r="AC184" s="260">
        <v>19880.883445004001</v>
      </c>
      <c r="AD184" s="260">
        <v>26491.322074858006</v>
      </c>
      <c r="AE184" s="260">
        <v>6865.996037637</v>
      </c>
      <c r="AF184" s="260"/>
      <c r="AG184" s="260"/>
      <c r="AH184" s="260"/>
    </row>
    <row r="185" spans="1:34" s="222" customFormat="1" x14ac:dyDescent="0.25">
      <c r="A185"/>
      <c r="B185" s="41" t="s">
        <v>174</v>
      </c>
      <c r="C185" s="25">
        <v>0</v>
      </c>
      <c r="D185" s="25">
        <v>0</v>
      </c>
      <c r="E185" s="25">
        <v>0</v>
      </c>
      <c r="F185" s="25">
        <v>0</v>
      </c>
      <c r="G185" s="25">
        <v>0</v>
      </c>
      <c r="H185" s="25">
        <v>0</v>
      </c>
      <c r="I185" s="25">
        <v>0</v>
      </c>
      <c r="J185" s="253">
        <v>0</v>
      </c>
      <c r="K185" s="253">
        <v>0</v>
      </c>
      <c r="L185" s="253">
        <v>9034.0080040000012</v>
      </c>
      <c r="M185" s="253">
        <v>9413.9346869406163</v>
      </c>
      <c r="N185" s="253">
        <v>9305.1876075498785</v>
      </c>
      <c r="O185" s="253">
        <v>9891.9624626000004</v>
      </c>
      <c r="P185" s="253">
        <v>9903.4208980999992</v>
      </c>
      <c r="Q185" s="253">
        <v>9354</v>
      </c>
      <c r="R185" s="253">
        <v>9063</v>
      </c>
      <c r="S185" s="253">
        <v>10488</v>
      </c>
      <c r="T185" s="253">
        <v>11173.044852031358</v>
      </c>
      <c r="U185" s="253">
        <v>11389.168486841751</v>
      </c>
      <c r="V185" s="253">
        <v>10992</v>
      </c>
      <c r="W185" s="253">
        <v>12450.758695522998</v>
      </c>
      <c r="X185" s="253">
        <f>AD185</f>
        <v>12737.459962085999</v>
      </c>
      <c r="Y185" s="253"/>
      <c r="AA185" s="253">
        <v>3122.5808758800003</v>
      </c>
      <c r="AB185" s="253">
        <v>6343.9087013050002</v>
      </c>
      <c r="AC185" s="253">
        <v>9548.0433572540005</v>
      </c>
      <c r="AD185" s="253">
        <v>12737.459962085999</v>
      </c>
      <c r="AE185" s="253">
        <v>3236.9725391719999</v>
      </c>
      <c r="AF185" s="253"/>
      <c r="AG185" s="253"/>
      <c r="AH185" s="253"/>
    </row>
    <row r="186" spans="1:34" s="222" customFormat="1" x14ac:dyDescent="0.25">
      <c r="A186"/>
      <c r="B186" s="41" t="s">
        <v>175</v>
      </c>
      <c r="C186" s="25">
        <v>0</v>
      </c>
      <c r="D186" s="25">
        <v>0</v>
      </c>
      <c r="E186" s="25">
        <v>0</v>
      </c>
      <c r="F186" s="25">
        <v>0</v>
      </c>
      <c r="G186" s="25">
        <v>0</v>
      </c>
      <c r="H186" s="25">
        <v>0</v>
      </c>
      <c r="I186" s="25">
        <v>0</v>
      </c>
      <c r="J186" s="253">
        <v>0</v>
      </c>
      <c r="K186" s="253">
        <v>0</v>
      </c>
      <c r="L186" s="253">
        <v>4290.504069347</v>
      </c>
      <c r="M186" s="253">
        <v>4289.8404199500001</v>
      </c>
      <c r="N186" s="253">
        <v>4084.6331004760004</v>
      </c>
      <c r="O186" s="253">
        <v>3921.9147002999998</v>
      </c>
      <c r="P186" s="253">
        <v>3828.9422788000002</v>
      </c>
      <c r="Q186" s="253">
        <v>3470</v>
      </c>
      <c r="R186" s="253">
        <v>2745.4</v>
      </c>
      <c r="S186" s="253">
        <v>2060</v>
      </c>
      <c r="T186" s="253">
        <v>1890.3064438720003</v>
      </c>
      <c r="U186" s="253">
        <v>1718.5116513369999</v>
      </c>
      <c r="V186" s="253">
        <v>1405.4386526870001</v>
      </c>
      <c r="W186" s="253">
        <v>1366.628102162</v>
      </c>
      <c r="X186" s="253">
        <f t="shared" ref="X186:X187" si="82">AD186</f>
        <v>1201.52932177</v>
      </c>
      <c r="Y186" s="253"/>
      <c r="AA186" s="253">
        <v>313.94538929900006</v>
      </c>
      <c r="AB186" s="253">
        <v>618.59171671800004</v>
      </c>
      <c r="AC186" s="253">
        <v>924.39779269799999</v>
      </c>
      <c r="AD186" s="253">
        <v>1201.52932177</v>
      </c>
      <c r="AE186" s="253">
        <v>267.76932370600002</v>
      </c>
      <c r="AF186" s="253"/>
      <c r="AG186" s="253"/>
      <c r="AH186" s="253"/>
    </row>
    <row r="187" spans="1:34" s="222" customFormat="1" x14ac:dyDescent="0.25">
      <c r="A187"/>
      <c r="B187" s="41" t="s">
        <v>176</v>
      </c>
      <c r="C187" s="25">
        <v>0</v>
      </c>
      <c r="D187" s="25">
        <v>0</v>
      </c>
      <c r="E187" s="25">
        <v>0</v>
      </c>
      <c r="F187" s="25">
        <v>0</v>
      </c>
      <c r="G187" s="25">
        <v>0</v>
      </c>
      <c r="H187" s="25">
        <v>0</v>
      </c>
      <c r="I187" s="25">
        <v>0</v>
      </c>
      <c r="J187" s="253">
        <v>0</v>
      </c>
      <c r="K187" s="253">
        <v>0</v>
      </c>
      <c r="L187" s="253">
        <v>10424.388222944001</v>
      </c>
      <c r="M187" s="253">
        <v>10839.929905868999</v>
      </c>
      <c r="N187" s="253">
        <v>11532.989644455069</v>
      </c>
      <c r="O187" s="253">
        <v>12066.4236525</v>
      </c>
      <c r="P187" s="253">
        <v>12710.758174399998</v>
      </c>
      <c r="Q187" s="253">
        <v>12572</v>
      </c>
      <c r="R187" s="253">
        <v>12616.4</v>
      </c>
      <c r="S187" s="253">
        <v>12156</v>
      </c>
      <c r="T187" s="253">
        <v>11943.494294130831</v>
      </c>
      <c r="U187" s="253">
        <v>12483.543288336778</v>
      </c>
      <c r="V187" s="253">
        <v>12023.647012121999</v>
      </c>
      <c r="W187" s="253">
        <v>12220.374414122001</v>
      </c>
      <c r="X187" s="253">
        <f t="shared" si="82"/>
        <v>12552.600299687001</v>
      </c>
      <c r="Y187" s="253"/>
      <c r="AA187" s="253">
        <v>3284.5132268829998</v>
      </c>
      <c r="AB187" s="253">
        <v>6406.7801787180006</v>
      </c>
      <c r="AC187" s="253">
        <v>9408.3433901160006</v>
      </c>
      <c r="AD187" s="253">
        <v>12552.600299687001</v>
      </c>
      <c r="AE187" s="253">
        <v>3361.3823197599995</v>
      </c>
      <c r="AF187" s="253"/>
      <c r="AG187" s="253"/>
      <c r="AH187" s="253"/>
    </row>
    <row r="188" spans="1:34" s="222" customFormat="1" x14ac:dyDescent="0.25">
      <c r="A188"/>
      <c r="B188" s="41"/>
      <c r="C188" s="25"/>
      <c r="D188" s="25"/>
      <c r="E188" s="25"/>
      <c r="F188" s="25"/>
      <c r="G188" s="25"/>
      <c r="H188" s="25"/>
      <c r="I188" s="25"/>
      <c r="J188" s="253"/>
      <c r="K188" s="253"/>
      <c r="L188" s="253"/>
      <c r="M188" s="253"/>
      <c r="N188" s="253"/>
      <c r="O188" s="253"/>
      <c r="P188" s="253"/>
      <c r="Q188" s="253"/>
      <c r="R188" s="253"/>
      <c r="S188" s="253"/>
      <c r="T188" s="253"/>
      <c r="U188" s="253"/>
      <c r="V188" s="253"/>
      <c r="W188" s="253"/>
      <c r="X188" s="253"/>
      <c r="Y188" s="253"/>
      <c r="AA188" s="253"/>
      <c r="AB188" s="253"/>
      <c r="AC188" s="253"/>
      <c r="AD188" s="253"/>
      <c r="AE188" s="253"/>
      <c r="AF188" s="253"/>
      <c r="AG188" s="253"/>
      <c r="AH188" s="253"/>
    </row>
    <row r="189" spans="1:34" s="222" customFormat="1" x14ac:dyDescent="0.25">
      <c r="A189"/>
      <c r="B189" s="40" t="s">
        <v>193</v>
      </c>
      <c r="C189" s="26">
        <f t="shared" ref="C189:P189" si="83">C184+C180+C175</f>
        <v>0</v>
      </c>
      <c r="D189" s="26">
        <f t="shared" si="83"/>
        <v>0</v>
      </c>
      <c r="E189" s="26">
        <f t="shared" si="83"/>
        <v>0</v>
      </c>
      <c r="F189" s="26">
        <f t="shared" si="83"/>
        <v>0</v>
      </c>
      <c r="G189" s="26">
        <f t="shared" si="83"/>
        <v>0</v>
      </c>
      <c r="H189" s="26">
        <f t="shared" si="83"/>
        <v>0</v>
      </c>
      <c r="I189" s="26">
        <f t="shared" si="83"/>
        <v>0</v>
      </c>
      <c r="J189" s="260">
        <f t="shared" si="83"/>
        <v>0</v>
      </c>
      <c r="K189" s="260">
        <f t="shared" si="83"/>
        <v>0</v>
      </c>
      <c r="L189" s="260">
        <f t="shared" si="83"/>
        <v>80905.062482031979</v>
      </c>
      <c r="M189" s="260">
        <f>M184+M180+M175</f>
        <v>80568.581029116409</v>
      </c>
      <c r="N189" s="260">
        <f t="shared" si="83"/>
        <v>78579.650018187865</v>
      </c>
      <c r="O189" s="260">
        <f>O184+O180+O175</f>
        <v>78885.848768454904</v>
      </c>
      <c r="P189" s="260">
        <f t="shared" si="83"/>
        <v>79428.186822046089</v>
      </c>
      <c r="Q189" s="260">
        <f>Q184+Q180+Q175</f>
        <v>78841</v>
      </c>
      <c r="R189" s="260">
        <f>R184+R180+R175</f>
        <v>78213.8</v>
      </c>
      <c r="S189" s="260">
        <f>S184+S180+S175</f>
        <v>78783</v>
      </c>
      <c r="T189" s="260">
        <v>80426.109289778804</v>
      </c>
      <c r="U189" s="260">
        <f>+U175+U180+U184</f>
        <v>79519.276591323229</v>
      </c>
      <c r="V189" s="260">
        <v>76123</v>
      </c>
      <c r="W189" s="260">
        <v>84884.639525828999</v>
      </c>
      <c r="X189" s="260">
        <f>AD189</f>
        <v>85271.677093653008</v>
      </c>
      <c r="Y189" s="260"/>
      <c r="AA189" s="260">
        <v>22076.901824552999</v>
      </c>
      <c r="AB189" s="260">
        <v>42952.471597506999</v>
      </c>
      <c r="AC189" s="260">
        <v>64022.881384790002</v>
      </c>
      <c r="AD189" s="260">
        <v>85271.677093653008</v>
      </c>
      <c r="AE189" s="260">
        <v>22300.626470138999</v>
      </c>
      <c r="AF189" s="260"/>
      <c r="AG189" s="260"/>
      <c r="AH189" s="260"/>
    </row>
    <row r="190" spans="1:34" s="222" customFormat="1" x14ac:dyDescent="0.25">
      <c r="A190"/>
      <c r="B190"/>
      <c r="C190" s="28"/>
      <c r="D190" s="28"/>
      <c r="E190" s="28"/>
      <c r="F190" s="28"/>
      <c r="G190" s="28"/>
      <c r="H190" s="28"/>
      <c r="I190" s="28"/>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ADEF1-0F47-43A1-A012-A5A0C43E4227}">
  <sheetPr>
    <tabColor rgb="FF8CA7AF"/>
  </sheetPr>
  <dimension ref="A1:AI71"/>
  <sheetViews>
    <sheetView showGridLines="0" zoomScale="75" zoomScaleNormal="75" workbookViewId="0">
      <pane xSplit="16" ySplit="3" topLeftCell="Q4" activePane="bottomRight" state="frozen"/>
      <selection activeCell="B2" sqref="B2"/>
      <selection pane="topRight" activeCell="B2" sqref="B2"/>
      <selection pane="bottomLeft" activeCell="B2" sqref="B2"/>
      <selection pane="bottomRight" activeCell="B2" sqref="B2"/>
    </sheetView>
  </sheetViews>
  <sheetFormatPr defaultColWidth="9.140625" defaultRowHeight="15" x14ac:dyDescent="0.25"/>
  <cols>
    <col min="1" max="1" width="5.5703125" customWidth="1"/>
    <col min="2" max="2" width="47.140625" customWidth="1"/>
    <col min="3" max="16" width="9.140625" hidden="1" customWidth="1"/>
    <col min="17" max="18" width="9.140625" style="25"/>
    <col min="19" max="25" width="9.140625" style="28"/>
    <col min="27" max="27" width="10.28515625" style="28" bestFit="1" customWidth="1"/>
    <col min="28" max="29" width="9.140625" style="28"/>
    <col min="30" max="30" width="12" style="28" bestFit="1" customWidth="1"/>
    <col min="31" max="31" width="10.7109375" style="28" customWidth="1"/>
    <col min="32" max="32" width="9.140625" style="28"/>
    <col min="33" max="33" width="9.140625" style="28" customWidth="1"/>
    <col min="34" max="34" width="9.140625" style="28"/>
  </cols>
  <sheetData>
    <row r="1" spans="1:35" ht="5.0999999999999996" customHeight="1" x14ac:dyDescent="0.25"/>
    <row r="2" spans="1:35" ht="36" x14ac:dyDescent="0.65">
      <c r="A2" s="47"/>
      <c r="B2" s="180" t="s">
        <v>204</v>
      </c>
      <c r="C2" s="180"/>
      <c r="D2" s="180"/>
      <c r="E2" s="180"/>
      <c r="F2" s="180"/>
      <c r="G2" s="180"/>
      <c r="H2" s="180"/>
      <c r="I2" s="180"/>
      <c r="J2" s="180"/>
      <c r="K2" s="180"/>
      <c r="L2" s="180"/>
      <c r="M2" s="180"/>
      <c r="N2" s="180"/>
      <c r="O2" s="180"/>
      <c r="P2" s="180"/>
    </row>
    <row r="3" spans="1:35" ht="15" customHeight="1" x14ac:dyDescent="0.25">
      <c r="A3" s="121"/>
      <c r="B3" s="174" t="s">
        <v>205</v>
      </c>
      <c r="C3" s="174"/>
      <c r="D3" s="174"/>
      <c r="E3" s="174"/>
      <c r="F3" s="174"/>
      <c r="G3" s="174"/>
      <c r="H3" s="174"/>
      <c r="I3" s="174"/>
      <c r="J3" s="174"/>
      <c r="K3" s="174"/>
      <c r="L3" s="174"/>
      <c r="M3" s="174"/>
      <c r="N3" s="174"/>
      <c r="O3" s="174"/>
      <c r="P3" s="174"/>
      <c r="Q3" s="227">
        <v>2015</v>
      </c>
      <c r="R3" s="227">
        <v>2016</v>
      </c>
      <c r="S3" s="227">
        <v>2017</v>
      </c>
      <c r="T3" s="227">
        <v>2018</v>
      </c>
      <c r="U3" s="227">
        <v>2019</v>
      </c>
      <c r="V3" s="227">
        <v>2020</v>
      </c>
      <c r="W3" s="227">
        <v>2021</v>
      </c>
      <c r="X3" s="228">
        <v>2022</v>
      </c>
      <c r="Y3" s="229">
        <v>2023</v>
      </c>
      <c r="Z3" s="222"/>
      <c r="AA3" s="389" t="s">
        <v>290</v>
      </c>
      <c r="AB3" s="389" t="s">
        <v>291</v>
      </c>
      <c r="AC3" s="389" t="s">
        <v>292</v>
      </c>
      <c r="AD3" s="389">
        <v>2022</v>
      </c>
      <c r="AE3" s="390" t="s">
        <v>320</v>
      </c>
      <c r="AF3" s="390" t="s">
        <v>321</v>
      </c>
      <c r="AG3" s="391" t="s">
        <v>322</v>
      </c>
      <c r="AH3" s="392">
        <v>2023</v>
      </c>
      <c r="AI3" s="222"/>
    </row>
    <row r="4" spans="1:35" ht="15" customHeight="1" x14ac:dyDescent="0.25">
      <c r="A4" s="121"/>
      <c r="B4" s="50" t="s">
        <v>206</v>
      </c>
      <c r="C4" s="50"/>
      <c r="D4" s="50"/>
      <c r="E4" s="50"/>
      <c r="F4" s="50"/>
      <c r="G4" s="50"/>
      <c r="H4" s="50"/>
      <c r="I4" s="50"/>
      <c r="J4" s="50"/>
      <c r="K4" s="50"/>
      <c r="L4" s="50"/>
      <c r="M4" s="50"/>
      <c r="N4" s="50"/>
      <c r="O4" s="50"/>
      <c r="P4" s="50"/>
      <c r="Q4" s="286" t="s">
        <v>23</v>
      </c>
      <c r="R4" s="286" t="s">
        <v>23</v>
      </c>
      <c r="S4" s="286" t="s">
        <v>23</v>
      </c>
      <c r="T4" s="286" t="s">
        <v>23</v>
      </c>
      <c r="U4" s="287">
        <v>0.66202212785305636</v>
      </c>
      <c r="V4" s="287">
        <v>0.73587805986614552</v>
      </c>
      <c r="W4" s="287">
        <v>0.7485362385130101</v>
      </c>
      <c r="X4" s="287">
        <f>AD4</f>
        <v>0.73636407537282611</v>
      </c>
      <c r="Y4" s="287"/>
      <c r="Z4" s="222"/>
      <c r="AA4" s="287" vm="24">
        <v>152</v>
      </c>
      <c r="AB4" s="287">
        <v>0.75111046062590769</v>
      </c>
      <c r="AC4" s="287">
        <v>0.70414666861879782</v>
      </c>
      <c r="AD4" s="287">
        <v>0.73636407537282611</v>
      </c>
      <c r="AE4" s="287">
        <v>0.77590919999999997</v>
      </c>
      <c r="AI4" s="222"/>
    </row>
    <row r="5" spans="1:35" ht="15" customHeight="1" x14ac:dyDescent="0.25">
      <c r="A5" s="121"/>
      <c r="B5" s="52" t="s">
        <v>207</v>
      </c>
      <c r="C5" s="52"/>
      <c r="D5" s="52"/>
      <c r="E5" s="52"/>
      <c r="F5" s="52"/>
      <c r="G5" s="52"/>
      <c r="H5" s="52"/>
      <c r="I5" s="52"/>
      <c r="J5" s="52"/>
      <c r="K5" s="52"/>
      <c r="L5" s="52"/>
      <c r="M5" s="52"/>
      <c r="N5" s="52"/>
      <c r="O5" s="52"/>
      <c r="P5" s="52"/>
      <c r="Q5" s="236"/>
      <c r="R5" s="236"/>
      <c r="S5" s="236"/>
      <c r="T5" s="236"/>
      <c r="U5" s="236"/>
      <c r="V5" s="236"/>
      <c r="W5" s="236"/>
      <c r="X5" s="236"/>
      <c r="Y5" s="236"/>
      <c r="Z5" s="222"/>
      <c r="AA5" s="236"/>
      <c r="AB5" s="236"/>
      <c r="AC5" s="236"/>
      <c r="AD5" s="236"/>
      <c r="AE5" s="236"/>
      <c r="AI5" s="222"/>
    </row>
    <row r="6" spans="1:35" ht="15" customHeight="1" x14ac:dyDescent="0.25">
      <c r="A6" s="121"/>
      <c r="B6" s="53" t="s">
        <v>208</v>
      </c>
      <c r="C6" s="53"/>
      <c r="D6" s="53"/>
      <c r="E6" s="53"/>
      <c r="F6" s="53"/>
      <c r="G6" s="53"/>
      <c r="H6" s="53"/>
      <c r="I6" s="53"/>
      <c r="J6" s="53"/>
      <c r="K6" s="53"/>
      <c r="L6" s="53"/>
      <c r="M6" s="53"/>
      <c r="N6" s="53"/>
      <c r="O6" s="53"/>
      <c r="P6" s="53"/>
      <c r="Q6" s="338">
        <v>391.2</v>
      </c>
      <c r="R6" s="338">
        <v>271.39999999999998</v>
      </c>
      <c r="S6" s="338">
        <v>333.5</v>
      </c>
      <c r="T6" s="338">
        <v>266</v>
      </c>
      <c r="U6" s="338">
        <v>230</v>
      </c>
      <c r="V6" s="338">
        <v>157</v>
      </c>
      <c r="W6" s="338">
        <v>176</v>
      </c>
      <c r="X6" s="338" vm="171">
        <f>AD6</f>
        <v>160.217341</v>
      </c>
      <c r="Y6" s="338"/>
      <c r="Z6" s="222"/>
      <c r="AA6" s="338">
        <v>0</v>
      </c>
      <c r="AB6" s="338" vm="93">
        <v>162.17964699999999</v>
      </c>
      <c r="AC6" s="338" vm="126">
        <v>182.857687</v>
      </c>
      <c r="AD6" s="338" vm="171">
        <v>160.217341</v>
      </c>
      <c r="AE6" s="338" vm="242">
        <v>77.590919999999997</v>
      </c>
      <c r="AI6" s="222"/>
    </row>
    <row r="7" spans="1:35" ht="15" customHeight="1" x14ac:dyDescent="0.25">
      <c r="A7" s="121"/>
      <c r="B7" s="53" t="s">
        <v>209</v>
      </c>
      <c r="C7" s="53"/>
      <c r="D7" s="53"/>
      <c r="E7" s="53"/>
      <c r="F7" s="53"/>
      <c r="G7" s="53"/>
      <c r="H7" s="53"/>
      <c r="I7" s="53"/>
      <c r="J7" s="53"/>
      <c r="K7" s="53"/>
      <c r="L7" s="53"/>
      <c r="M7" s="53"/>
      <c r="N7" s="53"/>
      <c r="O7" s="53"/>
      <c r="P7" s="53"/>
      <c r="Q7" s="338">
        <v>21550</v>
      </c>
      <c r="R7" s="338">
        <v>18931</v>
      </c>
      <c r="S7" s="338">
        <v>23159</v>
      </c>
      <c r="T7" s="338">
        <v>18429.036902912321</v>
      </c>
      <c r="U7" s="338">
        <v>14362.619087516838</v>
      </c>
      <c r="V7" s="338">
        <v>9310.6118150000002</v>
      </c>
      <c r="W7" s="338">
        <v>9804.7627420000008</v>
      </c>
      <c r="X7" s="338" vm="162">
        <f>AD7</f>
        <v>9405.0351819999996</v>
      </c>
      <c r="Y7" s="338"/>
      <c r="Z7" s="222"/>
      <c r="AA7" s="338" vm="25">
        <v>2344.9167750000001</v>
      </c>
      <c r="AB7" s="338" vm="94">
        <v>4371.0638399999998</v>
      </c>
      <c r="AC7" s="338" vm="127">
        <v>7557.1447170000001</v>
      </c>
      <c r="AD7" s="338" vm="162">
        <v>9405.0351819999996</v>
      </c>
      <c r="AE7" s="338" vm="243">
        <v>1235.6994999999999</v>
      </c>
      <c r="AI7" s="222"/>
    </row>
    <row r="8" spans="1:35" ht="15" customHeight="1" x14ac:dyDescent="0.25">
      <c r="A8" s="121"/>
      <c r="B8" s="53" t="s">
        <v>210</v>
      </c>
      <c r="C8" s="53"/>
      <c r="D8" s="53"/>
      <c r="E8" s="53"/>
      <c r="F8" s="53"/>
      <c r="G8" s="53"/>
      <c r="H8" s="53"/>
      <c r="I8" s="53"/>
      <c r="J8" s="53"/>
      <c r="K8" s="53"/>
      <c r="L8" s="53"/>
      <c r="M8" s="53"/>
      <c r="N8" s="53"/>
      <c r="O8" s="53"/>
      <c r="P8" s="53"/>
      <c r="Q8" s="338">
        <v>982</v>
      </c>
      <c r="R8" s="338">
        <v>565</v>
      </c>
      <c r="S8" s="338">
        <v>802</v>
      </c>
      <c r="T8" s="338">
        <v>601.8533432257633</v>
      </c>
      <c r="U8" s="338">
        <v>846.2200027193079</v>
      </c>
      <c r="V8" s="338">
        <v>594.40079600000001</v>
      </c>
      <c r="W8" s="338">
        <v>793.163006</v>
      </c>
      <c r="X8" s="338" vm="175">
        <f>AD8</f>
        <v>469.17073499999998</v>
      </c>
      <c r="Y8" s="338"/>
      <c r="Z8" s="222"/>
      <c r="AA8" s="338" vm="26">
        <v>227.693063</v>
      </c>
      <c r="AB8" s="338" vm="95">
        <v>449.97085900000002</v>
      </c>
      <c r="AC8" s="338" vm="128">
        <v>676.77129100000002</v>
      </c>
      <c r="AD8" s="338" vm="175">
        <v>469.17073499999998</v>
      </c>
      <c r="AE8" s="338" vm="248">
        <v>125.107979</v>
      </c>
      <c r="AI8" s="222"/>
    </row>
    <row r="9" spans="1:35" ht="15" customHeight="1" x14ac:dyDescent="0.25">
      <c r="A9" s="121"/>
      <c r="B9" s="52" t="s">
        <v>211</v>
      </c>
      <c r="C9" s="52"/>
      <c r="D9" s="52"/>
      <c r="E9" s="52"/>
      <c r="F9" s="52"/>
      <c r="G9" s="52"/>
      <c r="H9" s="52"/>
      <c r="I9" s="52"/>
      <c r="J9" s="52"/>
      <c r="K9" s="52"/>
      <c r="L9" s="52"/>
      <c r="M9" s="52"/>
      <c r="N9" s="52"/>
      <c r="O9" s="52"/>
      <c r="P9" s="52"/>
      <c r="Q9" s="338"/>
      <c r="R9" s="338"/>
      <c r="S9" s="338"/>
      <c r="T9" s="338"/>
      <c r="U9" s="338"/>
      <c r="V9" s="338"/>
      <c r="W9" s="338"/>
      <c r="X9" s="338"/>
      <c r="Y9" s="338"/>
      <c r="Z9" s="222"/>
      <c r="AA9" s="338"/>
      <c r="AB9" s="338"/>
      <c r="AC9" s="338"/>
      <c r="AD9" s="338"/>
      <c r="AE9" s="338"/>
      <c r="AI9" s="222"/>
    </row>
    <row r="10" spans="1:35" ht="15" customHeight="1" x14ac:dyDescent="0.25">
      <c r="A10" s="121"/>
      <c r="B10" s="54" t="s">
        <v>212</v>
      </c>
      <c r="C10" s="54"/>
      <c r="D10" s="54"/>
      <c r="E10" s="54"/>
      <c r="F10" s="54"/>
      <c r="G10" s="54"/>
      <c r="H10" s="54"/>
      <c r="I10" s="54"/>
      <c r="J10" s="54"/>
      <c r="K10" s="54"/>
      <c r="L10" s="54"/>
      <c r="M10" s="54"/>
      <c r="N10" s="54"/>
      <c r="O10" s="54"/>
      <c r="P10" s="54"/>
      <c r="Q10" s="414">
        <v>24.4</v>
      </c>
      <c r="R10" s="414">
        <v>16.2</v>
      </c>
      <c r="S10" s="414">
        <v>17</v>
      </c>
      <c r="T10" s="414">
        <v>14.263549761548335</v>
      </c>
      <c r="U10" s="414">
        <v>10.797786350912773</v>
      </c>
      <c r="V10" s="414">
        <v>6.1683000000000003</v>
      </c>
      <c r="W10" s="414">
        <v>8.8895999999999997</v>
      </c>
      <c r="X10" s="414" vm="176">
        <f>AD10</f>
        <v>4.7911999999999999</v>
      </c>
      <c r="Y10" s="414"/>
      <c r="Z10" s="415"/>
      <c r="AA10" s="414" vm="27">
        <v>1.2742</v>
      </c>
      <c r="AB10" s="414" vm="96">
        <v>2.3241999999999998</v>
      </c>
      <c r="AC10" s="414" vm="129">
        <v>3.9228000000000001</v>
      </c>
      <c r="AD10" s="414" vm="176">
        <v>4.7911999999999999</v>
      </c>
      <c r="AE10" s="414" vm="244">
        <v>0.67279999999999995</v>
      </c>
      <c r="AI10" s="222"/>
    </row>
    <row r="11" spans="1:35" ht="15" customHeight="1" x14ac:dyDescent="0.25">
      <c r="A11" s="121"/>
      <c r="B11" s="54" t="s">
        <v>213</v>
      </c>
      <c r="C11" s="54"/>
      <c r="D11" s="54"/>
      <c r="E11" s="54"/>
      <c r="F11" s="54"/>
      <c r="G11" s="54"/>
      <c r="H11" s="54"/>
      <c r="I11" s="54"/>
      <c r="J11" s="54"/>
      <c r="K11" s="54"/>
      <c r="L11" s="54"/>
      <c r="M11" s="54"/>
      <c r="N11" s="54"/>
      <c r="O11" s="54"/>
      <c r="P11" s="54"/>
      <c r="Q11" s="414">
        <v>24.2</v>
      </c>
      <c r="R11" s="414">
        <v>19.899999999999999</v>
      </c>
      <c r="S11" s="414">
        <v>29.8</v>
      </c>
      <c r="T11" s="414">
        <v>21.254550076231059</v>
      </c>
      <c r="U11" s="414">
        <v>16.307394650648888</v>
      </c>
      <c r="V11" s="414">
        <v>8.2283000000000008</v>
      </c>
      <c r="W11" s="414">
        <v>12.1419</v>
      </c>
      <c r="X11" s="414" vm="177">
        <f>AD11</f>
        <v>2.3464</v>
      </c>
      <c r="Y11" s="414"/>
      <c r="Z11" s="415"/>
      <c r="AA11" s="414" vm="28">
        <v>0.52290000000000003</v>
      </c>
      <c r="AB11" s="414" vm="97">
        <v>1</v>
      </c>
      <c r="AC11" s="414" vm="130">
        <v>1.921</v>
      </c>
      <c r="AD11" s="414" vm="177">
        <v>2.3464</v>
      </c>
      <c r="AE11" s="414" vm="245">
        <v>0.27410000000000001</v>
      </c>
      <c r="AI11" s="222"/>
    </row>
    <row r="12" spans="1:35" ht="15" customHeight="1" x14ac:dyDescent="0.25">
      <c r="A12" s="121"/>
      <c r="B12" s="54" t="s">
        <v>214</v>
      </c>
      <c r="C12" s="54"/>
      <c r="D12" s="54"/>
      <c r="E12" s="54"/>
      <c r="F12" s="54"/>
      <c r="G12" s="54"/>
      <c r="H12" s="54"/>
      <c r="I12" s="54"/>
      <c r="J12" s="54"/>
      <c r="K12" s="54"/>
      <c r="L12" s="54"/>
      <c r="M12" s="54"/>
      <c r="N12" s="54"/>
      <c r="O12" s="54"/>
      <c r="P12" s="54"/>
      <c r="Q12" s="414">
        <v>1.4059999999999999</v>
      </c>
      <c r="R12" s="414">
        <v>1.1659999999999999</v>
      </c>
      <c r="S12" s="414">
        <v>1.494</v>
      </c>
      <c r="T12" s="414">
        <v>2.0495091799155469</v>
      </c>
      <c r="U12" s="414">
        <v>1.6624516571974139</v>
      </c>
      <c r="V12" s="414">
        <v>0.91949999999999998</v>
      </c>
      <c r="W12" s="414">
        <v>1.2605999999999999</v>
      </c>
      <c r="X12" s="414" vm="178">
        <f>AD12</f>
        <v>0.23169999999999999</v>
      </c>
      <c r="Y12" s="414"/>
      <c r="Z12" s="415"/>
      <c r="AA12" s="414" vm="29">
        <v>6.6699999999999995E-2</v>
      </c>
      <c r="AB12" s="414" vm="73">
        <v>0.11310000000000001</v>
      </c>
      <c r="AC12" s="414" vm="131">
        <v>0.1918</v>
      </c>
      <c r="AD12" s="414" vm="178">
        <v>0.23169999999999999</v>
      </c>
      <c r="AE12" s="414" vm="249">
        <v>2.3900000000000001E-2</v>
      </c>
      <c r="AI12" s="222"/>
    </row>
    <row r="13" spans="1:35" ht="15" customHeight="1" x14ac:dyDescent="0.25">
      <c r="A13" s="121"/>
      <c r="B13" s="52" t="s">
        <v>215</v>
      </c>
      <c r="C13" s="52"/>
      <c r="D13" s="52"/>
      <c r="E13" s="52"/>
      <c r="F13" s="52"/>
      <c r="G13" s="52"/>
      <c r="H13" s="52"/>
      <c r="I13" s="52"/>
      <c r="J13" s="52"/>
      <c r="K13" s="52"/>
      <c r="L13" s="52"/>
      <c r="M13" s="52"/>
      <c r="N13" s="52"/>
      <c r="O13" s="52"/>
      <c r="P13" s="52"/>
      <c r="Q13" s="338"/>
      <c r="R13" s="338"/>
      <c r="S13" s="338"/>
      <c r="T13" s="338"/>
      <c r="U13" s="338"/>
      <c r="V13" s="338"/>
      <c r="W13" s="338"/>
      <c r="X13" s="338"/>
      <c r="Y13" s="338"/>
      <c r="Z13" s="222"/>
      <c r="AA13" s="338"/>
      <c r="AB13" s="338"/>
      <c r="AC13" s="338"/>
      <c r="AD13" s="338"/>
      <c r="AE13" s="338"/>
      <c r="AI13" s="222"/>
    </row>
    <row r="14" spans="1:35" ht="15" customHeight="1" x14ac:dyDescent="0.25">
      <c r="A14" s="121"/>
      <c r="B14" s="7" t="s">
        <v>216</v>
      </c>
      <c r="C14" s="7"/>
      <c r="D14" s="7"/>
      <c r="E14" s="7"/>
      <c r="F14" s="7"/>
      <c r="G14" s="7"/>
      <c r="H14" s="7"/>
      <c r="I14" s="7"/>
      <c r="J14" s="7"/>
      <c r="K14" s="7"/>
      <c r="L14" s="7"/>
      <c r="M14" s="7"/>
      <c r="N14" s="7"/>
      <c r="O14" s="7"/>
      <c r="P14" s="7"/>
      <c r="Q14" s="337" t="s">
        <v>23</v>
      </c>
      <c r="R14" s="337" t="s">
        <v>23</v>
      </c>
      <c r="S14" s="337" t="s">
        <v>23</v>
      </c>
      <c r="T14" s="337" t="s">
        <v>23</v>
      </c>
      <c r="U14" s="338">
        <v>996309.26503328874</v>
      </c>
      <c r="V14" s="338">
        <v>11944.011622</v>
      </c>
      <c r="W14" s="338">
        <v>14527.151698</v>
      </c>
      <c r="X14" s="338" vm="179">
        <f>AD14</f>
        <v>11274.688862999999</v>
      </c>
      <c r="Y14" s="338"/>
      <c r="Z14" s="222"/>
      <c r="AA14" s="338" vm="30">
        <v>2737.9428699999999</v>
      </c>
      <c r="AB14" s="338" vm="74">
        <v>4725.9586650000001</v>
      </c>
      <c r="AC14" s="338" vm="132">
        <v>8779.9601340000008</v>
      </c>
      <c r="AD14" s="338" vm="179">
        <v>11274.688862999999</v>
      </c>
      <c r="AE14" s="338" vm="246">
        <v>1194.1183880000001</v>
      </c>
      <c r="AI14" s="222"/>
    </row>
    <row r="15" spans="1:35" ht="15" customHeight="1" x14ac:dyDescent="0.25">
      <c r="A15" s="121"/>
      <c r="B15" s="7" t="s">
        <v>217</v>
      </c>
      <c r="C15" s="7"/>
      <c r="D15" s="7"/>
      <c r="E15" s="7"/>
      <c r="F15" s="7"/>
      <c r="G15" s="7"/>
      <c r="H15" s="7"/>
      <c r="I15" s="7"/>
      <c r="J15" s="7"/>
      <c r="K15" s="7"/>
      <c r="L15" s="7"/>
      <c r="M15" s="7"/>
      <c r="N15" s="7"/>
      <c r="O15" s="7"/>
      <c r="P15" s="7"/>
      <c r="Q15" s="337" t="s">
        <v>23</v>
      </c>
      <c r="R15" s="337" t="s">
        <v>23</v>
      </c>
      <c r="S15" s="337" t="s">
        <v>23</v>
      </c>
      <c r="T15" s="337" t="s">
        <v>23</v>
      </c>
      <c r="U15" s="338">
        <v>21736.375339955441</v>
      </c>
      <c r="V15" s="338">
        <v>10252.102870999999</v>
      </c>
      <c r="W15" s="338">
        <v>13045.082797999999</v>
      </c>
      <c r="X15" s="338" vm="180">
        <f>AD15</f>
        <v>9963.7876620000006</v>
      </c>
      <c r="Y15" s="338"/>
      <c r="Z15" s="222"/>
      <c r="AA15" s="338" vm="31">
        <v>2360.7492200000002</v>
      </c>
      <c r="AB15" s="338" vm="75">
        <v>4175.1337190000004</v>
      </c>
      <c r="AC15" s="338" vm="133">
        <v>7819.4543400000002</v>
      </c>
      <c r="AD15" s="338" vm="180">
        <v>9963.7876620000006</v>
      </c>
      <c r="AE15" s="338" vm="250">
        <v>1138.2802879999999</v>
      </c>
      <c r="AI15" s="222"/>
    </row>
    <row r="16" spans="1:35" ht="15" customHeight="1" x14ac:dyDescent="0.25">
      <c r="A16" s="121"/>
      <c r="B16" s="49" t="s">
        <v>218</v>
      </c>
      <c r="C16" s="49"/>
      <c r="D16" s="49"/>
      <c r="E16" s="49"/>
      <c r="F16" s="49"/>
      <c r="G16" s="49"/>
      <c r="H16" s="49"/>
      <c r="I16" s="49"/>
      <c r="J16" s="49"/>
      <c r="K16" s="49"/>
      <c r="L16" s="49"/>
      <c r="M16" s="49"/>
      <c r="N16" s="49"/>
      <c r="O16" s="49"/>
      <c r="P16" s="49"/>
      <c r="Q16" s="338"/>
      <c r="R16" s="338"/>
      <c r="S16" s="338"/>
      <c r="T16" s="338"/>
      <c r="U16" s="338"/>
      <c r="V16" s="338"/>
      <c r="W16" s="338"/>
      <c r="X16" s="338"/>
      <c r="Y16" s="338"/>
      <c r="Z16" s="222"/>
      <c r="AA16" s="338"/>
      <c r="AB16" s="338"/>
      <c r="AC16" s="338"/>
      <c r="AD16" s="338"/>
      <c r="AE16" s="338"/>
      <c r="AI16" s="222"/>
    </row>
    <row r="17" spans="1:35" ht="15" customHeight="1" x14ac:dyDescent="0.25">
      <c r="A17" s="121"/>
      <c r="B17" s="53" t="s">
        <v>219</v>
      </c>
      <c r="C17" s="53"/>
      <c r="D17" s="53"/>
      <c r="E17" s="53"/>
      <c r="F17" s="53"/>
      <c r="G17" s="53"/>
      <c r="H17" s="53"/>
      <c r="I17" s="53"/>
      <c r="J17" s="53"/>
      <c r="K17" s="53"/>
      <c r="L17" s="53"/>
      <c r="M17" s="53"/>
      <c r="N17" s="53"/>
      <c r="O17" s="53"/>
      <c r="P17" s="53"/>
      <c r="Q17" s="337" t="s">
        <v>23</v>
      </c>
      <c r="R17" s="337" t="s">
        <v>23</v>
      </c>
      <c r="S17" s="337" t="s">
        <v>23</v>
      </c>
      <c r="T17" s="337" t="s">
        <v>23</v>
      </c>
      <c r="U17" s="337" t="s">
        <v>23</v>
      </c>
      <c r="V17" s="338">
        <v>174593.531074</v>
      </c>
      <c r="W17" s="338">
        <v>244904.56630000001</v>
      </c>
      <c r="X17" s="337">
        <f>AD17</f>
        <v>383634.397</v>
      </c>
      <c r="Y17" s="337"/>
      <c r="Z17" s="222"/>
      <c r="AA17" s="338" vm="32">
        <v>69902.245500000005</v>
      </c>
      <c r="AB17" s="338" vm="76">
        <v>173228.04939999999</v>
      </c>
      <c r="AC17" s="338" vm="134">
        <v>255414.93040000001</v>
      </c>
      <c r="AD17" s="338">
        <v>383634.397</v>
      </c>
      <c r="AE17" s="338" vm="247">
        <v>60303.626400000001</v>
      </c>
      <c r="AI17" s="222"/>
    </row>
    <row r="18" spans="1:35" ht="15" customHeight="1" x14ac:dyDescent="0.25">
      <c r="A18" s="121"/>
      <c r="B18" s="53" t="s">
        <v>220</v>
      </c>
      <c r="C18" s="53"/>
      <c r="D18" s="53"/>
      <c r="E18" s="53"/>
      <c r="F18" s="53"/>
      <c r="G18" s="53"/>
      <c r="H18" s="53"/>
      <c r="I18" s="53"/>
      <c r="J18" s="53"/>
      <c r="K18" s="53"/>
      <c r="L18" s="53"/>
      <c r="M18" s="53"/>
      <c r="N18" s="53"/>
      <c r="O18" s="53"/>
      <c r="P18" s="53"/>
      <c r="Q18" s="337" t="s">
        <v>23</v>
      </c>
      <c r="R18" s="337" t="s">
        <v>23</v>
      </c>
      <c r="S18" s="337" t="s">
        <v>23</v>
      </c>
      <c r="T18" s="337" t="s">
        <v>23</v>
      </c>
      <c r="U18" s="337" t="s">
        <v>23</v>
      </c>
      <c r="V18" s="338">
        <v>18774.490000000002</v>
      </c>
      <c r="W18" s="338">
        <v>28843.0933</v>
      </c>
      <c r="X18" s="337" vm="161">
        <f>AD18</f>
        <v>335156.65710000001</v>
      </c>
      <c r="Y18" s="337"/>
      <c r="Z18" s="222"/>
      <c r="AA18" s="338" vm="33">
        <v>2792</v>
      </c>
      <c r="AB18" s="338" vm="155">
        <v>2871.4005000000002</v>
      </c>
      <c r="AC18" s="338" vm="135">
        <v>3331.11</v>
      </c>
      <c r="AD18" s="338" vm="161">
        <v>335156.65710000001</v>
      </c>
      <c r="AE18" s="338" vm="251">
        <v>1056.2</v>
      </c>
      <c r="AI18" s="222"/>
    </row>
    <row r="19" spans="1:35" s="190" customFormat="1" ht="15" customHeight="1" x14ac:dyDescent="0.25">
      <c r="A19" s="188"/>
      <c r="B19" s="189" t="s">
        <v>221</v>
      </c>
      <c r="C19" s="189"/>
      <c r="D19" s="189"/>
      <c r="E19" s="189"/>
      <c r="F19" s="189"/>
      <c r="G19" s="189"/>
      <c r="H19" s="189"/>
      <c r="I19" s="189"/>
      <c r="J19" s="189"/>
      <c r="K19" s="189"/>
      <c r="L19" s="189"/>
      <c r="M19" s="189"/>
      <c r="N19" s="189"/>
      <c r="O19" s="189"/>
      <c r="P19" s="189"/>
      <c r="Q19" s="393" t="s">
        <v>23</v>
      </c>
      <c r="R19" s="393" t="s">
        <v>23</v>
      </c>
      <c r="S19" s="393" t="s">
        <v>23</v>
      </c>
      <c r="T19" s="393" t="s">
        <v>23</v>
      </c>
      <c r="U19" s="358">
        <v>0.95923028417603262</v>
      </c>
      <c r="V19" s="394">
        <v>0.92183599999999999</v>
      </c>
      <c r="W19" s="394">
        <v>0.86858999999999997</v>
      </c>
      <c r="X19" s="358" vm="181">
        <f>AD19</f>
        <v>0.94581800000000005</v>
      </c>
      <c r="Y19" s="358"/>
      <c r="Z19" s="287"/>
      <c r="AA19" s="394" vm="34">
        <v>0.97817200000000004</v>
      </c>
      <c r="AB19" s="394" vm="77">
        <v>0.96850400000000003</v>
      </c>
      <c r="AC19" s="394" vm="154">
        <v>0.96125700000000003</v>
      </c>
      <c r="AD19" s="394" vm="181">
        <v>0.94581800000000005</v>
      </c>
      <c r="AE19" s="394" vm="252">
        <v>0.871645</v>
      </c>
      <c r="AI19" s="287"/>
    </row>
    <row r="20" spans="1:35" ht="15" customHeight="1" x14ac:dyDescent="0.25">
      <c r="A20" s="121"/>
      <c r="B20" s="52" t="s">
        <v>222</v>
      </c>
      <c r="C20" s="52"/>
      <c r="D20" s="52"/>
      <c r="E20" s="52"/>
      <c r="F20" s="52"/>
      <c r="G20" s="52"/>
      <c r="H20" s="52"/>
      <c r="I20" s="52"/>
      <c r="J20" s="52"/>
      <c r="K20" s="52"/>
      <c r="L20" s="52"/>
      <c r="M20" s="52"/>
      <c r="N20" s="52"/>
      <c r="O20" s="52"/>
      <c r="P20" s="52"/>
      <c r="Q20" s="338"/>
      <c r="R20" s="338"/>
      <c r="S20" s="338"/>
      <c r="T20" s="338"/>
      <c r="U20" s="338"/>
      <c r="V20" s="338"/>
      <c r="W20" s="338"/>
      <c r="X20" s="338"/>
      <c r="Y20" s="338"/>
      <c r="Z20" s="222"/>
      <c r="AA20" s="338"/>
      <c r="AB20" s="338"/>
      <c r="AC20" s="338"/>
      <c r="AD20" s="338"/>
      <c r="AE20" s="338"/>
      <c r="AI20" s="222"/>
    </row>
    <row r="21" spans="1:35" ht="15" customHeight="1" x14ac:dyDescent="0.25">
      <c r="A21" s="121"/>
      <c r="B21" s="53" t="s">
        <v>223</v>
      </c>
      <c r="C21" s="53"/>
      <c r="D21" s="53"/>
      <c r="E21" s="53"/>
      <c r="F21" s="53"/>
      <c r="G21" s="53"/>
      <c r="H21" s="53"/>
      <c r="I21" s="53"/>
      <c r="J21" s="53"/>
      <c r="K21" s="53"/>
      <c r="L21" s="53"/>
      <c r="M21" s="53"/>
      <c r="N21" s="53"/>
      <c r="O21" s="53"/>
      <c r="P21" s="53"/>
      <c r="Q21" s="338">
        <v>53.901000000000003</v>
      </c>
      <c r="R21" s="338">
        <v>179.18700000000001</v>
      </c>
      <c r="S21" s="338">
        <v>179.892</v>
      </c>
      <c r="T21" s="338">
        <v>68.986999999999995</v>
      </c>
      <c r="U21" s="338">
        <v>88.316999999999993</v>
      </c>
      <c r="V21" s="338">
        <v>66.990165996701393</v>
      </c>
      <c r="W21" s="338">
        <v>88.222969976973417</v>
      </c>
      <c r="X21" s="338">
        <f>AD21</f>
        <v>0</v>
      </c>
      <c r="Y21" s="338"/>
      <c r="Z21" s="338"/>
      <c r="AA21" s="338">
        <v>18.834524096940861</v>
      </c>
      <c r="AB21" s="338">
        <v>43.372298710959832</v>
      </c>
      <c r="AC21" s="338">
        <v>70.965359280613711</v>
      </c>
      <c r="AD21" s="338">
        <v>0</v>
      </c>
      <c r="AE21" s="338">
        <v>28.184832426523336</v>
      </c>
      <c r="AI21" s="222"/>
    </row>
    <row r="22" spans="1:35" ht="15" customHeight="1" x14ac:dyDescent="0.25">
      <c r="A22" s="121"/>
      <c r="B22" s="53" t="s">
        <v>224</v>
      </c>
      <c r="C22" s="53"/>
      <c r="D22" s="53"/>
      <c r="E22" s="53"/>
      <c r="F22" s="53"/>
      <c r="G22" s="53"/>
      <c r="H22" s="53"/>
      <c r="I22" s="53"/>
      <c r="J22" s="53"/>
      <c r="K22" s="53"/>
      <c r="L22" s="53"/>
      <c r="M22" s="53"/>
      <c r="N22" s="53"/>
      <c r="O22" s="53"/>
      <c r="P22" s="53"/>
      <c r="Q22" s="338">
        <v>50.719000000000001</v>
      </c>
      <c r="R22" s="338">
        <v>61.683</v>
      </c>
      <c r="S22" s="338">
        <v>57.000999999999998</v>
      </c>
      <c r="T22" s="338">
        <v>195.495</v>
      </c>
      <c r="U22" s="338">
        <v>265.88</v>
      </c>
      <c r="V22" s="338">
        <v>242.06899999999999</v>
      </c>
      <c r="W22" s="338">
        <v>334.21484082105491</v>
      </c>
      <c r="X22" s="338">
        <f>AD22</f>
        <v>105.48991152808892</v>
      </c>
      <c r="Y22" s="338"/>
      <c r="Z22" s="338"/>
      <c r="AA22" s="338">
        <v>211.78021966812224</v>
      </c>
      <c r="AB22" s="338">
        <v>387.7520149323488</v>
      </c>
      <c r="AC22" s="338">
        <v>632.14936147643198</v>
      </c>
      <c r="AD22" s="338">
        <v>105.48991152808892</v>
      </c>
      <c r="AE22" s="338">
        <v>113.26998328571575</v>
      </c>
      <c r="AI22" s="222"/>
    </row>
    <row r="23" spans="1:35" ht="15" customHeight="1" x14ac:dyDescent="0.25">
      <c r="A23" s="121"/>
      <c r="B23" s="54" t="s">
        <v>225</v>
      </c>
      <c r="C23" s="54"/>
      <c r="D23" s="54"/>
      <c r="E23" s="54"/>
      <c r="F23" s="54"/>
      <c r="G23" s="54"/>
      <c r="H23" s="54"/>
      <c r="I23" s="54"/>
      <c r="J23" s="54"/>
      <c r="K23" s="54"/>
      <c r="L23" s="54"/>
      <c r="M23" s="54"/>
      <c r="N23" s="54"/>
      <c r="O23" s="54"/>
      <c r="P23" s="54"/>
      <c r="Q23" s="338">
        <v>34.555</v>
      </c>
      <c r="R23" s="338">
        <v>29.297000000000001</v>
      </c>
      <c r="S23" s="338">
        <v>18.847999999999999</v>
      </c>
      <c r="T23" s="338">
        <v>3.3889999999999998</v>
      </c>
      <c r="U23" s="338">
        <v>4</v>
      </c>
      <c r="V23" s="338">
        <v>11</v>
      </c>
      <c r="W23" s="338">
        <v>25.249680000000001</v>
      </c>
      <c r="X23" s="338">
        <f>AD23</f>
        <v>1006.0551440999524</v>
      </c>
      <c r="Y23" s="338"/>
      <c r="Z23" s="253"/>
      <c r="AA23" s="338">
        <v>1</v>
      </c>
      <c r="AB23" s="338">
        <v>38.343820000000001</v>
      </c>
      <c r="AC23" s="338">
        <v>39.446330000000003</v>
      </c>
      <c r="AD23" s="338">
        <v>1006.0551440999524</v>
      </c>
      <c r="AE23" s="338" vm="253">
        <v>0.06</v>
      </c>
      <c r="AI23" s="222"/>
    </row>
    <row r="24" spans="1:35" ht="15" customHeight="1" x14ac:dyDescent="0.25">
      <c r="A24" s="121"/>
      <c r="B24" s="42"/>
      <c r="C24" s="42"/>
      <c r="D24" s="42"/>
      <c r="E24" s="42"/>
      <c r="F24" s="42"/>
      <c r="G24" s="42"/>
      <c r="H24" s="42"/>
      <c r="I24" s="42"/>
      <c r="J24" s="42"/>
      <c r="K24" s="42"/>
      <c r="L24" s="42"/>
      <c r="M24" s="42"/>
      <c r="N24" s="42"/>
      <c r="O24" s="42"/>
      <c r="P24" s="42"/>
      <c r="Q24" s="222"/>
      <c r="R24" s="222"/>
      <c r="S24" s="222"/>
      <c r="T24" s="222"/>
      <c r="U24" s="222"/>
      <c r="V24" s="222"/>
      <c r="W24" s="222"/>
      <c r="X24" s="222">
        <f t="shared" ref="X24:X41" si="0">AH24</f>
        <v>0</v>
      </c>
      <c r="Y24" s="222"/>
      <c r="Z24" s="222"/>
      <c r="AA24" s="222"/>
      <c r="AB24" s="222"/>
      <c r="AC24" s="222"/>
      <c r="AE24" s="222"/>
      <c r="AF24" s="222"/>
      <c r="AG24" s="222"/>
      <c r="AH24" s="222"/>
      <c r="AI24" s="222"/>
    </row>
    <row r="25" spans="1:35" ht="15" customHeight="1" x14ac:dyDescent="0.25">
      <c r="A25" s="121"/>
      <c r="B25" s="177" t="s">
        <v>226</v>
      </c>
      <c r="C25" s="177"/>
      <c r="D25" s="177"/>
      <c r="E25" s="177"/>
      <c r="F25" s="177"/>
      <c r="G25" s="177"/>
      <c r="H25" s="177"/>
      <c r="I25" s="177"/>
      <c r="J25" s="177"/>
      <c r="K25" s="177"/>
      <c r="L25" s="177"/>
      <c r="M25" s="177"/>
      <c r="N25" s="177"/>
      <c r="O25" s="177"/>
      <c r="P25" s="177"/>
      <c r="Q25" s="227">
        <v>2015</v>
      </c>
      <c r="R25" s="227">
        <v>2016</v>
      </c>
      <c r="S25" s="227">
        <v>2017</v>
      </c>
      <c r="T25" s="227">
        <v>2018</v>
      </c>
      <c r="U25" s="227">
        <v>2019</v>
      </c>
      <c r="V25" s="227">
        <v>2020</v>
      </c>
      <c r="W25" s="227">
        <v>2021</v>
      </c>
      <c r="X25" s="228">
        <v>2022</v>
      </c>
      <c r="Y25" s="229">
        <v>2023</v>
      </c>
      <c r="Z25" s="222"/>
      <c r="AA25" s="389" t="s">
        <v>290</v>
      </c>
      <c r="AB25" s="389" t="s">
        <v>291</v>
      </c>
      <c r="AC25" s="389" t="s">
        <v>292</v>
      </c>
      <c r="AD25" s="389">
        <v>2022</v>
      </c>
      <c r="AE25" s="390" t="s">
        <v>320</v>
      </c>
      <c r="AF25" s="390" t="s">
        <v>321</v>
      </c>
      <c r="AG25" s="391" t="s">
        <v>322</v>
      </c>
      <c r="AH25" s="392">
        <v>2023</v>
      </c>
      <c r="AI25" s="222"/>
    </row>
    <row r="26" spans="1:35" ht="15" customHeight="1" x14ac:dyDescent="0.25">
      <c r="A26" s="121"/>
      <c r="B26" s="52" t="s">
        <v>227</v>
      </c>
      <c r="C26" s="52"/>
      <c r="D26" s="52"/>
      <c r="E26" s="52"/>
      <c r="F26" s="52"/>
      <c r="G26" s="52"/>
      <c r="H26" s="52"/>
      <c r="I26" s="52"/>
      <c r="J26" s="52"/>
      <c r="K26" s="52"/>
      <c r="L26" s="52"/>
      <c r="M26" s="52"/>
      <c r="N26" s="52"/>
      <c r="O26" s="52"/>
      <c r="P26" s="52"/>
      <c r="Q26" s="222"/>
      <c r="R26" s="222"/>
      <c r="S26" s="222"/>
      <c r="T26" s="222"/>
      <c r="U26" s="222"/>
      <c r="V26" s="222"/>
      <c r="W26" s="222"/>
      <c r="X26" s="222"/>
      <c r="Y26" s="222"/>
      <c r="Z26" s="222"/>
      <c r="AA26" s="222"/>
      <c r="AB26" s="222"/>
      <c r="AC26" s="222"/>
      <c r="AD26" s="222"/>
      <c r="AI26" s="222"/>
    </row>
    <row r="27" spans="1:35" ht="15" customHeight="1" x14ac:dyDescent="0.25">
      <c r="A27" s="121"/>
      <c r="B27" s="53" t="s">
        <v>228</v>
      </c>
      <c r="C27" s="53"/>
      <c r="D27" s="53"/>
      <c r="E27" s="53"/>
      <c r="F27" s="53"/>
      <c r="G27" s="53"/>
      <c r="H27" s="53"/>
      <c r="I27" s="53"/>
      <c r="J27" s="53"/>
      <c r="K27" s="53"/>
      <c r="L27" s="53"/>
      <c r="M27" s="53"/>
      <c r="N27" s="53"/>
      <c r="O27" s="53"/>
      <c r="P27" s="53"/>
      <c r="Q27" s="337" t="s">
        <v>23</v>
      </c>
      <c r="R27" s="337" t="s">
        <v>23</v>
      </c>
      <c r="S27" s="337" t="s">
        <v>23</v>
      </c>
      <c r="T27" s="298">
        <v>7.5135135135135131E-2</v>
      </c>
      <c r="U27" s="298">
        <v>0.09</v>
      </c>
      <c r="V27" s="298">
        <v>0.11</v>
      </c>
      <c r="W27" s="298">
        <v>0.13200000000000001</v>
      </c>
      <c r="X27" s="298" vm="172">
        <f>AD27</f>
        <v>0.14559800000000001</v>
      </c>
      <c r="Y27" s="298"/>
      <c r="Z27" s="222"/>
      <c r="AA27" s="298" vm="23">
        <v>0.12</v>
      </c>
      <c r="AB27" s="298" vm="78">
        <v>0.13</v>
      </c>
      <c r="AC27" s="298" vm="136">
        <v>0.15</v>
      </c>
      <c r="AD27" s="298" vm="172">
        <v>0.14559800000000001</v>
      </c>
      <c r="AE27" s="298" vm="254">
        <v>0.14559800000000001</v>
      </c>
      <c r="AI27" s="222"/>
    </row>
    <row r="28" spans="1:35" ht="15" customHeight="1" x14ac:dyDescent="0.25">
      <c r="A28" s="121"/>
      <c r="B28" s="54" t="s">
        <v>229</v>
      </c>
      <c r="C28" s="54"/>
      <c r="D28" s="54"/>
      <c r="E28" s="54"/>
      <c r="F28" s="54"/>
      <c r="G28" s="54"/>
      <c r="H28" s="54"/>
      <c r="I28" s="54"/>
      <c r="J28" s="54"/>
      <c r="K28" s="54"/>
      <c r="L28" s="54"/>
      <c r="M28" s="54"/>
      <c r="N28" s="54"/>
      <c r="O28" s="54"/>
      <c r="P28" s="54"/>
      <c r="Q28" s="337" t="s">
        <v>23</v>
      </c>
      <c r="R28" s="337" t="s">
        <v>23</v>
      </c>
      <c r="S28" s="337" t="s">
        <v>23</v>
      </c>
      <c r="T28" s="338">
        <v>385</v>
      </c>
      <c r="U28" s="338">
        <v>772</v>
      </c>
      <c r="V28" s="338">
        <v>1811</v>
      </c>
      <c r="W28" s="338">
        <v>3804</v>
      </c>
      <c r="X28" s="338" vm="173">
        <f>AD28</f>
        <v>6010</v>
      </c>
      <c r="Y28" s="338"/>
      <c r="Z28" s="222"/>
      <c r="AA28" s="338" vm="44">
        <v>38700</v>
      </c>
      <c r="AB28" s="338" vm="79">
        <v>4107</v>
      </c>
      <c r="AC28" s="338" vm="137">
        <v>4272</v>
      </c>
      <c r="AD28" s="338" vm="173">
        <v>6010</v>
      </c>
      <c r="AE28" s="338" vm="256">
        <v>6154</v>
      </c>
      <c r="AI28" s="222"/>
    </row>
    <row r="29" spans="1:35" ht="15" customHeight="1" x14ac:dyDescent="0.25">
      <c r="A29" s="121"/>
      <c r="B29" s="54" t="s">
        <v>230</v>
      </c>
      <c r="C29" s="54"/>
      <c r="D29" s="54"/>
      <c r="E29" s="54"/>
      <c r="F29" s="54"/>
      <c r="G29" s="54"/>
      <c r="H29" s="54"/>
      <c r="I29" s="54"/>
      <c r="J29" s="54"/>
      <c r="K29" s="54"/>
      <c r="L29" s="54"/>
      <c r="M29" s="54"/>
      <c r="N29" s="54"/>
      <c r="O29" s="54"/>
      <c r="P29" s="54"/>
      <c r="Q29" s="337" t="s">
        <v>23</v>
      </c>
      <c r="R29" s="337" t="s">
        <v>23</v>
      </c>
      <c r="S29" s="337" t="s">
        <v>23</v>
      </c>
      <c r="T29" s="338">
        <v>5546</v>
      </c>
      <c r="U29" s="338">
        <v>10100</v>
      </c>
      <c r="V29" s="338">
        <v>18747</v>
      </c>
      <c r="W29" s="338">
        <v>43500</v>
      </c>
      <c r="X29" s="338" vm="174">
        <f>AD29</f>
        <v>76455</v>
      </c>
      <c r="Y29" s="338"/>
      <c r="Z29" s="222"/>
      <c r="AA29" s="338">
        <v>0</v>
      </c>
      <c r="AB29" s="338">
        <v>51121</v>
      </c>
      <c r="AC29" s="338" vm="156">
        <v>60700</v>
      </c>
      <c r="AD29" s="338" vm="174">
        <v>76455</v>
      </c>
      <c r="AE29" s="338" vm="257">
        <v>84167</v>
      </c>
      <c r="AI29" s="222"/>
    </row>
    <row r="30" spans="1:35" ht="15" customHeight="1" x14ac:dyDescent="0.25">
      <c r="A30" s="121"/>
      <c r="B30" s="52" t="s">
        <v>231</v>
      </c>
      <c r="C30" s="52"/>
      <c r="D30" s="52"/>
      <c r="E30" s="52"/>
      <c r="F30" s="52"/>
      <c r="G30" s="52"/>
      <c r="H30" s="52"/>
      <c r="I30" s="52"/>
      <c r="J30" s="52"/>
      <c r="K30" s="52"/>
      <c r="L30" s="52"/>
      <c r="M30" s="52"/>
      <c r="N30" s="52"/>
      <c r="O30" s="52"/>
      <c r="P30" s="52"/>
      <c r="Q30" s="222"/>
      <c r="R30" s="222"/>
      <c r="S30" s="222"/>
      <c r="T30" s="222"/>
      <c r="U30" s="222"/>
      <c r="V30" s="222"/>
      <c r="W30" s="222"/>
      <c r="X30" s="222"/>
      <c r="Y30" s="222"/>
      <c r="Z30" s="222"/>
      <c r="AA30" s="222"/>
      <c r="AB30" s="222"/>
      <c r="AC30" s="222"/>
      <c r="AD30" s="222"/>
      <c r="AE30" s="222"/>
      <c r="AI30" s="222"/>
    </row>
    <row r="31" spans="1:35" ht="15" customHeight="1" x14ac:dyDescent="0.25">
      <c r="A31" s="121"/>
      <c r="B31" s="54" t="s">
        <v>296</v>
      </c>
      <c r="C31" s="52"/>
      <c r="D31" s="52"/>
      <c r="E31" s="52"/>
      <c r="F31" s="52"/>
      <c r="G31" s="52"/>
      <c r="H31" s="52"/>
      <c r="I31" s="52"/>
      <c r="J31" s="52"/>
      <c r="K31" s="52"/>
      <c r="L31" s="52"/>
      <c r="M31" s="52"/>
      <c r="N31" s="52"/>
      <c r="O31" s="52"/>
      <c r="P31" s="52"/>
      <c r="Q31" s="417" t="s">
        <v>23</v>
      </c>
      <c r="R31" s="417" t="s">
        <v>23</v>
      </c>
      <c r="S31" s="417" t="s">
        <v>23</v>
      </c>
      <c r="T31" s="417" t="s">
        <v>23</v>
      </c>
      <c r="U31" s="417" t="s">
        <v>23</v>
      </c>
      <c r="V31" s="234">
        <v>4.5770520000000001</v>
      </c>
      <c r="W31" s="234">
        <f>P31</f>
        <v>0</v>
      </c>
      <c r="X31" s="234">
        <f>AD31</f>
        <v>5.967085</v>
      </c>
      <c r="Y31" s="234"/>
      <c r="Z31" s="234"/>
      <c r="AA31" s="234">
        <v>5.5330539999999999</v>
      </c>
      <c r="AB31" s="234">
        <v>5.6819439999999997</v>
      </c>
      <c r="AC31" s="234">
        <v>5.8035540000000001</v>
      </c>
      <c r="AD31" s="234">
        <v>5.967085</v>
      </c>
      <c r="AE31" s="234">
        <v>6.2303249999999997</v>
      </c>
      <c r="AI31" s="222"/>
    </row>
    <row r="32" spans="1:35" ht="15" customHeight="1" x14ac:dyDescent="0.25">
      <c r="A32" s="121"/>
      <c r="B32" s="54" t="s">
        <v>297</v>
      </c>
      <c r="C32" s="52"/>
      <c r="D32" s="52"/>
      <c r="E32" s="52"/>
      <c r="F32" s="52"/>
      <c r="G32" s="52"/>
      <c r="H32" s="52"/>
      <c r="I32" s="52"/>
      <c r="J32" s="52"/>
      <c r="K32" s="52"/>
      <c r="L32" s="52"/>
      <c r="M32" s="52"/>
      <c r="N32" s="52"/>
      <c r="O32" s="52"/>
      <c r="P32" s="52"/>
      <c r="Q32" s="417" t="s">
        <v>23</v>
      </c>
      <c r="R32" s="417" t="s">
        <v>23</v>
      </c>
      <c r="S32" s="417" t="s">
        <v>23</v>
      </c>
      <c r="T32" s="417" t="s">
        <v>23</v>
      </c>
      <c r="U32" s="417" t="s">
        <v>23</v>
      </c>
      <c r="V32" s="234">
        <v>0.16736599999999999</v>
      </c>
      <c r="W32" s="234">
        <f>P32</f>
        <v>0</v>
      </c>
      <c r="X32" s="234">
        <f>AD32</f>
        <v>4.5939399999999999</v>
      </c>
      <c r="Y32" s="234"/>
      <c r="Z32" s="234"/>
      <c r="AA32" s="234">
        <v>0.35777799999999998</v>
      </c>
      <c r="AB32" s="234">
        <v>0.39163700000000001</v>
      </c>
      <c r="AC32" s="234">
        <v>0.43203900000000001</v>
      </c>
      <c r="AD32" s="234">
        <v>4.5939399999999999</v>
      </c>
      <c r="AE32" s="234">
        <v>0.48687900000000001</v>
      </c>
      <c r="AI32" s="222"/>
    </row>
    <row r="33" spans="1:35" ht="15" customHeight="1" x14ac:dyDescent="0.25">
      <c r="A33" s="121"/>
      <c r="B33" s="53" t="s">
        <v>232</v>
      </c>
      <c r="C33" s="53"/>
      <c r="D33" s="53"/>
      <c r="E33" s="53"/>
      <c r="F33" s="53"/>
      <c r="G33" s="53"/>
      <c r="H33" s="53"/>
      <c r="I33" s="53"/>
      <c r="J33" s="53"/>
      <c r="K33" s="53"/>
      <c r="L33" s="53"/>
      <c r="M33" s="53"/>
      <c r="N33" s="53"/>
      <c r="O33" s="53"/>
      <c r="P33" s="53"/>
      <c r="Q33" s="337" t="s">
        <v>23</v>
      </c>
      <c r="R33" s="337" t="s">
        <v>23</v>
      </c>
      <c r="S33" s="337" t="s">
        <v>23</v>
      </c>
      <c r="T33" s="297">
        <v>9.4446778215543509E-2</v>
      </c>
      <c r="U33" s="298">
        <v>7.3784785874340827E-2</v>
      </c>
      <c r="V33" s="298">
        <v>8.5256999999999999E-2</v>
      </c>
      <c r="W33" s="298">
        <v>8.5754999999999998E-2</v>
      </c>
      <c r="X33" s="298" vm="163">
        <f>AD33</f>
        <v>9.8583000000000004E-2</v>
      </c>
      <c r="Y33" s="298"/>
      <c r="Z33" s="222"/>
      <c r="AA33" s="298">
        <v>104.21942865529799</v>
      </c>
      <c r="AB33" s="298" vm="80">
        <v>8.9259000000000005E-2</v>
      </c>
      <c r="AC33" s="298" vm="138">
        <v>7.8305E-2</v>
      </c>
      <c r="AD33" s="298" vm="163">
        <v>9.8583000000000004E-2</v>
      </c>
      <c r="AE33" s="298" vm="255">
        <v>8.3243999999999999E-2</v>
      </c>
      <c r="AI33" s="222"/>
    </row>
    <row r="34" spans="1:35" ht="15" customHeight="1" x14ac:dyDescent="0.25">
      <c r="A34" s="121"/>
      <c r="B34" s="53" t="s">
        <v>233</v>
      </c>
      <c r="C34" s="53"/>
      <c r="D34" s="53"/>
      <c r="E34" s="53"/>
      <c r="F34" s="53"/>
      <c r="G34" s="53"/>
      <c r="H34" s="53"/>
      <c r="I34" s="53"/>
      <c r="J34" s="53"/>
      <c r="K34" s="53"/>
      <c r="L34" s="53"/>
      <c r="M34" s="53"/>
      <c r="N34" s="53"/>
      <c r="O34" s="53"/>
      <c r="P34" s="53"/>
      <c r="Q34" s="337" t="s">
        <v>23</v>
      </c>
      <c r="R34" s="337" t="s">
        <v>23</v>
      </c>
      <c r="S34" s="337" t="s">
        <v>23</v>
      </c>
      <c r="T34" s="337">
        <v>151468</v>
      </c>
      <c r="U34" s="338">
        <v>158376</v>
      </c>
      <c r="V34" s="338">
        <v>244573</v>
      </c>
      <c r="W34" s="338">
        <v>261415.29495421299</v>
      </c>
      <c r="X34" s="338">
        <f>AD34</f>
        <v>491013.16745293903</v>
      </c>
      <c r="Y34" s="338"/>
      <c r="Z34" s="222"/>
      <c r="AA34" s="338">
        <v>104219.42865529799</v>
      </c>
      <c r="AB34" s="338">
        <v>449129.87266048498</v>
      </c>
      <c r="AC34" s="338">
        <v>642755.34822429111</v>
      </c>
      <c r="AD34" s="338">
        <v>491013.16745293903</v>
      </c>
      <c r="AE34" s="338">
        <v>120684.121224442</v>
      </c>
      <c r="AI34" s="222"/>
    </row>
    <row r="35" spans="1:35" ht="15" customHeight="1" x14ac:dyDescent="0.25">
      <c r="A35" s="121"/>
      <c r="B35" s="122" t="s">
        <v>234</v>
      </c>
      <c r="C35" s="122"/>
      <c r="D35" s="122"/>
      <c r="E35" s="122"/>
      <c r="F35" s="122"/>
      <c r="G35" s="122"/>
      <c r="H35" s="122"/>
      <c r="I35" s="122"/>
      <c r="J35" s="122"/>
      <c r="K35" s="122"/>
      <c r="L35" s="122"/>
      <c r="M35" s="122"/>
      <c r="N35" s="122"/>
      <c r="O35" s="122"/>
      <c r="P35" s="122"/>
      <c r="Q35" s="222"/>
      <c r="R35" s="222"/>
      <c r="S35" s="222"/>
      <c r="T35" s="222"/>
      <c r="U35" s="222"/>
      <c r="V35" s="222"/>
      <c r="W35" s="222"/>
      <c r="X35" s="222"/>
      <c r="Y35" s="222"/>
      <c r="Z35" s="222"/>
      <c r="AA35" s="222"/>
      <c r="AB35" s="222"/>
      <c r="AC35" s="222"/>
      <c r="AD35" s="222"/>
      <c r="AE35" s="222"/>
      <c r="AI35" s="222"/>
    </row>
    <row r="36" spans="1:35" ht="15" customHeight="1" x14ac:dyDescent="0.25">
      <c r="A36" s="121"/>
      <c r="B36" s="123" t="s">
        <v>235</v>
      </c>
      <c r="C36" s="123"/>
      <c r="D36" s="123"/>
      <c r="E36" s="123"/>
      <c r="F36" s="123"/>
      <c r="G36" s="123"/>
      <c r="H36" s="123"/>
      <c r="I36" s="123"/>
      <c r="J36" s="123"/>
      <c r="K36" s="123"/>
      <c r="L36" s="123"/>
      <c r="M36" s="123"/>
      <c r="N36" s="123"/>
      <c r="O36" s="123"/>
      <c r="P36" s="123"/>
      <c r="Q36" s="337" t="s">
        <v>23</v>
      </c>
      <c r="R36" s="337" t="s">
        <v>23</v>
      </c>
      <c r="S36" s="337" t="s">
        <v>23</v>
      </c>
      <c r="T36" s="297">
        <v>0.66201820304827741</v>
      </c>
      <c r="U36" s="298">
        <v>0.61572468390956059</v>
      </c>
      <c r="V36" s="298">
        <v>0.66150593839381533</v>
      </c>
      <c r="W36" s="298">
        <v>0.61610956610697654</v>
      </c>
      <c r="X36" s="298">
        <f>AD36</f>
        <v>0</v>
      </c>
      <c r="Y36" s="298"/>
      <c r="Z36" s="222"/>
      <c r="AA36" s="298">
        <v>0.57102230495516837</v>
      </c>
      <c r="AB36" s="298">
        <v>0.52625920495879841</v>
      </c>
      <c r="AC36" s="298">
        <v>0.53015733305090118</v>
      </c>
      <c r="AD36" s="298">
        <v>0</v>
      </c>
      <c r="AE36" s="298">
        <v>0.56726400660980081</v>
      </c>
      <c r="AI36" s="222"/>
    </row>
    <row r="37" spans="1:35" ht="15" customHeight="1" x14ac:dyDescent="0.25">
      <c r="A37" s="121"/>
      <c r="B37" s="54" t="s">
        <v>236</v>
      </c>
      <c r="C37" s="54"/>
      <c r="D37" s="54"/>
      <c r="E37" s="54"/>
      <c r="F37" s="54"/>
      <c r="G37" s="54"/>
      <c r="H37" s="54"/>
      <c r="I37" s="54"/>
      <c r="J37" s="54"/>
      <c r="K37" s="54"/>
      <c r="L37" s="54"/>
      <c r="M37" s="54"/>
      <c r="N37" s="54"/>
      <c r="O37" s="54"/>
      <c r="P37" s="54"/>
      <c r="Q37" s="337" t="s">
        <v>23</v>
      </c>
      <c r="R37" s="337" t="s">
        <v>23</v>
      </c>
      <c r="S37" s="337" t="s">
        <v>23</v>
      </c>
      <c r="T37" s="297">
        <v>0.66486325738533159</v>
      </c>
      <c r="U37" s="298">
        <v>0.51699561105421721</v>
      </c>
      <c r="V37" s="298">
        <v>0.73419132847933322</v>
      </c>
      <c r="W37" s="298">
        <v>0.73271234730449708</v>
      </c>
      <c r="X37" s="298">
        <f>AD37</f>
        <v>0.55876257776171878</v>
      </c>
      <c r="Y37" s="298"/>
      <c r="Z37" s="222"/>
      <c r="AA37" s="298">
        <v>0.79815801842698919</v>
      </c>
      <c r="AB37" s="298">
        <v>0.75983540098496571</v>
      </c>
      <c r="AC37" s="298">
        <v>0.77319254304581164</v>
      </c>
      <c r="AD37" s="298">
        <v>0.55876257776171878</v>
      </c>
      <c r="AE37" s="298">
        <v>0.78047025231017475</v>
      </c>
      <c r="AI37" s="222"/>
    </row>
    <row r="38" spans="1:35" ht="15" customHeight="1" x14ac:dyDescent="0.25">
      <c r="A38" s="121"/>
      <c r="B38" s="54" t="s">
        <v>237</v>
      </c>
      <c r="C38" s="54"/>
      <c r="D38" s="54"/>
      <c r="E38" s="54"/>
      <c r="F38" s="54"/>
      <c r="G38" s="54"/>
      <c r="H38" s="54"/>
      <c r="I38" s="54"/>
      <c r="J38" s="54"/>
      <c r="K38" s="54"/>
      <c r="L38" s="54"/>
      <c r="M38" s="54"/>
      <c r="N38" s="54"/>
      <c r="O38" s="54"/>
      <c r="P38" s="54"/>
      <c r="Q38" s="337" t="s">
        <v>23</v>
      </c>
      <c r="R38" s="337" t="s">
        <v>23</v>
      </c>
      <c r="S38" s="337" t="s">
        <v>23</v>
      </c>
      <c r="T38" s="297" t="s">
        <v>23</v>
      </c>
      <c r="U38" s="298">
        <v>8.2383935681110465E-2</v>
      </c>
      <c r="V38" s="298">
        <v>5.9465162535716674E-2</v>
      </c>
      <c r="W38" s="298">
        <v>6.7196607650977624E-2</v>
      </c>
      <c r="X38" s="298">
        <f>AD38</f>
        <v>0.76316048359623634</v>
      </c>
      <c r="Y38" s="298"/>
      <c r="Z38" s="222"/>
      <c r="AA38" s="298">
        <v>6.7196607650977624E-2</v>
      </c>
      <c r="AB38" s="298">
        <v>6.7196607650977624E-2</v>
      </c>
      <c r="AC38" s="298">
        <v>6.7196607650977624E-2</v>
      </c>
      <c r="AD38" s="298">
        <v>0.76316048359623634</v>
      </c>
      <c r="AE38" s="298">
        <v>4.7119325815450461E-2</v>
      </c>
      <c r="AI38" s="222"/>
    </row>
    <row r="39" spans="1:35" ht="15" customHeight="1" x14ac:dyDescent="0.25">
      <c r="A39" s="121"/>
      <c r="B39" s="54"/>
      <c r="C39" s="54"/>
      <c r="D39" s="54"/>
      <c r="E39" s="54"/>
      <c r="F39" s="54"/>
      <c r="G39" s="54"/>
      <c r="H39" s="54"/>
      <c r="I39" s="54"/>
      <c r="J39" s="54"/>
      <c r="K39" s="54"/>
      <c r="L39" s="54"/>
      <c r="M39" s="54"/>
      <c r="N39" s="54"/>
      <c r="O39" s="54"/>
      <c r="P39" s="54"/>
      <c r="Q39" s="222"/>
      <c r="R39" s="222"/>
      <c r="S39" s="222"/>
      <c r="T39" s="222"/>
      <c r="U39" s="222"/>
      <c r="V39" s="298"/>
      <c r="W39" s="222"/>
      <c r="X39" s="222"/>
      <c r="Y39" s="222"/>
      <c r="Z39" s="222"/>
      <c r="AA39" s="298"/>
      <c r="AB39" s="298"/>
      <c r="AC39" s="298"/>
      <c r="AE39" s="298"/>
      <c r="AF39" s="298"/>
      <c r="AG39" s="298"/>
      <c r="AH39" s="298"/>
      <c r="AI39" s="222"/>
    </row>
    <row r="40" spans="1:35" ht="15" customHeight="1" x14ac:dyDescent="0.25">
      <c r="A40" s="121"/>
      <c r="B40" s="177" t="s">
        <v>238</v>
      </c>
      <c r="C40" s="177"/>
      <c r="D40" s="177"/>
      <c r="E40" s="177"/>
      <c r="F40" s="177"/>
      <c r="G40" s="177"/>
      <c r="H40" s="177"/>
      <c r="I40" s="177"/>
      <c r="J40" s="177"/>
      <c r="K40" s="177"/>
      <c r="L40" s="177"/>
      <c r="M40" s="177"/>
      <c r="N40" s="177"/>
      <c r="O40" s="177"/>
      <c r="P40" s="177"/>
      <c r="Q40" s="227">
        <v>2015</v>
      </c>
      <c r="R40" s="227">
        <v>2016</v>
      </c>
      <c r="S40" s="227">
        <v>2017</v>
      </c>
      <c r="T40" s="227">
        <v>2018</v>
      </c>
      <c r="U40" s="227">
        <v>2019</v>
      </c>
      <c r="V40" s="227">
        <v>2020</v>
      </c>
      <c r="W40" s="227">
        <v>2021</v>
      </c>
      <c r="X40" s="228">
        <v>2022</v>
      </c>
      <c r="Y40" s="229">
        <v>2023</v>
      </c>
      <c r="Z40" s="222"/>
      <c r="AA40" s="389" t="s">
        <v>290</v>
      </c>
      <c r="AB40" s="389" t="s">
        <v>291</v>
      </c>
      <c r="AC40" s="389" t="s">
        <v>292</v>
      </c>
      <c r="AD40" s="389">
        <v>2022</v>
      </c>
      <c r="AE40" s="390" t="s">
        <v>320</v>
      </c>
      <c r="AF40" s="390" t="s">
        <v>321</v>
      </c>
      <c r="AG40" s="391" t="s">
        <v>322</v>
      </c>
      <c r="AH40" s="392">
        <v>2023</v>
      </c>
      <c r="AI40" s="222"/>
    </row>
    <row r="41" spans="1:35" ht="15" customHeight="1" x14ac:dyDescent="0.25">
      <c r="A41" s="121"/>
      <c r="B41" s="49" t="s">
        <v>239</v>
      </c>
      <c r="C41" s="49"/>
      <c r="D41" s="49"/>
      <c r="E41" s="49"/>
      <c r="F41" s="49"/>
      <c r="G41" s="49"/>
      <c r="H41" s="49"/>
      <c r="I41" s="49"/>
      <c r="J41" s="49"/>
      <c r="K41" s="49"/>
      <c r="L41" s="49"/>
      <c r="M41" s="49"/>
      <c r="N41" s="49"/>
      <c r="O41" s="49"/>
      <c r="P41" s="49"/>
      <c r="Q41" s="356"/>
      <c r="R41" s="356"/>
      <c r="S41" s="356"/>
      <c r="T41" s="356"/>
      <c r="U41" s="356"/>
      <c r="V41" s="356"/>
      <c r="W41" s="356"/>
      <c r="X41" s="356">
        <f t="shared" si="0"/>
        <v>0</v>
      </c>
      <c r="Y41" s="356"/>
      <c r="Z41" s="222"/>
      <c r="AA41" s="356"/>
      <c r="AB41" s="356"/>
      <c r="AC41" s="356"/>
      <c r="AE41" s="357"/>
      <c r="AF41" s="357"/>
      <c r="AG41" s="357"/>
      <c r="AH41" s="357"/>
      <c r="AI41" s="222"/>
    </row>
    <row r="42" spans="1:35" ht="15" customHeight="1" x14ac:dyDescent="0.25">
      <c r="A42" s="121"/>
      <c r="B42" s="123" t="s">
        <v>240</v>
      </c>
      <c r="C42" s="123"/>
      <c r="D42" s="123"/>
      <c r="E42" s="123"/>
      <c r="F42" s="123"/>
      <c r="G42" s="123"/>
      <c r="H42" s="123"/>
      <c r="I42" s="123"/>
      <c r="J42" s="123"/>
      <c r="K42" s="123"/>
      <c r="L42" s="123"/>
      <c r="M42" s="123"/>
      <c r="N42" s="123"/>
      <c r="O42" s="123"/>
      <c r="P42" s="123"/>
      <c r="Q42" s="299">
        <v>12084</v>
      </c>
      <c r="R42" s="299">
        <v>11992</v>
      </c>
      <c r="S42" s="299">
        <v>11657</v>
      </c>
      <c r="T42" s="299">
        <v>11631</v>
      </c>
      <c r="U42" s="299">
        <v>11660</v>
      </c>
      <c r="V42" s="299">
        <v>12180</v>
      </c>
      <c r="W42" s="299">
        <v>12236</v>
      </c>
      <c r="X42" s="299">
        <f>AD42</f>
        <v>0</v>
      </c>
      <c r="Y42" s="299"/>
      <c r="Z42" s="222"/>
      <c r="AA42" s="299" vm="35">
        <v>12899</v>
      </c>
      <c r="AB42" s="299" vm="81">
        <v>12909</v>
      </c>
      <c r="AC42" s="299" vm="139">
        <v>12992</v>
      </c>
      <c r="AD42" s="299">
        <v>0</v>
      </c>
      <c r="AE42" s="299" vm="259">
        <v>13252</v>
      </c>
      <c r="AI42" s="222"/>
    </row>
    <row r="43" spans="1:35" ht="15" customHeight="1" x14ac:dyDescent="0.25">
      <c r="A43" s="121"/>
      <c r="B43" s="53" t="s">
        <v>241</v>
      </c>
      <c r="C43" s="53"/>
      <c r="D43" s="53"/>
      <c r="E43" s="53"/>
      <c r="F43" s="53"/>
      <c r="G43" s="53"/>
      <c r="H43" s="53"/>
      <c r="I43" s="53"/>
      <c r="J43" s="53"/>
      <c r="K43" s="53"/>
      <c r="L43" s="53"/>
      <c r="M43" s="53"/>
      <c r="N43" s="53"/>
      <c r="O43" s="53"/>
      <c r="P43" s="53"/>
      <c r="Q43" s="297" t="s">
        <v>23</v>
      </c>
      <c r="R43" s="297" t="s">
        <v>23</v>
      </c>
      <c r="S43" s="297" t="s">
        <v>23</v>
      </c>
      <c r="T43" s="298">
        <v>0.24641045481901813</v>
      </c>
      <c r="U43" s="298">
        <v>0.25</v>
      </c>
      <c r="V43" s="298">
        <v>0.25</v>
      </c>
      <c r="W43" s="298">
        <v>0.2666</v>
      </c>
      <c r="X43" s="298">
        <f>AD43</f>
        <v>0.27484671864355459</v>
      </c>
      <c r="Y43" s="298"/>
      <c r="Z43" s="222"/>
      <c r="AA43" s="298">
        <v>0.26513683231258239</v>
      </c>
      <c r="AB43" s="298">
        <v>0.26617088852738402</v>
      </c>
      <c r="AC43" s="298">
        <v>0.26955049261083741</v>
      </c>
      <c r="AD43" s="298">
        <v>0.27484671864355459</v>
      </c>
      <c r="AE43" s="298">
        <v>0.27942952007244187</v>
      </c>
      <c r="AI43" s="222"/>
    </row>
    <row r="44" spans="1:35" ht="15" customHeight="1" x14ac:dyDescent="0.25">
      <c r="A44" s="121"/>
      <c r="B44" s="53" t="s">
        <v>242</v>
      </c>
      <c r="C44" s="53"/>
      <c r="D44" s="53"/>
      <c r="E44" s="53"/>
      <c r="F44" s="53"/>
      <c r="G44" s="53"/>
      <c r="H44" s="53"/>
      <c r="I44" s="53"/>
      <c r="J44" s="53"/>
      <c r="K44" s="53"/>
      <c r="L44" s="53"/>
      <c r="M44" s="53"/>
      <c r="N44" s="53"/>
      <c r="O44" s="53"/>
      <c r="P44" s="53"/>
      <c r="Q44" s="300" t="s">
        <v>23</v>
      </c>
      <c r="R44" s="300" t="s">
        <v>23</v>
      </c>
      <c r="S44" s="297" t="s">
        <v>23</v>
      </c>
      <c r="T44" s="298">
        <v>0.1032</v>
      </c>
      <c r="U44" s="298">
        <v>0.1051</v>
      </c>
      <c r="V44" s="298">
        <v>0.1147</v>
      </c>
      <c r="W44" s="298">
        <v>0.12610299999999999</v>
      </c>
      <c r="X44" s="298">
        <f>AD44</f>
        <v>0.72</v>
      </c>
      <c r="Y44" s="298"/>
      <c r="Z44" s="222"/>
      <c r="AA44" s="298" vm="36">
        <v>2.6824000000000001E-2</v>
      </c>
      <c r="AB44" s="298" vm="82">
        <v>6.4605999999999997E-2</v>
      </c>
      <c r="AC44" s="298" vm="157">
        <v>9.8676E-2</v>
      </c>
      <c r="AD44" s="298">
        <v>0.72</v>
      </c>
      <c r="AE44" s="298" vm="260">
        <v>2.9052000000000001E-2</v>
      </c>
      <c r="AI44" s="222"/>
    </row>
    <row r="45" spans="1:35" ht="15" customHeight="1" x14ac:dyDescent="0.25">
      <c r="A45" s="121"/>
      <c r="B45" s="124" t="s">
        <v>243</v>
      </c>
      <c r="C45" s="124"/>
      <c r="D45" s="124"/>
      <c r="E45" s="124"/>
      <c r="F45" s="124"/>
      <c r="G45" s="124"/>
      <c r="H45" s="124"/>
      <c r="I45" s="124"/>
      <c r="J45" s="124"/>
      <c r="K45" s="124"/>
      <c r="L45" s="124"/>
      <c r="M45" s="124"/>
      <c r="N45" s="124"/>
      <c r="O45" s="124"/>
      <c r="P45" s="124"/>
      <c r="Q45" s="222"/>
      <c r="R45" s="222"/>
      <c r="S45" s="222"/>
      <c r="T45" s="222"/>
      <c r="U45" s="222"/>
      <c r="V45" s="222"/>
      <c r="W45" s="222"/>
      <c r="X45" s="222"/>
      <c r="Y45" s="222"/>
      <c r="Z45" s="222"/>
      <c r="AA45" s="222"/>
      <c r="AB45" s="222"/>
      <c r="AC45" s="222"/>
      <c r="AD45" s="222"/>
      <c r="AE45" s="222"/>
      <c r="AI45" s="222"/>
    </row>
    <row r="46" spans="1:35" ht="15" customHeight="1" x14ac:dyDescent="0.25">
      <c r="A46" s="121"/>
      <c r="B46" s="123" t="s">
        <v>244</v>
      </c>
      <c r="C46" s="123"/>
      <c r="D46" s="123"/>
      <c r="E46" s="123"/>
      <c r="F46" s="123"/>
      <c r="G46" s="123"/>
      <c r="H46" s="123"/>
      <c r="I46" s="123"/>
      <c r="J46" s="123"/>
      <c r="K46" s="123"/>
      <c r="L46" s="123"/>
      <c r="M46" s="123"/>
      <c r="N46" s="123"/>
      <c r="O46" s="123"/>
      <c r="P46" s="123"/>
      <c r="Q46" s="299">
        <v>443105</v>
      </c>
      <c r="R46" s="299">
        <v>389883</v>
      </c>
      <c r="S46" s="299">
        <v>473078</v>
      </c>
      <c r="T46" s="299">
        <v>398394.17660799995</v>
      </c>
      <c r="U46" s="299">
        <v>400448.45329599991</v>
      </c>
      <c r="V46" s="299">
        <v>273872.676531</v>
      </c>
      <c r="W46" s="299">
        <v>337539.608374</v>
      </c>
      <c r="X46" s="299">
        <f>AD46</f>
        <v>0</v>
      </c>
      <c r="Y46" s="299"/>
      <c r="Z46" s="222"/>
      <c r="AA46" s="299" vm="37">
        <v>61426.94</v>
      </c>
      <c r="AB46" s="299" vm="83">
        <v>147727.339985</v>
      </c>
      <c r="AC46" s="299" vm="140">
        <v>191079.65998600001</v>
      </c>
      <c r="AD46" s="299">
        <v>0</v>
      </c>
      <c r="AE46" s="299" vm="261">
        <v>0</v>
      </c>
      <c r="AI46" s="222"/>
    </row>
    <row r="47" spans="1:35" ht="15" customHeight="1" x14ac:dyDescent="0.25">
      <c r="A47" s="121"/>
      <c r="B47" s="53" t="s">
        <v>245</v>
      </c>
      <c r="C47" s="53"/>
      <c r="D47" s="53"/>
      <c r="E47" s="53"/>
      <c r="F47" s="53"/>
      <c r="G47" s="53"/>
      <c r="H47" s="53"/>
      <c r="I47" s="53"/>
      <c r="J47" s="53"/>
      <c r="K47" s="53"/>
      <c r="L47" s="53"/>
      <c r="M47" s="53"/>
      <c r="N47" s="53"/>
      <c r="O47" s="53"/>
      <c r="P47" s="53"/>
      <c r="Q47" s="297" t="s">
        <v>23</v>
      </c>
      <c r="R47" s="297" t="s">
        <v>23</v>
      </c>
      <c r="S47" s="297" t="s">
        <v>23</v>
      </c>
      <c r="T47" s="298">
        <v>0.99691437387503212</v>
      </c>
      <c r="U47" s="298">
        <v>0.97368421052631571</v>
      </c>
      <c r="V47" s="298">
        <v>1</v>
      </c>
      <c r="W47" s="298">
        <v>1</v>
      </c>
      <c r="X47" s="298" vm="182">
        <f>AD47</f>
        <v>0.99515600000000004</v>
      </c>
      <c r="Y47" s="298"/>
      <c r="Z47" s="222"/>
      <c r="AA47" s="298" vm="45">
        <v>0.64656199999999997</v>
      </c>
      <c r="AB47" s="298" vm="84">
        <v>0.83406899999999995</v>
      </c>
      <c r="AC47" s="298" vm="141">
        <v>0.96590200000000004</v>
      </c>
      <c r="AD47" s="298" vm="182">
        <v>0.99515600000000004</v>
      </c>
      <c r="AE47" s="298" vm="262">
        <v>0</v>
      </c>
      <c r="AI47" s="222"/>
    </row>
    <row r="48" spans="1:35" ht="15" customHeight="1" x14ac:dyDescent="0.25">
      <c r="A48" s="121"/>
      <c r="B48" s="54" t="s">
        <v>246</v>
      </c>
      <c r="C48" s="54"/>
      <c r="D48" s="54"/>
      <c r="E48" s="54"/>
      <c r="F48" s="54"/>
      <c r="G48" s="54"/>
      <c r="H48" s="54"/>
      <c r="I48" s="54"/>
      <c r="J48" s="54"/>
      <c r="K48" s="54"/>
      <c r="L48" s="54"/>
      <c r="M48" s="54"/>
      <c r="N48" s="54"/>
      <c r="O48" s="54"/>
      <c r="P48" s="54"/>
      <c r="Q48" s="300" t="s">
        <v>23</v>
      </c>
      <c r="R48" s="300" t="s">
        <v>23</v>
      </c>
      <c r="S48" s="300" t="s">
        <v>23</v>
      </c>
      <c r="T48" s="299">
        <v>4042.6642515544854</v>
      </c>
      <c r="U48" s="299">
        <v>3756</v>
      </c>
      <c r="V48" s="299">
        <v>3250</v>
      </c>
      <c r="W48" s="299">
        <v>3703.7467551509999</v>
      </c>
      <c r="X48" s="299" vm="182">
        <f>AD48</f>
        <v>0.99515600000000004</v>
      </c>
      <c r="Y48" s="299"/>
      <c r="Z48" s="222"/>
      <c r="AA48" s="299">
        <v>606.81743806199995</v>
      </c>
      <c r="AB48" s="299">
        <v>1543.3491639409999</v>
      </c>
      <c r="AC48" s="299">
        <v>2175.403903849</v>
      </c>
      <c r="AD48" s="299" vm="182">
        <v>0.99515600000000004</v>
      </c>
      <c r="AE48" s="299">
        <v>0</v>
      </c>
      <c r="AI48" s="222"/>
    </row>
    <row r="49" spans="1:35" ht="15" customHeight="1" x14ac:dyDescent="0.25">
      <c r="A49" s="121"/>
      <c r="B49" s="124" t="s">
        <v>247</v>
      </c>
      <c r="C49" s="124"/>
      <c r="D49" s="124"/>
      <c r="E49" s="124"/>
      <c r="F49" s="124"/>
      <c r="G49" s="124"/>
      <c r="H49" s="124"/>
      <c r="I49" s="124"/>
      <c r="J49" s="124"/>
      <c r="K49" s="124"/>
      <c r="L49" s="124"/>
      <c r="M49" s="124"/>
      <c r="N49" s="124"/>
      <c r="O49" s="124"/>
      <c r="P49" s="124"/>
      <c r="Q49" s="222"/>
      <c r="R49" s="222"/>
      <c r="S49" s="222"/>
      <c r="T49" s="222"/>
      <c r="U49" s="222"/>
      <c r="V49" s="222"/>
      <c r="W49" s="222"/>
      <c r="X49" s="222"/>
      <c r="Y49" s="222"/>
      <c r="Z49" s="222"/>
      <c r="AA49" s="222"/>
      <c r="AB49" s="222"/>
      <c r="AC49" s="222"/>
      <c r="AD49" s="222"/>
      <c r="AE49" s="222"/>
      <c r="AI49" s="222"/>
    </row>
    <row r="50" spans="1:35" ht="15" customHeight="1" x14ac:dyDescent="0.25">
      <c r="A50" s="121"/>
      <c r="B50" s="123" t="s">
        <v>248</v>
      </c>
      <c r="C50" s="123"/>
      <c r="D50" s="123"/>
      <c r="E50" s="123"/>
      <c r="F50" s="123"/>
      <c r="G50" s="123"/>
      <c r="H50" s="123"/>
      <c r="I50" s="123"/>
      <c r="J50" s="123"/>
      <c r="K50" s="123"/>
      <c r="L50" s="123"/>
      <c r="M50" s="123"/>
      <c r="N50" s="123"/>
      <c r="O50" s="123"/>
      <c r="P50" s="123"/>
      <c r="Q50" s="297" t="s">
        <v>23</v>
      </c>
      <c r="R50" s="297" t="s">
        <v>23</v>
      </c>
      <c r="S50" s="297" t="s">
        <v>23</v>
      </c>
      <c r="T50" s="299">
        <v>29</v>
      </c>
      <c r="U50" s="299">
        <v>29</v>
      </c>
      <c r="V50" s="299">
        <v>17</v>
      </c>
      <c r="W50" s="299">
        <v>21</v>
      </c>
      <c r="X50" s="299">
        <f t="shared" ref="X50:X55" si="1">AD50</f>
        <v>0</v>
      </c>
      <c r="Y50" s="299"/>
      <c r="Z50" s="222"/>
      <c r="AA50" s="299" vm="38">
        <v>4</v>
      </c>
      <c r="AB50" s="299" vm="99">
        <v>6</v>
      </c>
      <c r="AC50" s="299" vm="142">
        <v>15</v>
      </c>
      <c r="AD50" s="299">
        <v>0</v>
      </c>
      <c r="AE50" s="299" vm="258">
        <v>11</v>
      </c>
      <c r="AI50" s="222"/>
    </row>
    <row r="51" spans="1:35" ht="15" customHeight="1" x14ac:dyDescent="0.25">
      <c r="A51" s="121"/>
      <c r="B51" s="53" t="s">
        <v>249</v>
      </c>
      <c r="C51" s="53"/>
      <c r="D51" s="53"/>
      <c r="E51" s="53"/>
      <c r="F51" s="53"/>
      <c r="G51" s="53"/>
      <c r="H51" s="53"/>
      <c r="I51" s="53"/>
      <c r="J51" s="53"/>
      <c r="K51" s="53"/>
      <c r="L51" s="53"/>
      <c r="M51" s="53"/>
      <c r="N51" s="53"/>
      <c r="O51" s="53"/>
      <c r="P51" s="53"/>
      <c r="Q51" s="300" t="s">
        <v>23</v>
      </c>
      <c r="R51" s="300" t="s">
        <v>23</v>
      </c>
      <c r="S51" s="300" t="s">
        <v>23</v>
      </c>
      <c r="T51" s="299">
        <v>106</v>
      </c>
      <c r="U51" s="299">
        <v>82</v>
      </c>
      <c r="V51" s="299">
        <v>115</v>
      </c>
      <c r="W51" s="299">
        <v>132</v>
      </c>
      <c r="X51" s="299" vm="183">
        <f t="shared" si="1"/>
        <v>28</v>
      </c>
      <c r="Y51" s="299"/>
      <c r="Z51" s="222"/>
      <c r="AA51" s="299" vm="39">
        <v>20</v>
      </c>
      <c r="AB51" s="299" vm="100">
        <v>52</v>
      </c>
      <c r="AC51" s="299" vm="143">
        <v>73</v>
      </c>
      <c r="AD51" s="299" vm="183">
        <v>28</v>
      </c>
      <c r="AE51" s="299" vm="263">
        <v>38</v>
      </c>
      <c r="AI51" s="222"/>
    </row>
    <row r="52" spans="1:35" ht="15" customHeight="1" x14ac:dyDescent="0.25">
      <c r="A52" s="121"/>
      <c r="B52" s="54" t="s">
        <v>250</v>
      </c>
      <c r="C52" s="54"/>
      <c r="D52" s="54"/>
      <c r="E52" s="54"/>
      <c r="F52" s="54"/>
      <c r="G52" s="54"/>
      <c r="H52" s="54"/>
      <c r="I52" s="54"/>
      <c r="J52" s="54"/>
      <c r="K52" s="54"/>
      <c r="L52" s="54"/>
      <c r="M52" s="54"/>
      <c r="N52" s="54"/>
      <c r="O52" s="54"/>
      <c r="P52" s="54"/>
      <c r="Q52" s="297" t="s">
        <v>23</v>
      </c>
      <c r="R52" s="297" t="s">
        <v>23</v>
      </c>
      <c r="S52" s="297" t="s">
        <v>23</v>
      </c>
      <c r="T52" s="299">
        <v>2</v>
      </c>
      <c r="U52" s="299">
        <v>0</v>
      </c>
      <c r="V52" s="299">
        <v>0</v>
      </c>
      <c r="W52" s="299">
        <v>0</v>
      </c>
      <c r="X52" s="299" vm="184">
        <f t="shared" si="1"/>
        <v>105</v>
      </c>
      <c r="Y52" s="299"/>
      <c r="Z52" s="222"/>
      <c r="AA52" s="299" vm="40">
        <v>0</v>
      </c>
      <c r="AB52" s="299" vm="101">
        <v>0</v>
      </c>
      <c r="AC52" s="299" vm="144">
        <v>0</v>
      </c>
      <c r="AD52" s="299" vm="184">
        <v>105</v>
      </c>
      <c r="AE52" s="299" vm="264">
        <v>0</v>
      </c>
      <c r="AI52" s="222"/>
    </row>
    <row r="53" spans="1:35" ht="15" customHeight="1" x14ac:dyDescent="0.25">
      <c r="A53" s="121"/>
      <c r="B53" s="54" t="s">
        <v>251</v>
      </c>
      <c r="C53" s="54"/>
      <c r="D53" s="54"/>
      <c r="E53" s="54"/>
      <c r="F53" s="54"/>
      <c r="G53" s="54"/>
      <c r="H53" s="54"/>
      <c r="I53" s="54"/>
      <c r="J53" s="54"/>
      <c r="K53" s="54"/>
      <c r="L53" s="54"/>
      <c r="M53" s="54"/>
      <c r="N53" s="54"/>
      <c r="O53" s="54"/>
      <c r="P53" s="54"/>
      <c r="Q53" s="300" t="s">
        <v>23</v>
      </c>
      <c r="R53" s="300" t="s">
        <v>23</v>
      </c>
      <c r="S53" s="300" t="s">
        <v>23</v>
      </c>
      <c r="T53" s="299">
        <v>5</v>
      </c>
      <c r="U53" s="299">
        <v>2</v>
      </c>
      <c r="V53" s="299">
        <v>3</v>
      </c>
      <c r="W53" s="299">
        <v>7</v>
      </c>
      <c r="X53" s="299" vm="185">
        <f t="shared" si="1"/>
        <v>0</v>
      </c>
      <c r="Y53" s="299"/>
      <c r="Z53" s="222"/>
      <c r="AA53" s="299" vm="41">
        <v>2</v>
      </c>
      <c r="AB53" s="299" vm="98">
        <v>4</v>
      </c>
      <c r="AC53" s="299" vm="145">
        <v>5</v>
      </c>
      <c r="AD53" s="299" vm="185">
        <v>0</v>
      </c>
      <c r="AE53" s="299" vm="265">
        <v>1</v>
      </c>
      <c r="AI53" s="222"/>
    </row>
    <row r="54" spans="1:35" ht="15" customHeight="1" x14ac:dyDescent="0.25">
      <c r="A54" s="121"/>
      <c r="B54" s="54" t="s">
        <v>252</v>
      </c>
      <c r="C54" s="54"/>
      <c r="D54" s="54"/>
      <c r="E54" s="54"/>
      <c r="F54" s="54"/>
      <c r="G54" s="54"/>
      <c r="H54" s="54"/>
      <c r="I54" s="54"/>
      <c r="J54" s="54"/>
      <c r="K54" s="54"/>
      <c r="L54" s="54"/>
      <c r="M54" s="54"/>
      <c r="N54" s="54"/>
      <c r="O54" s="54"/>
      <c r="P54" s="54"/>
      <c r="Q54" s="297" t="s">
        <v>23</v>
      </c>
      <c r="R54" s="297" t="s">
        <v>23</v>
      </c>
      <c r="S54" s="297" t="s">
        <v>23</v>
      </c>
      <c r="T54" s="416">
        <v>1.3563675182483559</v>
      </c>
      <c r="U54" s="416">
        <v>1.5</v>
      </c>
      <c r="V54" s="416">
        <v>0.77</v>
      </c>
      <c r="W54" s="416">
        <v>0.92</v>
      </c>
      <c r="X54" s="416" vm="165">
        <f t="shared" si="1"/>
        <v>5</v>
      </c>
      <c r="Y54" s="416"/>
      <c r="Z54" s="416"/>
      <c r="AA54" s="416" vm="42">
        <v>0.68</v>
      </c>
      <c r="AB54" s="416" vm="102">
        <v>0.5</v>
      </c>
      <c r="AC54" s="416" vm="146">
        <v>0.87</v>
      </c>
      <c r="AD54" s="416" vm="165">
        <v>5</v>
      </c>
      <c r="AE54" s="416" vm="267">
        <v>1.71</v>
      </c>
      <c r="AI54" s="222"/>
    </row>
    <row r="55" spans="1:35" ht="15" customHeight="1" x14ac:dyDescent="0.25">
      <c r="A55" s="121"/>
      <c r="B55" s="54" t="s">
        <v>253</v>
      </c>
      <c r="C55" s="54"/>
      <c r="D55" s="54"/>
      <c r="E55" s="54"/>
      <c r="F55" s="54"/>
      <c r="G55" s="54"/>
      <c r="H55" s="54"/>
      <c r="I55" s="54"/>
      <c r="J55" s="54"/>
      <c r="K55" s="54"/>
      <c r="L55" s="54"/>
      <c r="M55" s="54"/>
      <c r="N55" s="54"/>
      <c r="O55" s="54"/>
      <c r="P55" s="54"/>
      <c r="Q55" s="300" t="s">
        <v>23</v>
      </c>
      <c r="R55" s="300" t="s">
        <v>23</v>
      </c>
      <c r="S55" s="300" t="s">
        <v>23</v>
      </c>
      <c r="T55" s="416">
        <v>2.4955222818290688</v>
      </c>
      <c r="U55" s="416">
        <v>1.84</v>
      </c>
      <c r="V55" s="416">
        <v>2.12</v>
      </c>
      <c r="W55" s="416">
        <v>2.09</v>
      </c>
      <c r="X55" s="416" vm="164">
        <f t="shared" si="1"/>
        <v>1.1299999999999999</v>
      </c>
      <c r="Y55" s="416"/>
      <c r="Z55" s="416"/>
      <c r="AA55" s="416" vm="43">
        <v>1.73</v>
      </c>
      <c r="AB55" s="416" vm="103">
        <v>2.2000000000000002</v>
      </c>
      <c r="AC55" s="416" vm="158">
        <v>2.13</v>
      </c>
      <c r="AD55" s="416" vm="164">
        <v>1.1299999999999999</v>
      </c>
      <c r="AE55" s="416" vm="266">
        <v>3.15</v>
      </c>
      <c r="AI55" s="222"/>
    </row>
    <row r="56" spans="1:35" ht="15" customHeight="1" x14ac:dyDescent="0.25">
      <c r="A56" s="121"/>
      <c r="B56" s="54"/>
      <c r="C56" s="54"/>
      <c r="D56" s="54"/>
      <c r="E56" s="54"/>
      <c r="F56" s="54"/>
      <c r="G56" s="54"/>
      <c r="H56" s="54"/>
      <c r="I56" s="54"/>
      <c r="J56" s="54"/>
      <c r="K56" s="54"/>
      <c r="L56" s="54"/>
      <c r="M56" s="54"/>
      <c r="N56" s="54"/>
      <c r="O56" s="54"/>
      <c r="P56" s="54"/>
      <c r="Q56" s="253"/>
      <c r="R56" s="253"/>
      <c r="S56" s="287"/>
      <c r="T56" s="236"/>
      <c r="U56" s="222"/>
      <c r="V56" s="222"/>
      <c r="W56" s="222"/>
      <c r="X56" s="222"/>
      <c r="Y56" s="222"/>
      <c r="Z56" s="222"/>
      <c r="AA56" s="222"/>
      <c r="AB56" s="222"/>
      <c r="AC56" s="222"/>
      <c r="AD56" s="222"/>
      <c r="AE56" s="222"/>
      <c r="AF56" s="222"/>
      <c r="AG56" s="222"/>
      <c r="AH56" s="222"/>
      <c r="AI56" s="222"/>
    </row>
    <row r="57" spans="1:35" ht="15" customHeight="1" x14ac:dyDescent="0.25">
      <c r="A57" s="121"/>
      <c r="B57" s="177" t="s">
        <v>304</v>
      </c>
      <c r="C57" s="177"/>
      <c r="D57" s="177"/>
      <c r="E57" s="177"/>
      <c r="F57" s="177"/>
      <c r="G57" s="177"/>
      <c r="H57" s="177"/>
      <c r="I57" s="177"/>
      <c r="J57" s="177"/>
      <c r="K57" s="177"/>
      <c r="L57" s="177"/>
      <c r="M57" s="177"/>
      <c r="N57" s="177"/>
      <c r="O57" s="177"/>
      <c r="P57" s="177"/>
      <c r="Q57" s="227">
        <v>2015</v>
      </c>
      <c r="R57" s="227">
        <v>2016</v>
      </c>
      <c r="S57" s="227">
        <v>2017</v>
      </c>
      <c r="T57" s="227">
        <v>2018</v>
      </c>
      <c r="U57" s="227">
        <v>2019</v>
      </c>
      <c r="V57" s="227">
        <v>2020</v>
      </c>
      <c r="W57" s="227">
        <v>2021</v>
      </c>
      <c r="X57" s="228">
        <v>2022</v>
      </c>
      <c r="Y57" s="229">
        <v>2023</v>
      </c>
      <c r="Z57" s="222"/>
      <c r="AA57" s="389" t="s">
        <v>290</v>
      </c>
      <c r="AB57" s="389" t="s">
        <v>291</v>
      </c>
      <c r="AC57" s="389" t="s">
        <v>292</v>
      </c>
      <c r="AD57" s="389">
        <v>2022</v>
      </c>
      <c r="AE57" s="390" t="s">
        <v>320</v>
      </c>
      <c r="AF57" s="390" t="s">
        <v>321</v>
      </c>
      <c r="AG57" s="391" t="s">
        <v>322</v>
      </c>
      <c r="AH57" s="392">
        <v>2023</v>
      </c>
      <c r="AI57" s="222"/>
    </row>
    <row r="58" spans="1:35" x14ac:dyDescent="0.25">
      <c r="B58" s="439" t="s">
        <v>305</v>
      </c>
      <c r="Q58" s="300" t="s">
        <v>23</v>
      </c>
      <c r="R58" s="300" t="s">
        <v>23</v>
      </c>
      <c r="S58" s="300" t="s">
        <v>23</v>
      </c>
      <c r="T58" s="300" t="s">
        <v>23</v>
      </c>
      <c r="U58" s="300" t="s">
        <v>23</v>
      </c>
      <c r="V58" s="236">
        <v>215.85158973778002</v>
      </c>
      <c r="W58" s="236">
        <v>229.2</v>
      </c>
      <c r="X58" s="447">
        <f t="shared" ref="X58:X71" si="2">AD58</f>
        <v>531.55191400000001</v>
      </c>
      <c r="Y58" s="447"/>
      <c r="AA58" s="236">
        <v>272.89999999999998</v>
      </c>
      <c r="AB58" s="236">
        <v>332.1</v>
      </c>
      <c r="AC58" s="236">
        <v>406.19179899999995</v>
      </c>
      <c r="AD58" s="236">
        <v>531.55191400000001</v>
      </c>
      <c r="AE58" s="236">
        <v>326.52110899999997</v>
      </c>
    </row>
    <row r="59" spans="1:35" x14ac:dyDescent="0.25">
      <c r="B59" s="439" t="s">
        <v>306</v>
      </c>
      <c r="Q59" s="300" t="s">
        <v>23</v>
      </c>
      <c r="R59" s="300" t="s">
        <v>23</v>
      </c>
      <c r="S59" s="300" t="s">
        <v>23</v>
      </c>
      <c r="T59" s="300" t="s">
        <v>23</v>
      </c>
      <c r="U59" s="300" t="s">
        <v>23</v>
      </c>
      <c r="V59" s="236">
        <v>800</v>
      </c>
      <c r="W59" s="236" vm="48">
        <v>790</v>
      </c>
      <c r="X59" s="447" vm="194">
        <f t="shared" si="2"/>
        <v>810</v>
      </c>
      <c r="Y59" s="447"/>
      <c r="AA59" s="236" vm="59">
        <v>800</v>
      </c>
      <c r="AB59" s="236">
        <v>810</v>
      </c>
      <c r="AC59" s="236">
        <v>810</v>
      </c>
      <c r="AD59" s="236" vm="194">
        <v>810</v>
      </c>
      <c r="AE59" s="236" vm="270">
        <v>810</v>
      </c>
    </row>
    <row r="60" spans="1:35" x14ac:dyDescent="0.25">
      <c r="B60" s="440" t="s">
        <v>307</v>
      </c>
      <c r="Q60" s="300" t="s">
        <v>23</v>
      </c>
      <c r="R60" s="300" t="s">
        <v>23</v>
      </c>
      <c r="S60" s="300" t="s">
        <v>23</v>
      </c>
      <c r="T60" s="300" t="s">
        <v>23</v>
      </c>
      <c r="U60" s="300" t="s">
        <v>23</v>
      </c>
      <c r="V60" s="287" vm="51">
        <v>0.56000000000000005</v>
      </c>
      <c r="W60" s="287" vm="55">
        <v>0.8</v>
      </c>
      <c r="X60" s="447" vm="166">
        <f t="shared" si="2"/>
        <v>0.71526400000000001</v>
      </c>
      <c r="Y60" s="447"/>
      <c r="Z60" s="190"/>
      <c r="AA60" s="287" vm="58">
        <v>0.8</v>
      </c>
      <c r="AB60" s="287" vm="85">
        <v>0.81200000000000006</v>
      </c>
      <c r="AC60" s="287" vm="119">
        <v>0.749</v>
      </c>
      <c r="AD60" s="298" vm="166">
        <v>0.71526400000000001</v>
      </c>
      <c r="AE60" s="298" vm="268">
        <v>0.75786200000000004</v>
      </c>
    </row>
    <row r="61" spans="1:35" x14ac:dyDescent="0.25">
      <c r="B61" s="440" t="s">
        <v>308</v>
      </c>
      <c r="Q61" s="300" t="s">
        <v>23</v>
      </c>
      <c r="R61" s="300" t="s">
        <v>23</v>
      </c>
      <c r="S61" s="300" t="s">
        <v>23</v>
      </c>
      <c r="T61" s="300" t="s">
        <v>23</v>
      </c>
      <c r="U61" s="300" t="s">
        <v>23</v>
      </c>
      <c r="V61" s="287" vm="60">
        <v>0.47</v>
      </c>
      <c r="W61" s="287" vm="50">
        <v>0.39</v>
      </c>
      <c r="X61" s="447" vm="195">
        <f t="shared" si="2"/>
        <v>0.42936800000000003</v>
      </c>
      <c r="Y61" s="447"/>
      <c r="Z61" s="190"/>
      <c r="AA61" s="287" vm="61">
        <v>0.39800000000000002</v>
      </c>
      <c r="AB61" s="287" vm="86">
        <v>0.40500000000000003</v>
      </c>
      <c r="AC61" s="287" vm="120">
        <v>0.42</v>
      </c>
      <c r="AD61" s="287" vm="195">
        <v>0.42936800000000003</v>
      </c>
      <c r="AE61" s="287" vm="271">
        <v>0.43466500000000002</v>
      </c>
    </row>
    <row r="62" spans="1:35" x14ac:dyDescent="0.25">
      <c r="B62" s="440" t="s">
        <v>309</v>
      </c>
      <c r="Q62" s="300" t="s">
        <v>23</v>
      </c>
      <c r="R62" s="300" t="s">
        <v>23</v>
      </c>
      <c r="S62" s="300" t="s">
        <v>23</v>
      </c>
      <c r="T62" s="300" t="s">
        <v>23</v>
      </c>
      <c r="U62" s="300" t="s">
        <v>23</v>
      </c>
      <c r="V62" s="287" vm="56">
        <v>0.79</v>
      </c>
      <c r="W62" s="287" vm="53">
        <v>0.64</v>
      </c>
      <c r="X62" s="447" vm="167">
        <f t="shared" si="2"/>
        <v>0.65488199999999996</v>
      </c>
      <c r="Y62" s="447"/>
      <c r="Z62" s="190"/>
      <c r="AA62" s="287" vm="62">
        <v>0.64700000000000002</v>
      </c>
      <c r="AB62" s="287" vm="87">
        <v>0.65200000000000002</v>
      </c>
      <c r="AC62" s="287" vm="159">
        <v>0.67900000000000005</v>
      </c>
      <c r="AD62" s="287" vm="167">
        <v>0.65488199999999996</v>
      </c>
      <c r="AE62" s="287" vm="272">
        <v>0.65915400000000002</v>
      </c>
    </row>
    <row r="63" spans="1:35" x14ac:dyDescent="0.25">
      <c r="B63" s="440" t="s">
        <v>310</v>
      </c>
      <c r="Q63" s="300" t="s">
        <v>23</v>
      </c>
      <c r="R63" s="300" t="s">
        <v>23</v>
      </c>
      <c r="S63" s="300" t="s">
        <v>23</v>
      </c>
      <c r="T63" s="300" t="s">
        <v>23</v>
      </c>
      <c r="U63" s="300" t="s">
        <v>23</v>
      </c>
      <c r="V63" s="287" vm="52">
        <v>0.85</v>
      </c>
      <c r="W63" s="287" vm="63">
        <v>0.84</v>
      </c>
      <c r="X63" s="447" t="str">
        <f t="shared" si="2"/>
        <v>n.a</v>
      </c>
      <c r="Y63" s="447"/>
      <c r="Z63" s="190"/>
      <c r="AA63" s="287" t="s">
        <v>319</v>
      </c>
      <c r="AB63" s="287" t="s">
        <v>319</v>
      </c>
      <c r="AC63" s="287" t="s">
        <v>319</v>
      </c>
      <c r="AD63" s="287" t="s">
        <v>319</v>
      </c>
      <c r="AE63" s="287" t="s">
        <v>319</v>
      </c>
    </row>
    <row r="64" spans="1:35" x14ac:dyDescent="0.25">
      <c r="B64" s="440" t="s">
        <v>311</v>
      </c>
      <c r="Q64" s="300" t="s">
        <v>23</v>
      </c>
      <c r="R64" s="300" t="s">
        <v>23</v>
      </c>
      <c r="S64" s="300" t="s">
        <v>23</v>
      </c>
      <c r="T64" s="300" t="s">
        <v>23</v>
      </c>
      <c r="U64" s="300" t="s">
        <v>23</v>
      </c>
      <c r="V64" s="287" vm="64">
        <v>0.47</v>
      </c>
      <c r="W64" s="287" vm="65">
        <v>0.43</v>
      </c>
      <c r="X64" s="447">
        <f t="shared" si="2"/>
        <v>0</v>
      </c>
      <c r="Y64" s="447"/>
      <c r="Z64" s="190"/>
      <c r="AA64" s="287" vm="54">
        <v>0.61</v>
      </c>
      <c r="AB64" s="287" vm="88">
        <v>0.62</v>
      </c>
      <c r="AC64" s="287" vm="121">
        <v>0.62</v>
      </c>
      <c r="AD64" s="287">
        <v>0</v>
      </c>
      <c r="AE64" s="287">
        <v>0</v>
      </c>
    </row>
    <row r="65" spans="2:31" x14ac:dyDescent="0.25">
      <c r="B65" s="440" t="s">
        <v>312</v>
      </c>
      <c r="Q65" s="300" t="s">
        <v>23</v>
      </c>
      <c r="R65" s="300" t="s">
        <v>23</v>
      </c>
      <c r="S65" s="300" t="s">
        <v>23</v>
      </c>
      <c r="T65" s="300" t="s">
        <v>23</v>
      </c>
      <c r="U65" s="300" t="s">
        <v>23</v>
      </c>
      <c r="V65" s="287" vm="66">
        <v>0.86</v>
      </c>
      <c r="W65" s="287" vm="67">
        <v>0.84</v>
      </c>
      <c r="X65" s="447" vm="168">
        <f t="shared" si="2"/>
        <v>0.84870999999999996</v>
      </c>
      <c r="Y65" s="447"/>
      <c r="Z65" s="190"/>
      <c r="AA65" s="287" vm="68">
        <v>0.81200000000000006</v>
      </c>
      <c r="AB65" s="287" vm="89">
        <v>0.80900000000000005</v>
      </c>
      <c r="AC65" s="287" vm="122">
        <v>0.82099999999999995</v>
      </c>
      <c r="AD65" s="287" vm="168">
        <v>0.84870999999999996</v>
      </c>
      <c r="AE65" s="287" vm="273">
        <v>0.87870599999999999</v>
      </c>
    </row>
    <row r="66" spans="2:31" x14ac:dyDescent="0.25">
      <c r="B66" s="440" t="s">
        <v>313</v>
      </c>
      <c r="Q66" s="300" t="s">
        <v>23</v>
      </c>
      <c r="R66" s="300" t="s">
        <v>23</v>
      </c>
      <c r="S66" s="300" t="s">
        <v>23</v>
      </c>
      <c r="T66" s="300" t="s">
        <v>23</v>
      </c>
      <c r="U66" s="300" t="s">
        <v>23</v>
      </c>
      <c r="V66" s="287">
        <v>0.15</v>
      </c>
      <c r="W66" s="287" vm="57">
        <v>0.25</v>
      </c>
      <c r="X66" s="447" vm="193">
        <f t="shared" si="2"/>
        <v>0.36463200000000001</v>
      </c>
      <c r="Y66" s="447"/>
      <c r="Z66" s="190"/>
      <c r="AA66" s="287" vm="69">
        <v>0.26200000000000001</v>
      </c>
      <c r="AB66" s="287" vm="90">
        <v>0.249</v>
      </c>
      <c r="AC66" s="287" vm="123">
        <v>0.28499999999999998</v>
      </c>
      <c r="AD66" s="287" vm="193">
        <v>0.36463200000000001</v>
      </c>
      <c r="AE66" s="287" vm="269">
        <v>0.35028700000000002</v>
      </c>
    </row>
    <row r="67" spans="2:31" x14ac:dyDescent="0.25">
      <c r="B67" s="441" t="s">
        <v>314</v>
      </c>
      <c r="Q67" s="300" t="s">
        <v>23</v>
      </c>
      <c r="R67" s="300" t="s">
        <v>23</v>
      </c>
      <c r="S67" s="300" t="s">
        <v>23</v>
      </c>
      <c r="T67" s="300" t="s">
        <v>23</v>
      </c>
      <c r="U67" s="300" t="s">
        <v>23</v>
      </c>
      <c r="V67" s="236">
        <v>49.831916395062002</v>
      </c>
      <c r="W67" s="236">
        <v>95.618544687808992</v>
      </c>
      <c r="X67" s="447">
        <f t="shared" si="2"/>
        <v>175.31912809329</v>
      </c>
      <c r="Y67" s="447"/>
      <c r="AA67" s="236">
        <v>23.921348547762999</v>
      </c>
      <c r="AB67" s="236">
        <v>52.243639621964995</v>
      </c>
      <c r="AC67" s="236">
        <v>77.287862565557006</v>
      </c>
      <c r="AD67" s="449">
        <v>175.31912809329</v>
      </c>
      <c r="AE67" s="449">
        <v>25.852652347941998</v>
      </c>
    </row>
    <row r="68" spans="2:31" x14ac:dyDescent="0.25">
      <c r="B68" s="442" t="s">
        <v>315</v>
      </c>
      <c r="Q68" s="300" t="s">
        <v>23</v>
      </c>
      <c r="R68" s="300" t="s">
        <v>23</v>
      </c>
      <c r="S68" s="300" t="s">
        <v>23</v>
      </c>
      <c r="T68" s="300" t="s">
        <v>23</v>
      </c>
      <c r="U68" s="300" t="s">
        <v>23</v>
      </c>
      <c r="V68" s="236" vm="47">
        <v>239.14886200000001</v>
      </c>
      <c r="W68" s="236" vm="70">
        <v>320.952562</v>
      </c>
      <c r="X68" s="447" vm="169">
        <f t="shared" si="2"/>
        <v>590.83481200000006</v>
      </c>
      <c r="Y68" s="447"/>
      <c r="AA68" s="236" vm="71">
        <v>339.71905199999998</v>
      </c>
      <c r="AB68" s="236" vm="91">
        <v>643.97262699999999</v>
      </c>
      <c r="AC68" s="236" vm="124">
        <v>481.313807</v>
      </c>
      <c r="AD68" s="449" vm="169">
        <v>590.83481200000006</v>
      </c>
      <c r="AE68" s="449" vm="274">
        <v>459.35247900000002</v>
      </c>
    </row>
    <row r="69" spans="2:31" x14ac:dyDescent="0.25">
      <c r="B69" s="442" t="s">
        <v>316</v>
      </c>
      <c r="Q69" s="300" t="s">
        <v>23</v>
      </c>
      <c r="R69" s="300" t="s">
        <v>23</v>
      </c>
      <c r="S69" s="300" t="s">
        <v>23</v>
      </c>
      <c r="T69" s="300" t="s">
        <v>23</v>
      </c>
      <c r="U69" s="300" t="s">
        <v>23</v>
      </c>
      <c r="V69" s="236" vm="46">
        <v>31</v>
      </c>
      <c r="W69" s="236" vm="49">
        <v>38</v>
      </c>
      <c r="X69" s="447" vm="170">
        <f t="shared" si="2"/>
        <v>42</v>
      </c>
      <c r="Y69" s="447"/>
      <c r="AA69" s="236" vm="72">
        <v>38</v>
      </c>
      <c r="AB69" s="236" vm="92">
        <v>40</v>
      </c>
      <c r="AC69" s="236" vm="125">
        <v>41</v>
      </c>
      <c r="AD69" s="448" vm="170">
        <v>42</v>
      </c>
      <c r="AE69" s="448" vm="275">
        <v>43</v>
      </c>
    </row>
    <row r="70" spans="2:31" x14ac:dyDescent="0.25">
      <c r="B70" s="442" t="s">
        <v>317</v>
      </c>
      <c r="Q70" s="300" t="s">
        <v>23</v>
      </c>
      <c r="R70" s="300" t="s">
        <v>23</v>
      </c>
      <c r="S70" s="300" t="s">
        <v>23</v>
      </c>
      <c r="T70" s="300" t="s">
        <v>23</v>
      </c>
      <c r="U70" s="300" t="s">
        <v>23</v>
      </c>
      <c r="V70" s="236">
        <v>3.84630413</v>
      </c>
      <c r="W70" s="236">
        <v>7.1751003266520001</v>
      </c>
      <c r="X70" s="447">
        <f t="shared" si="2"/>
        <v>10.685009497821</v>
      </c>
      <c r="Y70" s="447"/>
      <c r="AA70" s="236">
        <v>1.4429028799999999</v>
      </c>
      <c r="AB70" s="236">
        <v>4.2955477000000002</v>
      </c>
      <c r="AC70" s="236">
        <v>6.8952251652180001</v>
      </c>
      <c r="AD70" s="449">
        <v>10.685009497821</v>
      </c>
      <c r="AE70" s="449">
        <v>2.9314541600000004</v>
      </c>
    </row>
    <row r="71" spans="2:31" x14ac:dyDescent="0.25">
      <c r="B71" s="442" t="s">
        <v>318</v>
      </c>
      <c r="Q71" s="300" t="s">
        <v>23</v>
      </c>
      <c r="R71" s="300" t="s">
        <v>23</v>
      </c>
      <c r="S71" s="300" t="s">
        <v>23</v>
      </c>
      <c r="T71" s="300" t="s">
        <v>23</v>
      </c>
      <c r="U71" s="300" t="s">
        <v>23</v>
      </c>
      <c r="V71" s="236">
        <v>32.547848100000003</v>
      </c>
      <c r="W71" s="236">
        <v>39.453688159999999</v>
      </c>
      <c r="X71" s="447">
        <f t="shared" si="2"/>
        <v>46.071897077789004</v>
      </c>
      <c r="Y71" s="447"/>
      <c r="AA71" s="236">
        <v>40.196591040000001</v>
      </c>
      <c r="AB71" s="236">
        <v>42.533603509999999</v>
      </c>
      <c r="AC71" s="236">
        <v>44.680792570000001</v>
      </c>
      <c r="AD71" s="449">
        <v>46.071897077789004</v>
      </c>
      <c r="AE71" s="449">
        <v>52.788495987788998</v>
      </c>
    </row>
  </sheetData>
  <pageMargins left="0.7" right="0.7" top="0.75" bottom="0.75" header="0.3" footer="0.3"/>
  <pageSetup paperSize="9" orientation="portrait" r:id="rId1"/>
  <headerFooter>
    <oddHeader>&amp;Cs</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4063-056D-4115-BC7E-B7A018054117}">
  <sheetPr>
    <tabColor rgb="FF8CA7AF"/>
  </sheetPr>
  <dimension ref="A1:AJ24"/>
  <sheetViews>
    <sheetView showGridLines="0" zoomScale="75" zoomScaleNormal="75" workbookViewId="0">
      <selection activeCell="B2" sqref="B2"/>
    </sheetView>
  </sheetViews>
  <sheetFormatPr defaultRowHeight="15" x14ac:dyDescent="0.25"/>
  <cols>
    <col min="1" max="1" width="5.5703125" customWidth="1"/>
    <col min="2" max="2" width="31" bestFit="1" customWidth="1"/>
    <col min="3" max="11" width="9.140625" style="78" hidden="1" customWidth="1"/>
    <col min="12" max="16" width="9.140625" customWidth="1"/>
  </cols>
  <sheetData>
    <row r="1" spans="1:36" s="222" customFormat="1" ht="5.0999999999999996" customHeight="1" x14ac:dyDescent="0.25">
      <c r="A1"/>
      <c r="B1"/>
      <c r="C1" s="78"/>
      <c r="D1" s="78"/>
      <c r="E1" s="78"/>
      <c r="F1" s="78"/>
      <c r="G1" s="78"/>
      <c r="H1" s="78"/>
      <c r="I1" s="78"/>
      <c r="J1" s="78"/>
      <c r="K1" s="78"/>
    </row>
    <row r="2" spans="1:36" s="222" customFormat="1" ht="30" customHeight="1" x14ac:dyDescent="0.25">
      <c r="A2"/>
      <c r="B2" s="170" t="s">
        <v>1</v>
      </c>
      <c r="C2" s="195"/>
      <c r="D2" s="195"/>
      <c r="E2" s="195"/>
      <c r="F2" s="195"/>
      <c r="G2" s="195"/>
      <c r="H2" s="195"/>
      <c r="I2" s="195"/>
      <c r="J2" s="195"/>
      <c r="K2" s="195"/>
      <c r="L2" s="223"/>
      <c r="M2" s="223"/>
      <c r="N2" s="223"/>
      <c r="O2" s="223"/>
      <c r="P2" s="223"/>
      <c r="Q2" s="223"/>
      <c r="R2" s="223"/>
      <c r="S2" s="223"/>
      <c r="T2" s="223"/>
      <c r="U2" s="223"/>
      <c r="V2" s="224"/>
      <c r="W2" s="224"/>
      <c r="X2" s="224"/>
      <c r="Y2" s="225"/>
      <c r="Z2" s="225"/>
      <c r="AB2" s="226"/>
      <c r="AC2" s="226"/>
      <c r="AD2" s="226"/>
      <c r="AF2" s="226"/>
      <c r="AG2" s="226"/>
      <c r="AH2" s="226"/>
      <c r="AI2" s="226"/>
    </row>
    <row r="3" spans="1:36" s="222" customFormat="1" x14ac:dyDescent="0.25">
      <c r="A3"/>
      <c r="B3" s="164" t="s">
        <v>2</v>
      </c>
      <c r="C3" s="172"/>
      <c r="D3" s="172"/>
      <c r="E3" s="172"/>
      <c r="F3" s="172"/>
      <c r="G3" s="172"/>
      <c r="H3" s="172"/>
      <c r="I3" s="172"/>
      <c r="J3" s="172"/>
      <c r="K3" s="172"/>
      <c r="L3" s="227">
        <v>2010</v>
      </c>
      <c r="M3" s="227">
        <v>2011</v>
      </c>
      <c r="N3" s="227">
        <v>2012</v>
      </c>
      <c r="O3" s="227">
        <v>2013</v>
      </c>
      <c r="P3" s="227">
        <v>2014</v>
      </c>
      <c r="Q3" s="227">
        <v>2015</v>
      </c>
      <c r="R3" s="227">
        <v>2016</v>
      </c>
      <c r="S3" s="227">
        <v>2017</v>
      </c>
      <c r="T3" s="227">
        <v>2018</v>
      </c>
      <c r="U3" s="227">
        <v>2019</v>
      </c>
      <c r="V3" s="227">
        <v>2020</v>
      </c>
      <c r="W3" s="227">
        <v>2021</v>
      </c>
      <c r="X3" s="228">
        <v>2022</v>
      </c>
      <c r="Y3" s="229">
        <v>2023</v>
      </c>
      <c r="AA3" s="230" t="s">
        <v>290</v>
      </c>
      <c r="AB3" s="230" t="s">
        <v>291</v>
      </c>
      <c r="AC3" s="230" t="s">
        <v>292</v>
      </c>
      <c r="AD3" s="230">
        <v>2022</v>
      </c>
      <c r="AE3" s="231" t="s">
        <v>320</v>
      </c>
      <c r="AF3" s="231" t="s">
        <v>321</v>
      </c>
      <c r="AG3" s="232" t="s">
        <v>322</v>
      </c>
      <c r="AH3" s="233">
        <v>2023</v>
      </c>
      <c r="AJ3" s="412"/>
    </row>
    <row r="4" spans="1:36" s="222" customFormat="1" x14ac:dyDescent="0.25">
      <c r="A4"/>
      <c r="B4" s="6" t="s">
        <v>6</v>
      </c>
      <c r="C4" s="160"/>
      <c r="D4" s="160"/>
      <c r="E4" s="160"/>
      <c r="F4" s="160"/>
      <c r="G4" s="160"/>
      <c r="H4" s="160"/>
      <c r="I4" s="160"/>
      <c r="J4" s="160"/>
      <c r="K4" s="160"/>
    </row>
    <row r="5" spans="1:36" s="222" customFormat="1" x14ac:dyDescent="0.25">
      <c r="A5"/>
      <c r="B5" t="s">
        <v>7</v>
      </c>
      <c r="C5" s="78"/>
      <c r="D5" s="78"/>
      <c r="E5" s="78"/>
      <c r="F5" s="78"/>
      <c r="G5" s="78"/>
      <c r="H5" s="78"/>
      <c r="I5" s="78"/>
      <c r="J5" s="78"/>
      <c r="K5" s="78"/>
      <c r="L5" s="234">
        <v>1.33</v>
      </c>
      <c r="M5" s="234">
        <v>1.39</v>
      </c>
      <c r="N5" s="234">
        <v>1.28</v>
      </c>
      <c r="O5" s="234">
        <v>1.33</v>
      </c>
      <c r="P5" s="234">
        <v>1.33</v>
      </c>
      <c r="Q5" s="234">
        <v>1.1100000000000001</v>
      </c>
      <c r="R5" s="234">
        <v>1.1100000000000001</v>
      </c>
      <c r="S5" s="234">
        <v>1.1299999999999999</v>
      </c>
      <c r="T5" s="234">
        <v>1.18</v>
      </c>
      <c r="U5" s="234">
        <v>1.1200000000000001</v>
      </c>
      <c r="V5" s="234">
        <v>1.1399999999999999</v>
      </c>
      <c r="W5" s="234">
        <v>1.18</v>
      </c>
      <c r="X5" s="234" vm="160">
        <f>AD5</f>
        <v>1.0530489999999999</v>
      </c>
      <c r="AA5" s="400">
        <v>1.1200000000000001</v>
      </c>
      <c r="AB5" s="234" vm="111">
        <v>1.0933930000000001</v>
      </c>
      <c r="AC5" s="234" vm="115">
        <v>1.063836</v>
      </c>
      <c r="AD5" s="234" vm="160">
        <v>1.0530489999999999</v>
      </c>
      <c r="AE5" s="400" vm="207">
        <v>1.0730059999999999</v>
      </c>
    </row>
    <row r="6" spans="1:36" s="222" customFormat="1" x14ac:dyDescent="0.25">
      <c r="A6"/>
      <c r="B6" t="s">
        <v>8</v>
      </c>
      <c r="C6" s="78"/>
      <c r="D6" s="78"/>
      <c r="E6" s="78"/>
      <c r="F6" s="78"/>
      <c r="G6" s="78"/>
      <c r="H6" s="78"/>
      <c r="I6" s="78"/>
      <c r="J6" s="78"/>
      <c r="K6" s="78"/>
      <c r="L6" s="234">
        <v>1.34</v>
      </c>
      <c r="M6" s="234">
        <v>1.29</v>
      </c>
      <c r="N6" s="234">
        <v>1.32</v>
      </c>
      <c r="O6" s="234">
        <v>1.38</v>
      </c>
      <c r="P6" s="234">
        <v>1.21</v>
      </c>
      <c r="Q6" s="234">
        <v>1.0900000000000001</v>
      </c>
      <c r="R6" s="234">
        <v>1.05</v>
      </c>
      <c r="S6" s="234">
        <v>1.2</v>
      </c>
      <c r="T6" s="234">
        <v>1.1399999999999999</v>
      </c>
      <c r="U6" s="234">
        <v>1.1200000000000001</v>
      </c>
      <c r="V6" s="234">
        <v>1.23</v>
      </c>
      <c r="W6" s="234">
        <v>1.1299999999999999</v>
      </c>
      <c r="X6" s="234" vm="285">
        <f>AD6</f>
        <v>1.0666</v>
      </c>
      <c r="AA6" s="400">
        <v>1.1100000000000001</v>
      </c>
      <c r="AB6" s="234" vm="113">
        <v>1.0387</v>
      </c>
      <c r="AC6" s="234" vm="116">
        <v>0.9748</v>
      </c>
      <c r="AD6" s="234" vm="285">
        <v>1.0666</v>
      </c>
      <c r="AE6" s="400" vm="208">
        <v>1.0874999999999999</v>
      </c>
    </row>
    <row r="7" spans="1:36" s="222" customFormat="1" x14ac:dyDescent="0.25">
      <c r="A7"/>
      <c r="B7"/>
      <c r="C7" s="78"/>
      <c r="D7" s="78"/>
      <c r="E7" s="78"/>
      <c r="F7" s="78"/>
      <c r="G7" s="78"/>
      <c r="H7" s="78"/>
      <c r="I7" s="78"/>
      <c r="J7" s="78"/>
      <c r="K7" s="78"/>
      <c r="AA7" s="326"/>
      <c r="AE7" s="326"/>
    </row>
    <row r="8" spans="1:36" s="222" customFormat="1" x14ac:dyDescent="0.25">
      <c r="A8"/>
      <c r="B8" s="6" t="s">
        <v>9</v>
      </c>
      <c r="C8" s="160"/>
      <c r="D8" s="160"/>
      <c r="E8" s="160"/>
      <c r="F8" s="160"/>
      <c r="G8" s="160"/>
      <c r="H8" s="160"/>
      <c r="I8" s="160"/>
      <c r="J8" s="160"/>
      <c r="K8" s="160"/>
      <c r="AA8" s="326"/>
      <c r="AE8" s="326"/>
    </row>
    <row r="9" spans="1:36" s="222" customFormat="1" x14ac:dyDescent="0.25">
      <c r="A9"/>
      <c r="B9" t="s">
        <v>10</v>
      </c>
      <c r="C9" s="78"/>
      <c r="D9" s="78"/>
      <c r="E9" s="78"/>
      <c r="F9" s="78"/>
      <c r="G9" s="78"/>
      <c r="H9" s="78"/>
      <c r="I9" s="78"/>
      <c r="J9" s="78"/>
      <c r="K9" s="78"/>
      <c r="L9" s="234">
        <v>2.33</v>
      </c>
      <c r="M9" s="234">
        <v>2.33</v>
      </c>
      <c r="N9" s="234">
        <v>2.5099999999999998</v>
      </c>
      <c r="O9" s="234">
        <v>2.87</v>
      </c>
      <c r="P9" s="234">
        <v>3.12</v>
      </c>
      <c r="Q9" s="234">
        <v>3.7</v>
      </c>
      <c r="R9" s="234">
        <v>3.86</v>
      </c>
      <c r="S9" s="234">
        <v>3.6</v>
      </c>
      <c r="T9" s="234">
        <v>4.3099999999999996</v>
      </c>
      <c r="U9" s="234">
        <v>4.41</v>
      </c>
      <c r="V9" s="234">
        <v>5.89</v>
      </c>
      <c r="W9" s="234">
        <v>6.38</v>
      </c>
      <c r="X9" s="234" vm="284">
        <f>AD9</f>
        <v>5.4399040000000003</v>
      </c>
      <c r="AA9" s="400">
        <v>5.87</v>
      </c>
      <c r="AB9" s="234" vm="112">
        <v>5.556476</v>
      </c>
      <c r="AC9" s="234" vm="117">
        <v>5.4630850000000004</v>
      </c>
      <c r="AD9" s="234" vm="284">
        <v>5.4399040000000003</v>
      </c>
      <c r="AE9" s="400" vm="209">
        <v>5.5750489999999999</v>
      </c>
    </row>
    <row r="10" spans="1:36" s="222" customFormat="1" x14ac:dyDescent="0.25">
      <c r="A10"/>
      <c r="B10" t="s">
        <v>11</v>
      </c>
      <c r="C10" s="78"/>
      <c r="D10" s="78"/>
      <c r="E10" s="78"/>
      <c r="F10" s="78"/>
      <c r="G10" s="78"/>
      <c r="H10" s="78"/>
      <c r="I10" s="78"/>
      <c r="J10" s="78"/>
      <c r="K10" s="78"/>
      <c r="L10" s="234">
        <v>2.42</v>
      </c>
      <c r="M10" s="234">
        <v>2.42</v>
      </c>
      <c r="N10" s="234">
        <v>2.7</v>
      </c>
      <c r="O10" s="234">
        <v>3.26</v>
      </c>
      <c r="P10" s="234">
        <v>3.22</v>
      </c>
      <c r="Q10" s="234">
        <v>4.3099999999999996</v>
      </c>
      <c r="R10" s="234">
        <v>3.43</v>
      </c>
      <c r="S10" s="234">
        <v>3.97</v>
      </c>
      <c r="T10" s="234">
        <v>4.4400000000000004</v>
      </c>
      <c r="U10" s="234">
        <v>4.5199999999999996</v>
      </c>
      <c r="V10" s="234">
        <v>6.37</v>
      </c>
      <c r="W10" s="234">
        <v>6.31</v>
      </c>
      <c r="X10" s="234" vm="286">
        <f>AD10</f>
        <v>5.6386000000000003</v>
      </c>
      <c r="AA10" s="400">
        <v>5.3</v>
      </c>
      <c r="AB10" s="234" vm="114">
        <v>5.4229000000000003</v>
      </c>
      <c r="AC10" s="234" vm="118">
        <v>5.2584</v>
      </c>
      <c r="AD10" s="234" vm="286">
        <v>5.6386000000000003</v>
      </c>
      <c r="AE10" s="400" vm="210">
        <v>5.5157999999999996</v>
      </c>
    </row>
    <row r="11" spans="1:36" s="222" customFormat="1" x14ac:dyDescent="0.25">
      <c r="A11"/>
      <c r="B11"/>
      <c r="C11" s="78"/>
      <c r="D11" s="78"/>
      <c r="E11" s="78"/>
      <c r="F11" s="78"/>
      <c r="G11" s="78"/>
      <c r="H11" s="78"/>
      <c r="I11" s="78"/>
      <c r="J11" s="78"/>
      <c r="K11" s="78"/>
    </row>
    <row r="12" spans="1:36" s="222" customFormat="1" ht="36" x14ac:dyDescent="0.25">
      <c r="A12"/>
      <c r="B12" s="395" t="s">
        <v>12</v>
      </c>
      <c r="C12" s="396"/>
      <c r="D12" s="396"/>
      <c r="E12" s="396"/>
      <c r="F12" s="396"/>
      <c r="G12" s="396"/>
      <c r="H12" s="396"/>
      <c r="I12" s="396"/>
      <c r="J12" s="396"/>
      <c r="K12" s="396"/>
      <c r="L12" s="326"/>
      <c r="M12" s="326"/>
      <c r="N12" s="326"/>
      <c r="O12" s="326"/>
      <c r="P12" s="326"/>
      <c r="Q12" s="326"/>
      <c r="R12" s="326"/>
      <c r="S12" s="326"/>
      <c r="T12" s="326"/>
      <c r="U12" s="326"/>
      <c r="V12" s="326"/>
      <c r="W12" s="326"/>
      <c r="X12" s="326"/>
      <c r="Y12" s="326"/>
      <c r="Z12" s="326"/>
      <c r="AE12" s="326"/>
      <c r="AF12" s="326"/>
      <c r="AG12" s="326"/>
      <c r="AH12" s="326"/>
    </row>
    <row r="13" spans="1:36" s="222" customFormat="1" x14ac:dyDescent="0.25">
      <c r="A13"/>
      <c r="B13" s="164" t="s">
        <v>12</v>
      </c>
      <c r="C13" s="172"/>
      <c r="D13" s="172"/>
      <c r="E13" s="172"/>
      <c r="F13" s="172"/>
      <c r="G13" s="172"/>
      <c r="H13" s="172"/>
      <c r="I13" s="172"/>
      <c r="J13" s="172"/>
      <c r="K13" s="172"/>
      <c r="L13" s="227">
        <v>2010</v>
      </c>
      <c r="M13" s="227">
        <v>2011</v>
      </c>
      <c r="N13" s="227">
        <v>2012</v>
      </c>
      <c r="O13" s="227">
        <v>2013</v>
      </c>
      <c r="P13" s="227">
        <v>2014</v>
      </c>
      <c r="Q13" s="227">
        <v>2015</v>
      </c>
      <c r="R13" s="227">
        <v>2016</v>
      </c>
      <c r="S13" s="227">
        <v>2017</v>
      </c>
      <c r="T13" s="227">
        <v>2018</v>
      </c>
      <c r="U13" s="227">
        <v>2019</v>
      </c>
      <c r="V13" s="227">
        <v>2020</v>
      </c>
      <c r="W13" s="227">
        <v>2021</v>
      </c>
      <c r="X13" s="228">
        <v>2022</v>
      </c>
      <c r="Y13" s="229">
        <v>2023</v>
      </c>
      <c r="AA13" s="230" t="s">
        <v>290</v>
      </c>
      <c r="AB13" s="230" t="s">
        <v>291</v>
      </c>
      <c r="AC13" s="230" t="s">
        <v>292</v>
      </c>
      <c r="AD13" s="230">
        <v>2022</v>
      </c>
      <c r="AE13" s="231" t="s">
        <v>320</v>
      </c>
      <c r="AF13" s="231" t="s">
        <v>321</v>
      </c>
      <c r="AG13" s="232" t="s">
        <v>322</v>
      </c>
      <c r="AH13" s="233">
        <v>2023</v>
      </c>
    </row>
    <row r="14" spans="1:36" s="222" customFormat="1" x14ac:dyDescent="0.25">
      <c r="A14"/>
      <c r="B14" s="397" t="s">
        <v>13</v>
      </c>
      <c r="C14" s="398"/>
      <c r="D14" s="398"/>
      <c r="E14" s="398"/>
      <c r="F14" s="398"/>
      <c r="G14" s="398"/>
      <c r="H14" s="398"/>
      <c r="I14" s="398"/>
      <c r="J14" s="398"/>
      <c r="K14" s="398"/>
      <c r="L14" s="399">
        <f>'Income Statement'!L75</f>
        <v>3656.5377149999999</v>
      </c>
      <c r="M14" s="399">
        <f>'Income Statement'!M75</f>
        <v>3656.5377149999999</v>
      </c>
      <c r="N14" s="399">
        <f>'Income Statement'!N75</f>
        <v>3656.5377149999999</v>
      </c>
      <c r="O14" s="399">
        <f>'Income Statement'!O75</f>
        <v>3656.5377149999999</v>
      </c>
      <c r="P14" s="399">
        <f>'Income Statement'!P75</f>
        <v>3656.5377149999999</v>
      </c>
      <c r="Q14" s="399">
        <f>'Income Statement'!Q75</f>
        <v>3656.5377149999999</v>
      </c>
      <c r="R14" s="399">
        <f>'Income Statement'!R75</f>
        <v>3656.5377149999999</v>
      </c>
      <c r="S14" s="399">
        <f>'Income Statement'!S75</f>
        <v>3656.5377149999999</v>
      </c>
      <c r="T14" s="399">
        <f>'Income Statement'!T75</f>
        <v>3656.5377149999999</v>
      </c>
      <c r="U14" s="399">
        <f>'Income Statement'!U75</f>
        <v>3656.5377149999999</v>
      </c>
      <c r="V14" s="399">
        <f>'Income Statement'!V75</f>
        <v>3965.681012</v>
      </c>
      <c r="W14" s="399">
        <f>'Income Statement'!W75</f>
        <v>3965.681012</v>
      </c>
      <c r="X14" s="399">
        <f>'Income Statement'!X75</f>
        <v>3965.681012</v>
      </c>
      <c r="Y14" s="399"/>
      <c r="Z14" s="399"/>
      <c r="AA14" s="236">
        <f>'Income Statement'!AA75</f>
        <v>3965.681012</v>
      </c>
      <c r="AB14" s="236">
        <f>'Income Statement'!AB75</f>
        <v>3965.681012</v>
      </c>
      <c r="AC14" s="236">
        <f>'Income Statement'!AC75</f>
        <v>3965.681012</v>
      </c>
      <c r="AD14" s="236">
        <f>'Income Statement'!AD75</f>
        <v>3965.681012</v>
      </c>
      <c r="AE14" s="236">
        <f>'Income Statement'!AE75</f>
        <v>4184.0209999999997</v>
      </c>
      <c r="AF14" s="399"/>
      <c r="AG14" s="399"/>
      <c r="AH14" s="399"/>
    </row>
    <row r="15" spans="1:36" s="222" customFormat="1" x14ac:dyDescent="0.25">
      <c r="A15"/>
      <c r="B15" s="208" t="s">
        <v>14</v>
      </c>
      <c r="C15" s="396"/>
      <c r="D15" s="396"/>
      <c r="E15" s="396"/>
      <c r="F15" s="396"/>
      <c r="G15" s="396"/>
      <c r="H15" s="396"/>
      <c r="I15" s="396"/>
      <c r="J15" s="396"/>
      <c r="K15" s="396"/>
      <c r="L15" s="402" t="s">
        <v>23</v>
      </c>
      <c r="M15" s="402" t="s">
        <v>23</v>
      </c>
      <c r="N15" s="399">
        <v>31.904523000000001</v>
      </c>
      <c r="O15" s="399">
        <v>27.597268</v>
      </c>
      <c r="P15" s="399">
        <v>23.257999999999999</v>
      </c>
      <c r="Q15" s="399">
        <v>21.424972</v>
      </c>
      <c r="R15" s="399">
        <v>21.384398000000001</v>
      </c>
      <c r="S15" s="399">
        <v>21.906324000000001</v>
      </c>
      <c r="T15" s="399">
        <v>21.771965999999999</v>
      </c>
      <c r="U15" s="399">
        <v>21.405346999999999</v>
      </c>
      <c r="V15" s="399">
        <v>19.600000000000001</v>
      </c>
      <c r="W15" s="399">
        <v>19.103158000000001</v>
      </c>
      <c r="X15" s="399">
        <f>AD15</f>
        <v>18.616167000000001</v>
      </c>
      <c r="Y15" s="399"/>
      <c r="Z15" s="399"/>
      <c r="AA15" s="236">
        <v>19.103158000000001</v>
      </c>
      <c r="AB15" s="236">
        <v>18.616167000000001</v>
      </c>
      <c r="AC15" s="236">
        <v>18.616167000000001</v>
      </c>
      <c r="AD15" s="236">
        <v>18.616167000000001</v>
      </c>
      <c r="AE15" s="399">
        <v>18.616167000000001</v>
      </c>
      <c r="AF15" s="399"/>
      <c r="AG15" s="399"/>
      <c r="AH15" s="399"/>
    </row>
    <row r="16" spans="1:36" s="222" customFormat="1" x14ac:dyDescent="0.25">
      <c r="A16"/>
      <c r="B16" s="208"/>
      <c r="C16" s="396"/>
      <c r="D16" s="396"/>
      <c r="E16" s="396"/>
      <c r="F16" s="396"/>
      <c r="G16" s="396"/>
      <c r="H16" s="396"/>
      <c r="I16" s="396"/>
      <c r="J16" s="396"/>
      <c r="K16" s="396"/>
      <c r="L16" s="400"/>
      <c r="M16" s="400"/>
      <c r="N16" s="400"/>
      <c r="O16" s="400"/>
      <c r="P16" s="400"/>
      <c r="Q16" s="400"/>
      <c r="R16" s="400"/>
      <c r="S16" s="400"/>
      <c r="T16" s="400"/>
      <c r="U16" s="400"/>
      <c r="V16" s="326"/>
      <c r="W16" s="326"/>
      <c r="X16" s="326"/>
      <c r="Y16" s="326"/>
      <c r="Z16" s="326"/>
      <c r="AA16" s="234"/>
      <c r="AB16" s="234"/>
      <c r="AC16" s="234"/>
      <c r="AE16" s="400"/>
      <c r="AF16" s="400"/>
      <c r="AG16" s="400"/>
      <c r="AH16" s="326"/>
    </row>
    <row r="17" spans="1:34" s="222" customFormat="1" x14ac:dyDescent="0.25">
      <c r="A17"/>
      <c r="B17" s="208" t="s">
        <v>278</v>
      </c>
      <c r="C17" s="396"/>
      <c r="D17" s="396"/>
      <c r="E17" s="396"/>
      <c r="F17" s="396"/>
      <c r="G17" s="396"/>
      <c r="H17" s="396"/>
      <c r="I17" s="396"/>
      <c r="J17" s="396"/>
      <c r="K17" s="396"/>
      <c r="L17" s="399">
        <f t="shared" ref="L17:U17" si="0">872308162/1000000</f>
        <v>872.30816200000004</v>
      </c>
      <c r="M17" s="399">
        <f t="shared" si="0"/>
        <v>872.30816200000004</v>
      </c>
      <c r="N17" s="399">
        <f t="shared" si="0"/>
        <v>872.30816200000004</v>
      </c>
      <c r="O17" s="399">
        <f t="shared" si="0"/>
        <v>872.30816200000004</v>
      </c>
      <c r="P17" s="399">
        <f t="shared" si="0"/>
        <v>872.30816200000004</v>
      </c>
      <c r="Q17" s="399">
        <f t="shared" si="0"/>
        <v>872.30816200000004</v>
      </c>
      <c r="R17" s="399">
        <f t="shared" si="0"/>
        <v>872.30816200000004</v>
      </c>
      <c r="S17" s="399">
        <f t="shared" si="0"/>
        <v>872.30816200000004</v>
      </c>
      <c r="T17" s="399">
        <f t="shared" si="0"/>
        <v>872.30816200000004</v>
      </c>
      <c r="U17" s="399">
        <f t="shared" si="0"/>
        <v>872.30816200000004</v>
      </c>
      <c r="V17" s="399">
        <f>872308162/1000000</f>
        <v>872.30816200000004</v>
      </c>
      <c r="W17" s="399">
        <f>960558162/1000000</f>
        <v>960.55816200000004</v>
      </c>
      <c r="X17" s="399">
        <f>AD17</f>
        <v>960.55816200000004</v>
      </c>
      <c r="Y17" s="326"/>
      <c r="Z17" s="326"/>
      <c r="AA17" s="236">
        <f>960558162/1000000</f>
        <v>960.55816200000004</v>
      </c>
      <c r="AB17" s="236">
        <f>960558162/1000000</f>
        <v>960.55816200000004</v>
      </c>
      <c r="AC17" s="236">
        <f>960558162/1000000</f>
        <v>960.55816200000004</v>
      </c>
      <c r="AD17" s="236">
        <f>960558162/1000000</f>
        <v>960.55816200000004</v>
      </c>
      <c r="AE17" s="399">
        <f>+AD17+50968400/1000000</f>
        <v>1011.526562</v>
      </c>
      <c r="AF17" s="399"/>
      <c r="AG17" s="399"/>
      <c r="AH17" s="399"/>
    </row>
    <row r="18" spans="1:34" s="222" customFormat="1" x14ac:dyDescent="0.25">
      <c r="A18"/>
      <c r="B18" s="397" t="s">
        <v>16</v>
      </c>
      <c r="C18" s="398"/>
      <c r="D18" s="398"/>
      <c r="E18" s="398"/>
      <c r="F18" s="398"/>
      <c r="G18" s="398"/>
      <c r="H18" s="398"/>
      <c r="I18" s="398"/>
      <c r="J18" s="398"/>
      <c r="K18" s="398"/>
      <c r="L18" s="399">
        <f t="shared" ref="L18:Q18" si="1">L17*L19</f>
        <v>676.30051799860007</v>
      </c>
      <c r="M18" s="399">
        <f t="shared" si="1"/>
        <v>676.30051799860007</v>
      </c>
      <c r="N18" s="399">
        <f t="shared" si="1"/>
        <v>676.30051799860007</v>
      </c>
      <c r="O18" s="399">
        <f t="shared" si="1"/>
        <v>676.30051799860007</v>
      </c>
      <c r="P18" s="399">
        <f t="shared" si="1"/>
        <v>676.30051799860007</v>
      </c>
      <c r="Q18" s="399">
        <f t="shared" si="1"/>
        <v>676.30051799860007</v>
      </c>
      <c r="R18" s="399">
        <f>R17*R19</f>
        <v>676.30051799860007</v>
      </c>
      <c r="S18" s="399">
        <f>720191372/1000000</f>
        <v>720.191372</v>
      </c>
      <c r="T18" s="399">
        <f>720191372/1000000</f>
        <v>720.191372</v>
      </c>
      <c r="U18" s="399">
        <f>720191372/1000000</f>
        <v>720.191372</v>
      </c>
      <c r="V18" s="399">
        <f>720191372/1000000</f>
        <v>720.191372</v>
      </c>
      <c r="W18" s="399">
        <f>720191372/1000000</f>
        <v>720.191372</v>
      </c>
      <c r="X18" s="399">
        <f>AD18</f>
        <v>720.191372</v>
      </c>
      <c r="Y18" s="326"/>
      <c r="Z18" s="326"/>
      <c r="AA18" s="236">
        <f>720191372/1000000</f>
        <v>720.191372</v>
      </c>
      <c r="AB18" s="236">
        <f>720191372/1000000</f>
        <v>720.191372</v>
      </c>
      <c r="AC18" s="236">
        <f>720191372/1000000</f>
        <v>720.191372</v>
      </c>
      <c r="AD18" s="236">
        <f>720191372/1000000</f>
        <v>720.191372</v>
      </c>
      <c r="AE18" s="236">
        <f>720191372/1000000</f>
        <v>720.191372</v>
      </c>
      <c r="AF18" s="399"/>
      <c r="AG18" s="399"/>
      <c r="AH18" s="399"/>
    </row>
    <row r="19" spans="1:34" s="222" customFormat="1" x14ac:dyDescent="0.25">
      <c r="A19"/>
      <c r="B19" s="208" t="s">
        <v>17</v>
      </c>
      <c r="C19" s="396"/>
      <c r="D19" s="396"/>
      <c r="E19" s="396"/>
      <c r="F19" s="396"/>
      <c r="G19" s="396"/>
      <c r="H19" s="396"/>
      <c r="I19" s="396"/>
      <c r="J19" s="396"/>
      <c r="K19" s="396"/>
      <c r="L19" s="320">
        <v>0.77529999999999999</v>
      </c>
      <c r="M19" s="320">
        <v>0.77529999999999999</v>
      </c>
      <c r="N19" s="320">
        <v>0.77529999999999999</v>
      </c>
      <c r="O19" s="320">
        <v>0.77529999999999999</v>
      </c>
      <c r="P19" s="320">
        <v>0.77529999999999999</v>
      </c>
      <c r="Q19" s="320">
        <v>0.77529999999999999</v>
      </c>
      <c r="R19" s="320">
        <v>0.77529999999999999</v>
      </c>
      <c r="S19" s="320">
        <v>0.82599999999999996</v>
      </c>
      <c r="T19" s="320">
        <f>T18/T17</f>
        <v>0.82561576673634285</v>
      </c>
      <c r="U19" s="320">
        <f>U18/U17</f>
        <v>0.82561576673634285</v>
      </c>
      <c r="V19" s="320">
        <f>V18/V17</f>
        <v>0.82561576673634285</v>
      </c>
      <c r="W19" s="320">
        <f>W18/W17</f>
        <v>0.74976341932327462</v>
      </c>
      <c r="X19" s="320">
        <f>X18/X17</f>
        <v>0.74976341932327462</v>
      </c>
      <c r="Y19" s="326"/>
      <c r="Z19" s="326"/>
      <c r="AA19" s="287">
        <f>AA18/AA17</f>
        <v>0.74976341932327462</v>
      </c>
      <c r="AB19" s="287">
        <f>AB18/AB17</f>
        <v>0.74976341932327462</v>
      </c>
      <c r="AC19" s="287">
        <f>AC18/AC17</f>
        <v>0.74976341932327462</v>
      </c>
      <c r="AD19" s="287">
        <f>AD18/AD17</f>
        <v>0.74976341932327462</v>
      </c>
      <c r="AE19" s="401">
        <f>AE18/AE17</f>
        <v>0.71198463693927194</v>
      </c>
      <c r="AF19" s="320"/>
      <c r="AG19" s="320"/>
      <c r="AH19" s="320"/>
    </row>
    <row r="20" spans="1:34" s="222" customFormat="1" x14ac:dyDescent="0.25">
      <c r="A20"/>
      <c r="B20" s="208"/>
      <c r="C20" s="396"/>
      <c r="D20" s="396"/>
      <c r="E20" s="396"/>
      <c r="F20" s="396"/>
      <c r="G20" s="396"/>
      <c r="H20" s="396"/>
      <c r="I20" s="396"/>
      <c r="J20" s="396"/>
      <c r="K20" s="396"/>
      <c r="L20" s="400"/>
      <c r="M20" s="400"/>
      <c r="N20" s="400"/>
      <c r="O20" s="400"/>
      <c r="P20" s="400"/>
      <c r="Q20" s="400"/>
      <c r="R20" s="400"/>
      <c r="S20" s="400"/>
      <c r="T20" s="400"/>
      <c r="U20" s="400"/>
      <c r="V20" s="326"/>
      <c r="W20" s="326"/>
      <c r="X20" s="326"/>
      <c r="Y20" s="326"/>
      <c r="Z20" s="326"/>
      <c r="AE20" s="326"/>
    </row>
    <row r="21" spans="1:34" s="222" customFormat="1" x14ac:dyDescent="0.25">
      <c r="A21"/>
      <c r="B21" s="208" t="s">
        <v>15</v>
      </c>
      <c r="C21" s="396"/>
      <c r="D21" s="396"/>
      <c r="E21" s="396"/>
      <c r="F21" s="396"/>
      <c r="G21" s="396"/>
      <c r="H21" s="396"/>
      <c r="I21" s="396"/>
      <c r="J21" s="396"/>
      <c r="K21" s="396"/>
      <c r="L21" s="399">
        <v>158.805204</v>
      </c>
      <c r="M21" s="399">
        <v>158.805204</v>
      </c>
      <c r="N21" s="399">
        <v>476.41561200000001</v>
      </c>
      <c r="O21" s="399">
        <v>476.41561200000001</v>
      </c>
      <c r="P21" s="399">
        <v>476.41561200000001</v>
      </c>
      <c r="Q21" s="399">
        <v>476.41561200000001</v>
      </c>
      <c r="R21" s="399">
        <f t="shared" ref="R21:U21" si="2">606850394/1000000</f>
        <v>606.85039400000005</v>
      </c>
      <c r="S21" s="399">
        <f t="shared" si="2"/>
        <v>606.85039400000005</v>
      </c>
      <c r="T21" s="399">
        <f t="shared" si="2"/>
        <v>606.85039400000005</v>
      </c>
      <c r="U21" s="399">
        <f t="shared" si="2"/>
        <v>606.85039400000005</v>
      </c>
      <c r="V21" s="399">
        <f>606850394/1000000</f>
        <v>606.85039400000005</v>
      </c>
      <c r="W21" s="399">
        <f>581165268/1000000</f>
        <v>581.16526799999997</v>
      </c>
      <c r="X21" s="399">
        <f>AD21</f>
        <v>581.16526799999997</v>
      </c>
      <c r="Y21" s="326"/>
      <c r="Z21" s="326"/>
      <c r="AA21" s="236">
        <v>581.16526799999997</v>
      </c>
      <c r="AB21" s="236">
        <v>581.16526799999997</v>
      </c>
      <c r="AC21" s="236">
        <v>581.16526799999997</v>
      </c>
      <c r="AD21" s="236">
        <v>581.16526799999997</v>
      </c>
      <c r="AE21" s="399">
        <v>581.16526799999997</v>
      </c>
      <c r="AF21" s="399"/>
      <c r="AG21" s="399"/>
      <c r="AH21" s="399"/>
    </row>
    <row r="22" spans="1:34" s="222" customFormat="1" x14ac:dyDescent="0.25">
      <c r="A22"/>
      <c r="B22" s="397" t="s">
        <v>16</v>
      </c>
      <c r="C22" s="396"/>
      <c r="D22" s="396"/>
      <c r="E22" s="396"/>
      <c r="F22" s="396"/>
      <c r="G22" s="396"/>
      <c r="H22" s="396"/>
      <c r="I22" s="396"/>
      <c r="J22" s="396"/>
      <c r="K22" s="396"/>
      <c r="L22" s="399">
        <v>102.90211499999999</v>
      </c>
      <c r="M22" s="399">
        <v>80.990655000000004</v>
      </c>
      <c r="N22" s="399">
        <v>242.97196500000001</v>
      </c>
      <c r="O22" s="399">
        <v>242.97196500000001</v>
      </c>
      <c r="P22" s="399">
        <v>242.97196500000001</v>
      </c>
      <c r="Q22" s="399">
        <v>242.97196500000001</v>
      </c>
      <c r="R22" s="399">
        <v>310.76989400000002</v>
      </c>
      <c r="S22" s="399">
        <v>310.76989400000002</v>
      </c>
      <c r="T22" s="399">
        <v>310.76989400000002</v>
      </c>
      <c r="U22" s="399">
        <v>310.76989400000002</v>
      </c>
      <c r="V22" s="399">
        <v>319.444794</v>
      </c>
      <c r="W22" s="399">
        <v>322.794194</v>
      </c>
      <c r="X22" s="399">
        <f>AD22</f>
        <v>325.72599400000001</v>
      </c>
      <c r="Y22" s="326"/>
      <c r="Z22" s="326"/>
      <c r="AA22" s="236">
        <v>319.531407</v>
      </c>
      <c r="AB22" s="236">
        <v>325.72599400000001</v>
      </c>
      <c r="AC22" s="236">
        <v>325.72599400000001</v>
      </c>
      <c r="AD22" s="236">
        <v>325.72599400000001</v>
      </c>
      <c r="AE22" s="399">
        <v>325.72599400000001</v>
      </c>
      <c r="AF22" s="399"/>
      <c r="AG22" s="399"/>
      <c r="AH22" s="399"/>
    </row>
    <row r="23" spans="1:34" s="222" customFormat="1" x14ac:dyDescent="0.25">
      <c r="A23"/>
      <c r="B23" s="208" t="s">
        <v>17</v>
      </c>
      <c r="C23" s="396"/>
      <c r="D23" s="396"/>
      <c r="E23" s="396"/>
      <c r="F23" s="396"/>
      <c r="G23" s="396"/>
      <c r="H23" s="396"/>
      <c r="I23" s="396"/>
      <c r="J23" s="396"/>
      <c r="K23" s="396"/>
      <c r="L23" s="320">
        <f t="shared" ref="L23:Q23" si="3">L22/L21</f>
        <v>0.64797697057836967</v>
      </c>
      <c r="M23" s="320">
        <f t="shared" si="3"/>
        <v>0.51000000604514195</v>
      </c>
      <c r="N23" s="320">
        <f t="shared" si="3"/>
        <v>0.51000000604514195</v>
      </c>
      <c r="O23" s="320">
        <f t="shared" si="3"/>
        <v>0.51000000604514195</v>
      </c>
      <c r="P23" s="320">
        <f t="shared" si="3"/>
        <v>0.51000000604514195</v>
      </c>
      <c r="Q23" s="320">
        <f t="shared" si="3"/>
        <v>0.51000000604514195</v>
      </c>
      <c r="R23" s="320">
        <f t="shared" ref="R23:T23" si="4">R22/R21</f>
        <v>0.51210297805294003</v>
      </c>
      <c r="S23" s="320">
        <f t="shared" si="4"/>
        <v>0.51210297805294003</v>
      </c>
      <c r="T23" s="320">
        <f t="shared" si="4"/>
        <v>0.51210297805294003</v>
      </c>
      <c r="U23" s="320">
        <f>U22/U21</f>
        <v>0.51210297805294003</v>
      </c>
      <c r="V23" s="320">
        <f>V22/V21</f>
        <v>0.52639793457891371</v>
      </c>
      <c r="W23" s="320">
        <f>W22/W21</f>
        <v>0.55542581735975316</v>
      </c>
      <c r="X23" s="320">
        <f>X22/X21</f>
        <v>0.5604705097414735</v>
      </c>
      <c r="Y23" s="326"/>
      <c r="Z23" s="326"/>
      <c r="AA23" s="287">
        <v>0.57467735708002254</v>
      </c>
      <c r="AB23" s="287">
        <v>0.57390708382720734</v>
      </c>
      <c r="AC23" s="287">
        <v>0.57390708382720734</v>
      </c>
      <c r="AD23" s="287">
        <f>AD22/AD21</f>
        <v>0.5604705097414735</v>
      </c>
      <c r="AE23" s="287">
        <f>AE22/AE21</f>
        <v>0.5604705097414735</v>
      </c>
      <c r="AF23" s="320"/>
      <c r="AG23" s="320"/>
      <c r="AH23" s="320"/>
    </row>
    <row r="24" spans="1:34" s="222" customFormat="1" x14ac:dyDescent="0.25">
      <c r="A24"/>
      <c r="B24"/>
      <c r="C24" s="78"/>
      <c r="D24" s="78"/>
      <c r="E24" s="78"/>
      <c r="F24" s="78"/>
      <c r="G24" s="78"/>
      <c r="H24" s="78"/>
      <c r="I24" s="78"/>
      <c r="J24" s="78"/>
      <c r="K24" s="7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0A454-2A80-46C4-BB7E-B1CF42FF6563}">
  <sheetPr>
    <tabColor rgb="FF8CA7AF"/>
  </sheetPr>
  <dimension ref="B1:AS76"/>
  <sheetViews>
    <sheetView showGridLines="0" zoomScale="75" zoomScaleNormal="75" workbookViewId="0">
      <pane xSplit="2" ySplit="3" topLeftCell="C4" activePane="bottomRight" state="frozen"/>
      <selection activeCell="B2" sqref="B2"/>
      <selection pane="topRight" activeCell="B2" sqref="B2"/>
      <selection pane="bottomLeft" activeCell="B2" sqref="B2"/>
      <selection pane="bottomRight" activeCell="B2" sqref="B2"/>
    </sheetView>
  </sheetViews>
  <sheetFormatPr defaultRowHeight="15" customHeight="1" outlineLevelRow="1" x14ac:dyDescent="0.25"/>
  <cols>
    <col min="1" max="1" width="5.5703125" customWidth="1"/>
    <col min="2" max="2" width="43.42578125" customWidth="1"/>
    <col min="3" max="16" width="9.140625" customWidth="1"/>
    <col min="17" max="25" width="9.5703125" customWidth="1"/>
    <col min="26" max="29" width="9.140625" customWidth="1"/>
    <col min="31" max="31" width="9.42578125" customWidth="1"/>
    <col min="32" max="34" width="9.140625" customWidth="1"/>
    <col min="35" max="35" width="10.140625" customWidth="1"/>
    <col min="36" max="43" width="9.140625" customWidth="1"/>
  </cols>
  <sheetData>
    <row r="1" spans="2:45" ht="5.0999999999999996" customHeight="1" x14ac:dyDescent="0.25">
      <c r="C1" s="222"/>
      <c r="D1" s="222"/>
      <c r="E1" s="222"/>
      <c r="F1" s="222"/>
      <c r="G1" s="222"/>
      <c r="H1" s="222"/>
      <c r="I1" s="222"/>
      <c r="J1" s="222"/>
      <c r="K1" s="222"/>
      <c r="L1" s="222"/>
      <c r="M1" s="222"/>
      <c r="N1" s="222"/>
      <c r="O1" s="222"/>
      <c r="P1" s="222"/>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60"/>
      <c r="AP1" s="60"/>
      <c r="AQ1" s="60"/>
      <c r="AR1" s="222"/>
    </row>
    <row r="2" spans="2:45" ht="30" customHeight="1" x14ac:dyDescent="0.25">
      <c r="B2" s="170" t="s">
        <v>18</v>
      </c>
      <c r="C2" s="223"/>
      <c r="D2" s="223"/>
      <c r="E2" s="223"/>
      <c r="F2" s="223"/>
      <c r="G2" s="223"/>
      <c r="H2" s="223"/>
      <c r="I2" s="223"/>
      <c r="J2" s="223"/>
      <c r="K2" s="223"/>
      <c r="L2" s="224"/>
      <c r="M2" s="224"/>
      <c r="N2" s="236"/>
      <c r="O2" s="236"/>
      <c r="P2" s="236"/>
      <c r="Q2" s="236"/>
      <c r="R2" s="236"/>
      <c r="S2" s="222"/>
      <c r="T2" s="226"/>
      <c r="U2" s="226"/>
      <c r="V2" s="226"/>
      <c r="W2" s="226">
        <v>0</v>
      </c>
      <c r="X2" s="226"/>
      <c r="Y2" s="226"/>
      <c r="Z2" s="222"/>
      <c r="AA2" s="222"/>
      <c r="AB2" s="222"/>
      <c r="AC2" s="222"/>
      <c r="AD2" s="222"/>
      <c r="AE2" s="222"/>
      <c r="AF2" s="222"/>
      <c r="AG2" s="222"/>
      <c r="AH2" s="222"/>
      <c r="AI2" s="222"/>
      <c r="AJ2" s="222"/>
      <c r="AK2" s="222"/>
      <c r="AL2" s="222"/>
      <c r="AM2" s="222"/>
      <c r="AN2" s="222"/>
      <c r="AO2" s="222"/>
      <c r="AP2" s="222"/>
      <c r="AQ2" s="222"/>
      <c r="AR2" s="222"/>
    </row>
    <row r="3" spans="2:45" ht="15" customHeight="1" x14ac:dyDescent="0.25">
      <c r="B3" s="165" t="s">
        <v>18</v>
      </c>
      <c r="C3" s="227">
        <v>2001</v>
      </c>
      <c r="D3" s="227">
        <v>2002</v>
      </c>
      <c r="E3" s="227">
        <v>2003</v>
      </c>
      <c r="F3" s="227">
        <v>2004</v>
      </c>
      <c r="G3" s="227">
        <v>2005</v>
      </c>
      <c r="H3" s="227">
        <v>2006</v>
      </c>
      <c r="I3" s="227">
        <v>2007</v>
      </c>
      <c r="J3" s="227">
        <v>2008</v>
      </c>
      <c r="K3" s="227">
        <v>2009</v>
      </c>
      <c r="L3" s="227">
        <v>2010</v>
      </c>
      <c r="M3" s="227">
        <v>2011</v>
      </c>
      <c r="N3" s="227">
        <v>2012</v>
      </c>
      <c r="O3" s="227">
        <v>2013</v>
      </c>
      <c r="P3" s="227">
        <v>2014</v>
      </c>
      <c r="Q3" s="227">
        <v>2015</v>
      </c>
      <c r="R3" s="227">
        <v>2016</v>
      </c>
      <c r="S3" s="227">
        <v>2017</v>
      </c>
      <c r="T3" s="227">
        <v>2018</v>
      </c>
      <c r="U3" s="227">
        <v>2019</v>
      </c>
      <c r="V3" s="227">
        <v>2020</v>
      </c>
      <c r="W3" s="227">
        <v>2021</v>
      </c>
      <c r="X3" s="228">
        <v>2022</v>
      </c>
      <c r="Y3" s="229">
        <v>2023</v>
      </c>
      <c r="Z3" s="222"/>
      <c r="AA3" s="230" t="s">
        <v>290</v>
      </c>
      <c r="AB3" s="230" t="s">
        <v>291</v>
      </c>
      <c r="AC3" s="230" t="s">
        <v>292</v>
      </c>
      <c r="AD3" s="230">
        <v>2022</v>
      </c>
      <c r="AE3" s="231" t="s">
        <v>320</v>
      </c>
      <c r="AF3" s="231" t="s">
        <v>321</v>
      </c>
      <c r="AG3" s="232" t="s">
        <v>322</v>
      </c>
      <c r="AH3" s="233">
        <v>2023</v>
      </c>
      <c r="AI3" s="222"/>
      <c r="AJ3" s="230" t="s">
        <v>290</v>
      </c>
      <c r="AK3" s="230" t="s">
        <v>293</v>
      </c>
      <c r="AL3" s="230" t="s">
        <v>294</v>
      </c>
      <c r="AM3" s="230" t="s">
        <v>295</v>
      </c>
      <c r="AN3" s="231" t="s">
        <v>320</v>
      </c>
      <c r="AO3" s="231" t="s">
        <v>320</v>
      </c>
      <c r="AP3" s="232" t="s">
        <v>323</v>
      </c>
      <c r="AQ3" s="233" t="s">
        <v>324</v>
      </c>
      <c r="AR3" s="222"/>
    </row>
    <row r="4" spans="2:45" ht="15" customHeight="1" x14ac:dyDescent="0.25">
      <c r="B4" t="s">
        <v>22</v>
      </c>
      <c r="C4" s="237" t="s">
        <v>23</v>
      </c>
      <c r="D4" s="237" t="s">
        <v>23</v>
      </c>
      <c r="E4" s="237" t="s">
        <v>23</v>
      </c>
      <c r="F4" s="237" t="s">
        <v>23</v>
      </c>
      <c r="G4" s="237" t="s">
        <v>23</v>
      </c>
      <c r="H4" s="237" t="s">
        <v>23</v>
      </c>
      <c r="I4" s="237" t="s">
        <v>23</v>
      </c>
      <c r="J4" s="237" t="s">
        <v>23</v>
      </c>
      <c r="K4" s="237" t="s">
        <v>23</v>
      </c>
      <c r="L4" s="237" t="s">
        <v>23</v>
      </c>
      <c r="M4" s="237" t="s">
        <v>23</v>
      </c>
      <c r="N4" s="237" t="s">
        <v>23</v>
      </c>
      <c r="O4" s="237" t="s">
        <v>23</v>
      </c>
      <c r="P4" s="237" t="s">
        <v>23</v>
      </c>
      <c r="Q4" s="236">
        <v>15517</v>
      </c>
      <c r="R4" s="236">
        <v>14595</v>
      </c>
      <c r="S4" s="236">
        <v>15746</v>
      </c>
      <c r="T4" s="236">
        <v>15278.085902243063</v>
      </c>
      <c r="U4" s="236">
        <v>14333.008747377571</v>
      </c>
      <c r="V4" s="236">
        <v>12448.204728787994</v>
      </c>
      <c r="W4" s="236">
        <v>14982.909467325995</v>
      </c>
      <c r="X4" s="236">
        <f>AD4</f>
        <v>20650.764386505634</v>
      </c>
      <c r="Y4" s="236"/>
      <c r="Z4" s="236"/>
      <c r="AA4" s="236">
        <v>5503.1552549713942</v>
      </c>
      <c r="AB4" s="236">
        <v>10166.642537572738</v>
      </c>
      <c r="AC4" s="236">
        <v>15846.914367148178</v>
      </c>
      <c r="AD4" s="236">
        <v>20650.764386505634</v>
      </c>
      <c r="AE4" s="236">
        <v>4483.5053430675298</v>
      </c>
      <c r="AF4" s="236"/>
      <c r="AG4" s="236"/>
      <c r="AH4" s="236"/>
      <c r="AI4" s="222"/>
      <c r="AJ4" s="236">
        <f>AA4</f>
        <v>5503.1552549713942</v>
      </c>
      <c r="AK4" s="236">
        <f>AB4-AA4</f>
        <v>4663.4872826013434</v>
      </c>
      <c r="AL4" s="236">
        <f>AC4-AB4</f>
        <v>5680.2718295754403</v>
      </c>
      <c r="AM4" s="236">
        <f>AD4-AC4</f>
        <v>4803.8500193574564</v>
      </c>
      <c r="AN4" s="236">
        <f>AE4</f>
        <v>4483.5053430675298</v>
      </c>
      <c r="AO4" s="236"/>
      <c r="AP4" s="236"/>
      <c r="AQ4" s="236"/>
      <c r="AR4" s="222"/>
      <c r="AS4" s="64"/>
    </row>
    <row r="5" spans="2:45" s="64" customFormat="1" ht="15" customHeight="1" x14ac:dyDescent="0.25">
      <c r="B5" s="194" t="s">
        <v>24</v>
      </c>
      <c r="C5" s="238" t="str">
        <f t="shared" ref="C5:W5" si="0">IFERROR(C4/B4-1,"-")</f>
        <v>-</v>
      </c>
      <c r="D5" s="238" t="str">
        <f t="shared" si="0"/>
        <v>-</v>
      </c>
      <c r="E5" s="238" t="str">
        <f t="shared" si="0"/>
        <v>-</v>
      </c>
      <c r="F5" s="238" t="str">
        <f t="shared" si="0"/>
        <v>-</v>
      </c>
      <c r="G5" s="238" t="str">
        <f t="shared" si="0"/>
        <v>-</v>
      </c>
      <c r="H5" s="238" t="str">
        <f t="shared" si="0"/>
        <v>-</v>
      </c>
      <c r="I5" s="238" t="str">
        <f t="shared" si="0"/>
        <v>-</v>
      </c>
      <c r="J5" s="238" t="str">
        <f t="shared" si="0"/>
        <v>-</v>
      </c>
      <c r="K5" s="238" t="str">
        <f t="shared" si="0"/>
        <v>-</v>
      </c>
      <c r="L5" s="238" t="str">
        <f t="shared" si="0"/>
        <v>-</v>
      </c>
      <c r="M5" s="238" t="str">
        <f t="shared" si="0"/>
        <v>-</v>
      </c>
      <c r="N5" s="238" t="str">
        <f t="shared" si="0"/>
        <v>-</v>
      </c>
      <c r="O5" s="238" t="str">
        <f t="shared" si="0"/>
        <v>-</v>
      </c>
      <c r="P5" s="238" t="str">
        <f t="shared" si="0"/>
        <v>-</v>
      </c>
      <c r="Q5" s="238" t="str">
        <f t="shared" si="0"/>
        <v>-</v>
      </c>
      <c r="R5" s="238">
        <f t="shared" si="0"/>
        <v>-5.9418702068698814E-2</v>
      </c>
      <c r="S5" s="238">
        <f t="shared" si="0"/>
        <v>7.8862624186365249E-2</v>
      </c>
      <c r="T5" s="238">
        <f t="shared" si="0"/>
        <v>-2.9716378620407546E-2</v>
      </c>
      <c r="U5" s="238">
        <f t="shared" si="0"/>
        <v>-6.1858348022950982E-2</v>
      </c>
      <c r="V5" s="238">
        <f t="shared" si="0"/>
        <v>-0.13150093269387197</v>
      </c>
      <c r="W5" s="238">
        <f t="shared" si="0"/>
        <v>0.20362010376292949</v>
      </c>
      <c r="X5" s="238">
        <f>IFERROR(X4/W4-1,"-")</f>
        <v>0.37828800417834896</v>
      </c>
      <c r="Y5" s="238"/>
      <c r="Z5" s="236"/>
      <c r="AA5" s="245" t="str">
        <f>IFERROR(AA4/#REF!-1,"-")</f>
        <v>-</v>
      </c>
      <c r="AB5" s="245" t="str">
        <f>IFERROR(AB4/#REF!-1,"-")</f>
        <v>-</v>
      </c>
      <c r="AC5" s="245" t="str">
        <f>IFERROR(AC4/#REF!-1,"-")</f>
        <v>-</v>
      </c>
      <c r="AD5" s="245">
        <f>IFERROR(AD4/W4-1,"-")</f>
        <v>0.37828800417834896</v>
      </c>
      <c r="AE5" s="245">
        <f>IFERROR(AE4/AA4-1,"-")</f>
        <v>-0.18528459850060408</v>
      </c>
      <c r="AF5" s="245"/>
      <c r="AG5" s="245"/>
      <c r="AH5" s="245"/>
      <c r="AI5" s="240"/>
      <c r="AJ5" s="238" t="s">
        <v>23</v>
      </c>
      <c r="AK5" s="239">
        <f>IFERROR(AK4/AJ4-1,"-")</f>
        <v>-0.15257937191786819</v>
      </c>
      <c r="AL5" s="239">
        <f>IFERROR(AL4/AK4-1,"-")</f>
        <v>0.21803094666249923</v>
      </c>
      <c r="AM5" s="239">
        <f>IFERROR(AM4/AL4-1,"-")</f>
        <v>-0.15429223046240903</v>
      </c>
      <c r="AN5" s="239">
        <f>IFERROR(AN4/AM4-1,"-")</f>
        <v>-6.6684987041451094E-2</v>
      </c>
      <c r="AO5" s="239"/>
      <c r="AP5" s="239"/>
      <c r="AQ5" s="239"/>
      <c r="AR5" s="240"/>
    </row>
    <row r="6" spans="2:45" s="58" customFormat="1" ht="15" customHeight="1" outlineLevel="1" x14ac:dyDescent="0.25">
      <c r="B6" s="191" t="s">
        <v>335</v>
      </c>
      <c r="C6" s="97" t="s">
        <v>23</v>
      </c>
      <c r="D6" s="97" t="s">
        <v>23</v>
      </c>
      <c r="E6" s="97" t="s">
        <v>23</v>
      </c>
      <c r="F6" s="97" t="s">
        <v>23</v>
      </c>
      <c r="G6" s="97" t="s">
        <v>23</v>
      </c>
      <c r="H6" s="97" t="s">
        <v>23</v>
      </c>
      <c r="I6" s="97" t="s">
        <v>23</v>
      </c>
      <c r="J6" s="97" t="s">
        <v>23</v>
      </c>
      <c r="K6" s="97" t="s">
        <v>23</v>
      </c>
      <c r="L6" s="97" t="s">
        <v>23</v>
      </c>
      <c r="M6" s="97" t="s">
        <v>23</v>
      </c>
      <c r="N6" s="97" t="s">
        <v>23</v>
      </c>
      <c r="O6" s="97" t="s">
        <v>23</v>
      </c>
      <c r="P6" s="97" t="s">
        <v>23</v>
      </c>
      <c r="Q6" s="97" t="s">
        <v>23</v>
      </c>
      <c r="R6" s="97" t="s">
        <v>23</v>
      </c>
      <c r="S6" s="97" t="s">
        <v>23</v>
      </c>
      <c r="T6" s="97">
        <v>12648.820726901402</v>
      </c>
      <c r="U6" s="97">
        <v>11422.016027499525</v>
      </c>
      <c r="V6" s="97">
        <v>12555.498923360756</v>
      </c>
      <c r="W6" s="97">
        <v>14139.980513078937</v>
      </c>
      <c r="X6" s="97">
        <f>AD6</f>
        <v>19256.630568936365</v>
      </c>
      <c r="Y6" s="97"/>
      <c r="Z6" s="236"/>
      <c r="AA6" s="97">
        <v>5208.3361173848634</v>
      </c>
      <c r="AB6" s="97">
        <v>9480.9364328429983</v>
      </c>
      <c r="AC6" s="97">
        <v>14819.543534099745</v>
      </c>
      <c r="AD6" s="97">
        <v>19256.630568936365</v>
      </c>
      <c r="AE6" s="236">
        <v>4135.5559603102756</v>
      </c>
      <c r="AF6" s="97"/>
      <c r="AG6" s="97"/>
      <c r="AH6" s="97"/>
      <c r="AI6" s="107"/>
      <c r="AJ6" s="97">
        <f t="shared" ref="AJ6:AJ13" si="1">AA6</f>
        <v>5208.3361173848634</v>
      </c>
      <c r="AK6" s="97">
        <f t="shared" ref="AK6:AK13" si="2">AB6-AA6</f>
        <v>4272.6003154581349</v>
      </c>
      <c r="AL6" s="97">
        <f t="shared" ref="AL6:AL13" si="3">AC6-AB6</f>
        <v>5338.6071012567463</v>
      </c>
      <c r="AM6" s="97">
        <f t="shared" ref="AM6:AM13" si="4">AD6-AC6</f>
        <v>4437.0870348366207</v>
      </c>
      <c r="AN6" s="97">
        <f t="shared" ref="AN6:AN13" si="5">AE6</f>
        <v>4135.5559603102756</v>
      </c>
      <c r="AO6" s="97"/>
      <c r="AP6" s="97"/>
      <c r="AQ6" s="97"/>
      <c r="AR6" s="107"/>
      <c r="AS6" s="64"/>
    </row>
    <row r="7" spans="2:45" s="58" customFormat="1" ht="15" customHeight="1" outlineLevel="1" x14ac:dyDescent="0.25">
      <c r="B7" s="191" t="s">
        <v>144</v>
      </c>
      <c r="C7" s="97" t="s">
        <v>23</v>
      </c>
      <c r="D7" s="97" t="s">
        <v>23</v>
      </c>
      <c r="E7" s="97" t="s">
        <v>23</v>
      </c>
      <c r="F7" s="97" t="s">
        <v>23</v>
      </c>
      <c r="G7" s="97" t="s">
        <v>23</v>
      </c>
      <c r="H7" s="97" t="s">
        <v>23</v>
      </c>
      <c r="I7" s="97" t="s">
        <v>23</v>
      </c>
      <c r="J7" s="97" t="s">
        <v>23</v>
      </c>
      <c r="K7" s="97" t="s">
        <v>23</v>
      </c>
      <c r="L7" s="97" t="s">
        <v>23</v>
      </c>
      <c r="M7" s="97" t="s">
        <v>23</v>
      </c>
      <c r="N7" s="97" t="s">
        <v>23</v>
      </c>
      <c r="O7" s="97" t="s">
        <v>23</v>
      </c>
      <c r="P7" s="97" t="s">
        <v>23</v>
      </c>
      <c r="Q7" s="97" t="s">
        <v>23</v>
      </c>
      <c r="R7" s="97" t="s">
        <v>23</v>
      </c>
      <c r="S7" s="97" t="s">
        <v>23</v>
      </c>
      <c r="T7" s="97">
        <v>6637.1365185046561</v>
      </c>
      <c r="U7" s="97">
        <v>6195.333174016384</v>
      </c>
      <c r="V7" s="97">
        <v>3313</v>
      </c>
      <c r="W7" s="97">
        <v>3947.1593803751339</v>
      </c>
      <c r="X7" s="97">
        <f>AD7</f>
        <v>4054.0010166171428</v>
      </c>
      <c r="Y7" s="97"/>
      <c r="Z7" s="236"/>
      <c r="AA7" s="97">
        <v>937.28267186630808</v>
      </c>
      <c r="AB7" s="97">
        <v>1930.5460166159849</v>
      </c>
      <c r="AC7" s="97">
        <v>2979.8594924791514</v>
      </c>
      <c r="AD7" s="97">
        <v>4054.0010166171428</v>
      </c>
      <c r="AE7" s="236">
        <v>1059.7088994847868</v>
      </c>
      <c r="AF7" s="97"/>
      <c r="AG7" s="97"/>
      <c r="AH7" s="97"/>
      <c r="AI7" s="107"/>
      <c r="AJ7" s="97">
        <f t="shared" si="1"/>
        <v>937.28267186630808</v>
      </c>
      <c r="AK7" s="97">
        <f t="shared" si="2"/>
        <v>993.26334474967678</v>
      </c>
      <c r="AL7" s="97">
        <f t="shared" si="3"/>
        <v>1049.3134758631666</v>
      </c>
      <c r="AM7" s="97">
        <f t="shared" si="4"/>
        <v>1074.1415241379914</v>
      </c>
      <c r="AN7" s="97">
        <f t="shared" si="5"/>
        <v>1059.7088994847868</v>
      </c>
      <c r="AO7" s="97"/>
      <c r="AP7" s="97"/>
      <c r="AQ7" s="97"/>
      <c r="AR7" s="107"/>
      <c r="AS7" s="64"/>
    </row>
    <row r="8" spans="2:45" s="58" customFormat="1" ht="15" customHeight="1" outlineLevel="1" x14ac:dyDescent="0.25">
      <c r="B8" s="191" t="s">
        <v>348</v>
      </c>
      <c r="C8" s="97" t="s">
        <v>23</v>
      </c>
      <c r="D8" s="97" t="s">
        <v>23</v>
      </c>
      <c r="E8" s="97" t="s">
        <v>23</v>
      </c>
      <c r="F8" s="97" t="s">
        <v>23</v>
      </c>
      <c r="G8" s="97" t="s">
        <v>23</v>
      </c>
      <c r="H8" s="97" t="s">
        <v>23</v>
      </c>
      <c r="I8" s="97" t="s">
        <v>23</v>
      </c>
      <c r="J8" s="97" t="s">
        <v>23</v>
      </c>
      <c r="K8" s="97" t="s">
        <v>23</v>
      </c>
      <c r="L8" s="97" t="s">
        <v>23</v>
      </c>
      <c r="M8" s="97" t="s">
        <v>23</v>
      </c>
      <c r="N8" s="97" t="s">
        <v>23</v>
      </c>
      <c r="O8" s="97" t="s">
        <v>23</v>
      </c>
      <c r="P8" s="97" t="s">
        <v>23</v>
      </c>
      <c r="Q8" s="97" t="s">
        <v>23</v>
      </c>
      <c r="R8" s="97" t="s">
        <v>23</v>
      </c>
      <c r="S8" s="97" t="s">
        <v>23</v>
      </c>
      <c r="T8" s="97">
        <v>-4007.8713431629949</v>
      </c>
      <c r="U8" s="97">
        <v>-3284.3404541383352</v>
      </c>
      <c r="V8" s="97">
        <v>-3420.2941945727616</v>
      </c>
      <c r="W8" s="97">
        <v>-3104.2304261280751</v>
      </c>
      <c r="X8" s="97">
        <f>AD8</f>
        <v>-2659.8671990478738</v>
      </c>
      <c r="Y8" s="97"/>
      <c r="Z8" s="236"/>
      <c r="AA8" s="97">
        <f>AA4-AA6-AA7</f>
        <v>-642.46353427977726</v>
      </c>
      <c r="AB8" s="97">
        <f>AB4-AB6-AB7</f>
        <v>-1244.8399118862455</v>
      </c>
      <c r="AC8" s="97">
        <f>AC4-AC6-AC7</f>
        <v>-1952.4886594307181</v>
      </c>
      <c r="AD8" s="97">
        <f>AD4-AD6-AD7</f>
        <v>-2659.8671990478738</v>
      </c>
      <c r="AE8" s="236">
        <v>-711.75951672753183</v>
      </c>
      <c r="AF8" s="97"/>
      <c r="AG8" s="97"/>
      <c r="AH8" s="97"/>
      <c r="AI8" s="107"/>
      <c r="AJ8" s="97">
        <f t="shared" si="1"/>
        <v>-642.46353427977726</v>
      </c>
      <c r="AK8" s="97">
        <f t="shared" si="2"/>
        <v>-602.37637760646828</v>
      </c>
      <c r="AL8" s="97">
        <f t="shared" si="3"/>
        <v>-707.6487475444726</v>
      </c>
      <c r="AM8" s="97">
        <f t="shared" si="4"/>
        <v>-707.37853961715564</v>
      </c>
      <c r="AN8" s="97">
        <f t="shared" si="5"/>
        <v>-711.75951672753183</v>
      </c>
      <c r="AO8" s="97"/>
      <c r="AP8" s="97"/>
      <c r="AQ8" s="97"/>
      <c r="AR8" s="107"/>
      <c r="AS8" s="64"/>
    </row>
    <row r="9" spans="2:45" ht="15" customHeight="1" x14ac:dyDescent="0.25">
      <c r="B9" s="57" t="s">
        <v>25</v>
      </c>
      <c r="C9" s="241" t="s">
        <v>23</v>
      </c>
      <c r="D9" s="241" t="s">
        <v>23</v>
      </c>
      <c r="E9" s="241" t="s">
        <v>23</v>
      </c>
      <c r="F9" s="241" t="s">
        <v>23</v>
      </c>
      <c r="G9" s="241" t="s">
        <v>23</v>
      </c>
      <c r="H9" s="241" t="s">
        <v>23</v>
      </c>
      <c r="I9" s="241" t="s">
        <v>23</v>
      </c>
      <c r="J9" s="241" t="s">
        <v>23</v>
      </c>
      <c r="K9" s="241" t="s">
        <v>23</v>
      </c>
      <c r="L9" s="241" t="s">
        <v>23</v>
      </c>
      <c r="M9" s="241" t="s">
        <v>23</v>
      </c>
      <c r="N9" s="241" t="s">
        <v>23</v>
      </c>
      <c r="O9" s="241" t="s">
        <v>23</v>
      </c>
      <c r="P9" s="241" t="s">
        <v>23</v>
      </c>
      <c r="Q9" s="236">
        <v>10062.293811547117</v>
      </c>
      <c r="R9" s="236">
        <v>8856.9682417859367</v>
      </c>
      <c r="S9" s="236">
        <v>10354.922798192285</v>
      </c>
      <c r="T9" s="236">
        <f>T4-T13</f>
        <v>10178.903246388894</v>
      </c>
      <c r="U9" s="236">
        <f>U4-U13</f>
        <v>9115.8589065144843</v>
      </c>
      <c r="V9" s="236">
        <f>V4-V13</f>
        <v>7356.4867873569929</v>
      </c>
      <c r="W9" s="236">
        <f>W4-W13</f>
        <v>10148.018698363005</v>
      </c>
      <c r="X9" s="236">
        <f>X4-X13</f>
        <v>14529.713836391627</v>
      </c>
      <c r="Y9" s="236"/>
      <c r="Z9" s="236"/>
      <c r="AA9" s="236">
        <f>AA4-AA13</f>
        <v>4348.6603448369933</v>
      </c>
      <c r="AB9" s="236">
        <f>AB4-AB13</f>
        <v>7256.5282631382361</v>
      </c>
      <c r="AC9" s="236">
        <f>AC4-AC13</f>
        <v>11514.74619785526</v>
      </c>
      <c r="AD9" s="236">
        <f>AD4-AD13</f>
        <v>14529.713836391627</v>
      </c>
      <c r="AE9" s="236">
        <f>AE4-AE13</f>
        <v>2364.4586792105947</v>
      </c>
      <c r="AF9" s="236"/>
      <c r="AG9" s="236"/>
      <c r="AH9" s="236"/>
      <c r="AI9" s="222"/>
      <c r="AJ9" s="236">
        <f t="shared" si="1"/>
        <v>4348.6603448369933</v>
      </c>
      <c r="AK9" s="236">
        <f t="shared" si="2"/>
        <v>2907.8679183012428</v>
      </c>
      <c r="AL9" s="236">
        <f t="shared" si="3"/>
        <v>4258.217934717024</v>
      </c>
      <c r="AM9" s="236">
        <f t="shared" si="4"/>
        <v>3014.9676385363673</v>
      </c>
      <c r="AN9" s="236">
        <f t="shared" si="5"/>
        <v>2364.4586792105947</v>
      </c>
      <c r="AO9" s="236"/>
      <c r="AP9" s="236"/>
      <c r="AQ9" s="236"/>
      <c r="AR9" s="222"/>
      <c r="AS9" s="64"/>
    </row>
    <row r="10" spans="2:45" s="58" customFormat="1" ht="15" customHeight="1" outlineLevel="1" x14ac:dyDescent="0.25">
      <c r="B10" s="191" t="s">
        <v>335</v>
      </c>
      <c r="C10" s="242" t="s">
        <v>23</v>
      </c>
      <c r="D10" s="242" t="s">
        <v>23</v>
      </c>
      <c r="E10" s="242" t="s">
        <v>23</v>
      </c>
      <c r="F10" s="242" t="s">
        <v>23</v>
      </c>
      <c r="G10" s="242" t="s">
        <v>23</v>
      </c>
      <c r="H10" s="242" t="s">
        <v>23</v>
      </c>
      <c r="I10" s="242" t="s">
        <v>23</v>
      </c>
      <c r="J10" s="242" t="s">
        <v>23</v>
      </c>
      <c r="K10" s="242" t="s">
        <v>23</v>
      </c>
      <c r="L10" s="242" t="s">
        <v>23</v>
      </c>
      <c r="M10" s="242" t="s">
        <v>23</v>
      </c>
      <c r="N10" s="242" t="s">
        <v>23</v>
      </c>
      <c r="O10" s="242" t="s">
        <v>23</v>
      </c>
      <c r="P10" s="242" t="s">
        <v>23</v>
      </c>
      <c r="Q10" s="97" t="s">
        <v>23</v>
      </c>
      <c r="R10" s="97" t="s">
        <v>23</v>
      </c>
      <c r="S10" s="97" t="s">
        <v>23</v>
      </c>
      <c r="T10" s="97">
        <f t="shared" ref="T10:W12" si="6">T6-T15</f>
        <v>9257.0624288158178</v>
      </c>
      <c r="U10" s="97">
        <f t="shared" si="6"/>
        <v>8011.9216723956497</v>
      </c>
      <c r="V10" s="97">
        <f t="shared" si="6"/>
        <v>9112.9932594796937</v>
      </c>
      <c r="W10" s="97">
        <f t="shared" si="6"/>
        <v>11372.026661574611</v>
      </c>
      <c r="X10" s="97">
        <f>X6-X15</f>
        <v>15481.13307258384</v>
      </c>
      <c r="Y10" s="97"/>
      <c r="Z10" s="236"/>
      <c r="AA10" s="97">
        <v>4615.1403260348297</v>
      </c>
      <c r="AB10" s="97">
        <f t="shared" ref="AB10:AE12" si="7">AB6-AB15</f>
        <v>7709.9109093585339</v>
      </c>
      <c r="AC10" s="97">
        <f t="shared" si="7"/>
        <v>12235.45875857288</v>
      </c>
      <c r="AD10" s="97">
        <f t="shared" si="7"/>
        <v>15481.13307258384</v>
      </c>
      <c r="AE10" s="97">
        <f t="shared" si="7"/>
        <v>2639.8451524433199</v>
      </c>
      <c r="AF10" s="97"/>
      <c r="AG10" s="97"/>
      <c r="AH10" s="97"/>
      <c r="AI10" s="107"/>
      <c r="AJ10" s="97">
        <f t="shared" si="1"/>
        <v>4615.1403260348297</v>
      </c>
      <c r="AK10" s="97">
        <f t="shared" si="2"/>
        <v>3094.7705833237042</v>
      </c>
      <c r="AL10" s="97">
        <f t="shared" si="3"/>
        <v>4525.5478492143466</v>
      </c>
      <c r="AM10" s="97">
        <f t="shared" si="4"/>
        <v>3245.6743140109593</v>
      </c>
      <c r="AN10" s="97">
        <f t="shared" si="5"/>
        <v>2639.8451524433199</v>
      </c>
      <c r="AO10" s="97"/>
      <c r="AP10" s="97"/>
      <c r="AQ10" s="97"/>
      <c r="AR10" s="107"/>
      <c r="AS10" s="64"/>
    </row>
    <row r="11" spans="2:45" s="58" customFormat="1" ht="15" customHeight="1" outlineLevel="1" x14ac:dyDescent="0.25">
      <c r="B11" s="191" t="s">
        <v>144</v>
      </c>
      <c r="C11" s="242" t="s">
        <v>23</v>
      </c>
      <c r="D11" s="242" t="s">
        <v>23</v>
      </c>
      <c r="E11" s="242" t="s">
        <v>23</v>
      </c>
      <c r="F11" s="242" t="s">
        <v>23</v>
      </c>
      <c r="G11" s="242" t="s">
        <v>23</v>
      </c>
      <c r="H11" s="242" t="s">
        <v>23</v>
      </c>
      <c r="I11" s="242" t="s">
        <v>23</v>
      </c>
      <c r="J11" s="242" t="s">
        <v>23</v>
      </c>
      <c r="K11" s="242" t="s">
        <v>23</v>
      </c>
      <c r="L11" s="242" t="s">
        <v>23</v>
      </c>
      <c r="M11" s="242" t="s">
        <v>23</v>
      </c>
      <c r="N11" s="242" t="s">
        <v>23</v>
      </c>
      <c r="O11" s="242" t="s">
        <v>23</v>
      </c>
      <c r="P11" s="242" t="s">
        <v>23</v>
      </c>
      <c r="Q11" s="97" t="s">
        <v>23</v>
      </c>
      <c r="R11" s="97" t="s">
        <v>23</v>
      </c>
      <c r="S11" s="97" t="s">
        <v>23</v>
      </c>
      <c r="T11" s="97">
        <f t="shared" si="6"/>
        <v>4922.3948980910955</v>
      </c>
      <c r="U11" s="97">
        <f t="shared" si="6"/>
        <v>4378.98232074728</v>
      </c>
      <c r="V11" s="97">
        <f t="shared" si="6"/>
        <v>1644.4428669767185</v>
      </c>
      <c r="W11" s="97">
        <f t="shared" si="6"/>
        <v>1876.2720844534338</v>
      </c>
      <c r="X11" s="97">
        <f>X7-X16</f>
        <v>1705.223898594023</v>
      </c>
      <c r="Y11" s="97"/>
      <c r="Z11" s="236"/>
      <c r="AA11" s="97">
        <f>AA7-AA16</f>
        <v>375.91669842377496</v>
      </c>
      <c r="AB11" s="97">
        <f t="shared" si="7"/>
        <v>790.0878901855167</v>
      </c>
      <c r="AC11" s="97">
        <f t="shared" si="7"/>
        <v>1224.9791520487533</v>
      </c>
      <c r="AD11" s="97">
        <f t="shared" si="7"/>
        <v>1705.223898594023</v>
      </c>
      <c r="AE11" s="97">
        <f t="shared" si="7"/>
        <v>452.9770982531827</v>
      </c>
      <c r="AF11" s="97"/>
      <c r="AG11" s="97"/>
      <c r="AH11" s="97"/>
      <c r="AI11" s="107"/>
      <c r="AJ11" s="97">
        <f t="shared" si="1"/>
        <v>375.91669842377496</v>
      </c>
      <c r="AK11" s="97">
        <f t="shared" si="2"/>
        <v>414.17119176174174</v>
      </c>
      <c r="AL11" s="97">
        <f t="shared" si="3"/>
        <v>434.89126186323665</v>
      </c>
      <c r="AM11" s="97">
        <f t="shared" si="4"/>
        <v>480.24474654526966</v>
      </c>
      <c r="AN11" s="97">
        <f t="shared" si="5"/>
        <v>452.9770982531827</v>
      </c>
      <c r="AO11" s="97"/>
      <c r="AP11" s="97"/>
      <c r="AQ11" s="97"/>
      <c r="AR11" s="107"/>
      <c r="AS11" s="64"/>
    </row>
    <row r="12" spans="2:45" s="58" customFormat="1" ht="15" customHeight="1" outlineLevel="1" x14ac:dyDescent="0.25">
      <c r="B12" s="191" t="s">
        <v>348</v>
      </c>
      <c r="C12" s="242" t="s">
        <v>23</v>
      </c>
      <c r="D12" s="242" t="s">
        <v>23</v>
      </c>
      <c r="E12" s="242" t="s">
        <v>23</v>
      </c>
      <c r="F12" s="242" t="s">
        <v>23</v>
      </c>
      <c r="G12" s="242" t="s">
        <v>23</v>
      </c>
      <c r="H12" s="242" t="s">
        <v>23</v>
      </c>
      <c r="I12" s="242" t="s">
        <v>23</v>
      </c>
      <c r="J12" s="242" t="s">
        <v>23</v>
      </c>
      <c r="K12" s="242" t="s">
        <v>23</v>
      </c>
      <c r="L12" s="242" t="s">
        <v>23</v>
      </c>
      <c r="M12" s="242" t="s">
        <v>23</v>
      </c>
      <c r="N12" s="242" t="s">
        <v>23</v>
      </c>
      <c r="O12" s="242" t="s">
        <v>23</v>
      </c>
      <c r="P12" s="242" t="s">
        <v>23</v>
      </c>
      <c r="Q12" s="97" t="s">
        <v>23</v>
      </c>
      <c r="R12" s="97" t="s">
        <v>23</v>
      </c>
      <c r="S12" s="97" t="s">
        <v>23</v>
      </c>
      <c r="T12" s="97">
        <f t="shared" si="6"/>
        <v>-4000.5540805180171</v>
      </c>
      <c r="U12" s="97">
        <f t="shared" si="6"/>
        <v>-3275.0450866284418</v>
      </c>
      <c r="V12" s="97">
        <f t="shared" si="6"/>
        <v>-3400.9493390994194</v>
      </c>
      <c r="W12" s="97">
        <f t="shared" si="6"/>
        <v>-3100.2800476650391</v>
      </c>
      <c r="X12" s="97">
        <f>X8-X17</f>
        <v>-2655.5523634162387</v>
      </c>
      <c r="Y12" s="97"/>
      <c r="Z12" s="236"/>
      <c r="AA12" s="97">
        <f>AA8-AA17</f>
        <v>-643.07554105161</v>
      </c>
      <c r="AB12" s="97">
        <f t="shared" si="7"/>
        <v>-1243.4238234158099</v>
      </c>
      <c r="AC12" s="97">
        <f t="shared" si="7"/>
        <v>-1943.2574827763729</v>
      </c>
      <c r="AD12" s="97">
        <f t="shared" si="7"/>
        <v>-2655.5523634162387</v>
      </c>
      <c r="AE12" s="97">
        <f t="shared" si="7"/>
        <v>-728.36357148590776</v>
      </c>
      <c r="AF12" s="97"/>
      <c r="AG12" s="97"/>
      <c r="AH12" s="97"/>
      <c r="AI12" s="107"/>
      <c r="AJ12" s="97">
        <f t="shared" si="1"/>
        <v>-643.07554105161</v>
      </c>
      <c r="AK12" s="97">
        <f t="shared" si="2"/>
        <v>-600.34828236419992</v>
      </c>
      <c r="AL12" s="97">
        <f t="shared" si="3"/>
        <v>-699.83365936056293</v>
      </c>
      <c r="AM12" s="97">
        <f t="shared" si="4"/>
        <v>-712.29488063986582</v>
      </c>
      <c r="AN12" s="97">
        <f t="shared" si="5"/>
        <v>-728.36357148590776</v>
      </c>
      <c r="AO12" s="97"/>
      <c r="AP12" s="97"/>
      <c r="AQ12" s="97"/>
      <c r="AR12" s="107"/>
      <c r="AS12" s="64"/>
    </row>
    <row r="13" spans="2:45" ht="15" customHeight="1" x14ac:dyDescent="0.25">
      <c r="B13" s="6" t="s">
        <v>120</v>
      </c>
      <c r="C13" s="243" t="s">
        <v>23</v>
      </c>
      <c r="D13" s="243" t="s">
        <v>23</v>
      </c>
      <c r="E13" s="243" t="s">
        <v>23</v>
      </c>
      <c r="F13" s="243" t="s">
        <v>23</v>
      </c>
      <c r="G13" s="243">
        <v>3863.8329042601945</v>
      </c>
      <c r="H13" s="243">
        <v>4158.4543568620738</v>
      </c>
      <c r="I13" s="243">
        <v>4553.4677730000003</v>
      </c>
      <c r="J13" s="243">
        <v>4897.1849339999999</v>
      </c>
      <c r="K13" s="243">
        <v>5105.3135599999996</v>
      </c>
      <c r="L13" s="243">
        <v>5404.3312660000001</v>
      </c>
      <c r="M13" s="243">
        <v>5436.4747319999997</v>
      </c>
      <c r="N13" s="243">
        <v>5428.1669899999997</v>
      </c>
      <c r="O13" s="243">
        <v>5450.7966820000001</v>
      </c>
      <c r="P13" s="243">
        <v>5367.1290545283146</v>
      </c>
      <c r="Q13" s="243">
        <v>5454.706188452883</v>
      </c>
      <c r="R13" s="243">
        <v>5738.0317582140642</v>
      </c>
      <c r="S13" s="243">
        <v>5391.0772018077159</v>
      </c>
      <c r="T13" s="243">
        <v>5099.1826558541679</v>
      </c>
      <c r="U13" s="243">
        <v>5217.149840863086</v>
      </c>
      <c r="V13" s="243">
        <v>5091.7179414310012</v>
      </c>
      <c r="W13" s="243">
        <v>4834.8907689629905</v>
      </c>
      <c r="X13" s="243">
        <f>AD13</f>
        <v>6121.0505501140078</v>
      </c>
      <c r="Y13" s="243"/>
      <c r="Z13" s="236"/>
      <c r="AA13" s="243">
        <v>1154.4949101344009</v>
      </c>
      <c r="AB13" s="243">
        <v>2910.1142744345016</v>
      </c>
      <c r="AC13" s="243">
        <v>4332.1681692929187</v>
      </c>
      <c r="AD13" s="243">
        <v>6121.0505501140078</v>
      </c>
      <c r="AE13" s="236">
        <v>2119.0466638569351</v>
      </c>
      <c r="AF13" s="243"/>
      <c r="AG13" s="243"/>
      <c r="AH13" s="243"/>
      <c r="AI13" s="222"/>
      <c r="AJ13" s="243">
        <f t="shared" si="1"/>
        <v>1154.4949101344009</v>
      </c>
      <c r="AK13" s="243">
        <f t="shared" si="2"/>
        <v>1755.6193643001006</v>
      </c>
      <c r="AL13" s="243">
        <f t="shared" si="3"/>
        <v>1422.0538948584172</v>
      </c>
      <c r="AM13" s="243">
        <f t="shared" si="4"/>
        <v>1788.8823808210891</v>
      </c>
      <c r="AN13" s="243">
        <f t="shared" si="5"/>
        <v>2119.0466638569351</v>
      </c>
      <c r="AO13" s="243"/>
      <c r="AP13" s="243"/>
      <c r="AQ13" s="243"/>
      <c r="AR13" s="222"/>
      <c r="AS13" s="64"/>
    </row>
    <row r="14" spans="2:45" s="64" customFormat="1" x14ac:dyDescent="0.25">
      <c r="B14" s="193" t="s">
        <v>24</v>
      </c>
      <c r="C14" s="244" t="str">
        <f t="shared" ref="C14:Q14" si="8">IFERROR(C13/B13-1,"-")</f>
        <v>-</v>
      </c>
      <c r="D14" s="244" t="str">
        <f t="shared" si="8"/>
        <v>-</v>
      </c>
      <c r="E14" s="244" t="str">
        <f t="shared" si="8"/>
        <v>-</v>
      </c>
      <c r="F14" s="244" t="str">
        <f t="shared" si="8"/>
        <v>-</v>
      </c>
      <c r="G14" s="244" t="str">
        <f t="shared" si="8"/>
        <v>-</v>
      </c>
      <c r="H14" s="244">
        <f t="shared" si="8"/>
        <v>7.6251085360610427E-2</v>
      </c>
      <c r="I14" s="244">
        <f t="shared" si="8"/>
        <v>9.4990441697669459E-2</v>
      </c>
      <c r="J14" s="244">
        <f t="shared" si="8"/>
        <v>7.5484702678272342E-2</v>
      </c>
      <c r="K14" s="244">
        <f t="shared" si="8"/>
        <v>4.2499645981308953E-2</v>
      </c>
      <c r="L14" s="244">
        <f t="shared" si="8"/>
        <v>5.856990025897657E-2</v>
      </c>
      <c r="M14" s="244">
        <f t="shared" si="8"/>
        <v>5.9477231164977162E-3</v>
      </c>
      <c r="N14" s="244">
        <f t="shared" si="8"/>
        <v>-1.5281487378391301E-3</v>
      </c>
      <c r="O14" s="244">
        <f t="shared" si="8"/>
        <v>4.1689380672498277E-3</v>
      </c>
      <c r="P14" s="244">
        <f t="shared" si="8"/>
        <v>-1.534961444222982E-2</v>
      </c>
      <c r="Q14" s="244">
        <f t="shared" si="8"/>
        <v>1.6317314719808795E-2</v>
      </c>
      <c r="R14" s="244">
        <f t="shared" ref="R14" si="9">IFERROR(R13/Q13-1,"-")</f>
        <v>5.1941490517116273E-2</v>
      </c>
      <c r="S14" s="244">
        <f t="shared" ref="S14" si="10">IFERROR(S13/R13-1,"-")</f>
        <v>-6.0465778341097232E-2</v>
      </c>
      <c r="T14" s="244">
        <f t="shared" ref="T14" si="11">IFERROR(T13/S13-1,"-")</f>
        <v>-5.4144011489145605E-2</v>
      </c>
      <c r="U14" s="244">
        <f t="shared" ref="U14" si="12">IFERROR(U13/T13-1,"-")</f>
        <v>2.3134528211787853E-2</v>
      </c>
      <c r="V14" s="244">
        <f t="shared" ref="V14" si="13">IFERROR(V13/U13-1,"-")</f>
        <v>-2.4042226744120931E-2</v>
      </c>
      <c r="W14" s="244">
        <f t="shared" ref="W14" si="14">IFERROR(W13/V13-1,"-")</f>
        <v>-5.0440180587817629E-2</v>
      </c>
      <c r="X14" s="244">
        <f>IFERROR(X13/W13-1,"-")</f>
        <v>0.26601630576793345</v>
      </c>
      <c r="Y14" s="238"/>
      <c r="Z14" s="236"/>
      <c r="AA14" s="245" t="str">
        <f>IFERROR(AA13/#REF!-1,"-")</f>
        <v>-</v>
      </c>
      <c r="AB14" s="245" t="str">
        <f>IFERROR(AB13/#REF!-1,"-")</f>
        <v>-</v>
      </c>
      <c r="AC14" s="245" t="str">
        <f>IFERROR(AC13/#REF!-1,"-")</f>
        <v>-</v>
      </c>
      <c r="AD14" s="244">
        <f>IFERROR(AD13/W13-1,"-")</f>
        <v>0.26601630576793345</v>
      </c>
      <c r="AE14" s="245">
        <f>IFERROR(AE13/AA13-1,"-")</f>
        <v>0.83547510279646486</v>
      </c>
      <c r="AF14" s="244"/>
      <c r="AG14" s="244"/>
      <c r="AH14" s="244"/>
      <c r="AI14" s="240"/>
      <c r="AJ14" s="245" t="str">
        <f>IFERROR(AJ13/#REF!-1,"-")</f>
        <v>-</v>
      </c>
      <c r="AK14" s="245">
        <f>IFERROR(AK13/AJ13-1,"-")</f>
        <v>0.52068177078036637</v>
      </c>
      <c r="AL14" s="245">
        <f t="shared" ref="AL14:AM14" si="15">IFERROR(AL13/AK13-1,"-")</f>
        <v>-0.18999874131296302</v>
      </c>
      <c r="AM14" s="245">
        <f t="shared" si="15"/>
        <v>0.25795680971655033</v>
      </c>
      <c r="AN14" s="245">
        <f>IFERROR(AN13/AM13-1,"-")</f>
        <v>0.18456455638201441</v>
      </c>
      <c r="AO14" s="245"/>
      <c r="AP14" s="245"/>
      <c r="AQ14" s="245"/>
      <c r="AR14" s="240"/>
    </row>
    <row r="15" spans="2:45" s="58" customFormat="1" ht="15" customHeight="1" outlineLevel="1" x14ac:dyDescent="0.25">
      <c r="B15" s="191" t="s">
        <v>335</v>
      </c>
      <c r="C15" s="97" t="s">
        <v>23</v>
      </c>
      <c r="D15" s="97" t="s">
        <v>23</v>
      </c>
      <c r="E15" s="97" t="s">
        <v>23</v>
      </c>
      <c r="F15" s="97" t="s">
        <v>23</v>
      </c>
      <c r="G15" s="97" t="s">
        <v>23</v>
      </c>
      <c r="H15" s="97" t="s">
        <v>23</v>
      </c>
      <c r="I15" s="97" t="s">
        <v>23</v>
      </c>
      <c r="J15" s="97" t="s">
        <v>23</v>
      </c>
      <c r="K15" s="97" t="s">
        <v>23</v>
      </c>
      <c r="L15" s="97" t="s">
        <v>23</v>
      </c>
      <c r="M15" s="97" t="s">
        <v>23</v>
      </c>
      <c r="N15" s="97" t="s">
        <v>23</v>
      </c>
      <c r="O15" s="97" t="s">
        <v>23</v>
      </c>
      <c r="P15" s="97" t="s">
        <v>23</v>
      </c>
      <c r="Q15" s="97" t="s">
        <v>23</v>
      </c>
      <c r="R15" s="97" t="s">
        <v>23</v>
      </c>
      <c r="S15" s="97" t="s">
        <v>23</v>
      </c>
      <c r="T15" s="97">
        <v>3391.758298085585</v>
      </c>
      <c r="U15" s="97">
        <v>3410.0943551038754</v>
      </c>
      <c r="V15" s="97">
        <v>3442.5056638810624</v>
      </c>
      <c r="W15" s="97">
        <v>2767.9538515043259</v>
      </c>
      <c r="X15" s="97">
        <f t="shared" ref="X15:X28" si="16">AD15</f>
        <v>3775.4974963525256</v>
      </c>
      <c r="Y15" s="97"/>
      <c r="Z15" s="236"/>
      <c r="AA15" s="97">
        <v>593.1957913500338</v>
      </c>
      <c r="AB15" s="97">
        <v>1771.0255234844647</v>
      </c>
      <c r="AC15" s="97">
        <v>2584.0847755268633</v>
      </c>
      <c r="AD15" s="97">
        <v>3775.4974963525256</v>
      </c>
      <c r="AE15" s="236">
        <v>1495.7108078669557</v>
      </c>
      <c r="AF15" s="97"/>
      <c r="AG15" s="97"/>
      <c r="AH15" s="97"/>
      <c r="AI15" s="107"/>
      <c r="AJ15" s="97">
        <f t="shared" ref="AJ15:AJ34" si="17">AA15</f>
        <v>593.1957913500338</v>
      </c>
      <c r="AK15" s="97">
        <f>AB15-AA15</f>
        <v>1177.8297321344307</v>
      </c>
      <c r="AL15" s="97">
        <f t="shared" ref="AK15:AM21" si="18">AC15-AB15</f>
        <v>813.05925204239861</v>
      </c>
      <c r="AM15" s="97">
        <f t="shared" si="18"/>
        <v>1191.4127208256623</v>
      </c>
      <c r="AN15" s="97">
        <f>AE15</f>
        <v>1495.7108078669557</v>
      </c>
      <c r="AO15" s="97"/>
      <c r="AP15" s="97"/>
      <c r="AQ15" s="97"/>
      <c r="AR15" s="107"/>
      <c r="AS15" s="64"/>
    </row>
    <row r="16" spans="2:45" s="58" customFormat="1" ht="15" customHeight="1" outlineLevel="1" x14ac:dyDescent="0.25">
      <c r="B16" s="191" t="s">
        <v>144</v>
      </c>
      <c r="C16" s="97" t="s">
        <v>23</v>
      </c>
      <c r="D16" s="97" t="s">
        <v>23</v>
      </c>
      <c r="E16" s="97" t="s">
        <v>23</v>
      </c>
      <c r="F16" s="97" t="s">
        <v>23</v>
      </c>
      <c r="G16" s="97" t="s">
        <v>23</v>
      </c>
      <c r="H16" s="97" t="s">
        <v>23</v>
      </c>
      <c r="I16" s="97" t="s">
        <v>23</v>
      </c>
      <c r="J16" s="97" t="s">
        <v>23</v>
      </c>
      <c r="K16" s="97" t="s">
        <v>23</v>
      </c>
      <c r="L16" s="97" t="s">
        <v>23</v>
      </c>
      <c r="M16" s="97" t="s">
        <v>23</v>
      </c>
      <c r="N16" s="97" t="s">
        <v>23</v>
      </c>
      <c r="O16" s="97" t="s">
        <v>23</v>
      </c>
      <c r="P16" s="97" t="s">
        <v>23</v>
      </c>
      <c r="Q16" s="97" t="s">
        <v>23</v>
      </c>
      <c r="R16" s="97" t="s">
        <v>23</v>
      </c>
      <c r="S16" s="97" t="s">
        <v>23</v>
      </c>
      <c r="T16" s="97">
        <v>1714.7416204135604</v>
      </c>
      <c r="U16" s="97">
        <v>1816.3508532691039</v>
      </c>
      <c r="V16" s="97">
        <v>1668.5571330232815</v>
      </c>
      <c r="W16" s="97">
        <v>2070.8872959217001</v>
      </c>
      <c r="X16" s="97">
        <f t="shared" si="16"/>
        <v>2348.7771180231198</v>
      </c>
      <c r="Y16" s="97"/>
      <c r="Z16" s="236"/>
      <c r="AA16" s="97">
        <v>561.36597344253312</v>
      </c>
      <c r="AB16" s="97">
        <v>1140.4581264304682</v>
      </c>
      <c r="AC16" s="97">
        <v>1754.8803404303981</v>
      </c>
      <c r="AD16" s="97">
        <v>2348.7771180231198</v>
      </c>
      <c r="AE16" s="236">
        <v>606.73180123160409</v>
      </c>
      <c r="AF16" s="97"/>
      <c r="AG16" s="97"/>
      <c r="AH16" s="97"/>
      <c r="AI16" s="107"/>
      <c r="AJ16" s="97">
        <f t="shared" si="17"/>
        <v>561.36597344253312</v>
      </c>
      <c r="AK16" s="97">
        <f>AB16-AA16</f>
        <v>579.09215298793504</v>
      </c>
      <c r="AL16" s="97">
        <f>AC16-AB16</f>
        <v>614.42221399992991</v>
      </c>
      <c r="AM16" s="97">
        <f t="shared" si="18"/>
        <v>593.89677759272172</v>
      </c>
      <c r="AN16" s="97">
        <f t="shared" ref="AN16:AN18" si="19">AE16</f>
        <v>606.73180123160409</v>
      </c>
      <c r="AO16" s="97"/>
      <c r="AP16" s="97"/>
      <c r="AQ16" s="97"/>
      <c r="AR16" s="107"/>
      <c r="AS16" s="64"/>
    </row>
    <row r="17" spans="2:45" s="58" customFormat="1" ht="15" customHeight="1" outlineLevel="1" x14ac:dyDescent="0.25">
      <c r="B17" s="191" t="s">
        <v>348</v>
      </c>
      <c r="C17" s="97" t="s">
        <v>23</v>
      </c>
      <c r="D17" s="97" t="s">
        <v>23</v>
      </c>
      <c r="E17" s="97" t="s">
        <v>23</v>
      </c>
      <c r="F17" s="97" t="s">
        <v>23</v>
      </c>
      <c r="G17" s="97" t="s">
        <v>23</v>
      </c>
      <c r="H17" s="97" t="s">
        <v>23</v>
      </c>
      <c r="I17" s="97" t="s">
        <v>23</v>
      </c>
      <c r="J17" s="97" t="s">
        <v>23</v>
      </c>
      <c r="K17" s="97" t="s">
        <v>23</v>
      </c>
      <c r="L17" s="97" t="s">
        <v>23</v>
      </c>
      <c r="M17" s="97" t="s">
        <v>23</v>
      </c>
      <c r="N17" s="97" t="s">
        <v>23</v>
      </c>
      <c r="O17" s="97" t="s">
        <v>23</v>
      </c>
      <c r="P17" s="97" t="s">
        <v>23</v>
      </c>
      <c r="Q17" s="97" t="s">
        <v>23</v>
      </c>
      <c r="R17" s="97" t="s">
        <v>23</v>
      </c>
      <c r="S17" s="97" t="s">
        <v>23</v>
      </c>
      <c r="T17" s="97">
        <v>-7.3172626449777454</v>
      </c>
      <c r="U17" s="97">
        <v>-9.2953675098933672</v>
      </c>
      <c r="V17" s="97">
        <v>-19.34485547334225</v>
      </c>
      <c r="W17" s="97">
        <v>-3.9503784630360315</v>
      </c>
      <c r="X17" s="97">
        <f t="shared" si="16"/>
        <v>-4.3148356316351055</v>
      </c>
      <c r="Y17" s="97"/>
      <c r="Z17" s="236"/>
      <c r="AA17" s="97">
        <v>0.6120067718327391</v>
      </c>
      <c r="AB17" s="97">
        <v>-1.4160884704356249</v>
      </c>
      <c r="AC17" s="97">
        <v>-9.2311766543452904</v>
      </c>
      <c r="AD17" s="97">
        <v>-4.3148356316351055</v>
      </c>
      <c r="AE17" s="236">
        <v>16.604054758375931</v>
      </c>
      <c r="AF17" s="97"/>
      <c r="AG17" s="97"/>
      <c r="AH17" s="97"/>
      <c r="AI17" s="107"/>
      <c r="AJ17" s="97">
        <f t="shared" si="17"/>
        <v>0.6120067718327391</v>
      </c>
      <c r="AK17" s="97">
        <f t="shared" si="18"/>
        <v>-2.028095242268364</v>
      </c>
      <c r="AL17" s="97">
        <f t="shared" si="18"/>
        <v>-7.8150881839096655</v>
      </c>
      <c r="AM17" s="97">
        <f t="shared" si="18"/>
        <v>4.9163410227101849</v>
      </c>
      <c r="AN17" s="97">
        <f t="shared" si="19"/>
        <v>16.604054758375931</v>
      </c>
      <c r="AO17" s="97"/>
      <c r="AP17" s="97"/>
      <c r="AQ17" s="97"/>
      <c r="AR17" s="107"/>
      <c r="AS17" s="64"/>
    </row>
    <row r="18" spans="2:45" ht="15" customHeight="1" x14ac:dyDescent="0.25">
      <c r="B18" t="s">
        <v>86</v>
      </c>
      <c r="C18" s="236" t="s">
        <v>23</v>
      </c>
      <c r="D18" s="236" t="s">
        <v>23</v>
      </c>
      <c r="E18" s="236" t="s">
        <v>23</v>
      </c>
      <c r="F18" s="236" t="s">
        <v>23</v>
      </c>
      <c r="G18" s="236">
        <v>816.78139799136602</v>
      </c>
      <c r="H18" s="236">
        <v>741.39797293615197</v>
      </c>
      <c r="I18" s="236">
        <v>684.186914</v>
      </c>
      <c r="J18" s="236">
        <v>735.76831700000002</v>
      </c>
      <c r="K18" s="236">
        <v>768.20248700000002</v>
      </c>
      <c r="L18" s="236">
        <v>862.25646900000004</v>
      </c>
      <c r="M18" s="236">
        <v>901.04796099999999</v>
      </c>
      <c r="N18" s="236">
        <v>928.28656899999999</v>
      </c>
      <c r="O18" s="236">
        <v>909.76874899999996</v>
      </c>
      <c r="P18" s="236">
        <v>896.95892457258503</v>
      </c>
      <c r="Q18" s="236">
        <v>920.60827182087212</v>
      </c>
      <c r="R18" s="236">
        <v>947.87428906323498</v>
      </c>
      <c r="S18" s="236">
        <v>990.53268901175704</v>
      </c>
      <c r="T18" s="236">
        <v>956.96103214975199</v>
      </c>
      <c r="U18" s="236">
        <v>897.54252150197397</v>
      </c>
      <c r="V18" s="236">
        <v>856.51890451900022</v>
      </c>
      <c r="W18" s="236">
        <v>888.95364156399978</v>
      </c>
      <c r="X18" s="236">
        <f t="shared" si="16"/>
        <v>1103.6682077618525</v>
      </c>
      <c r="Y18" s="236"/>
      <c r="Z18" s="236"/>
      <c r="AA18" s="236">
        <v>230.50466402772187</v>
      </c>
      <c r="AB18" s="236">
        <v>492.29380483736503</v>
      </c>
      <c r="AC18" s="236">
        <v>782.02279342529755</v>
      </c>
      <c r="AD18" s="236">
        <v>1103.6682077618525</v>
      </c>
      <c r="AE18" s="236">
        <v>272.75228184852415</v>
      </c>
      <c r="AF18" s="236"/>
      <c r="AG18" s="236"/>
      <c r="AH18" s="236"/>
      <c r="AI18" s="222"/>
      <c r="AJ18" s="236">
        <f t="shared" si="17"/>
        <v>230.50466402772187</v>
      </c>
      <c r="AK18" s="236">
        <f t="shared" si="18"/>
        <v>261.78914080964319</v>
      </c>
      <c r="AL18" s="236">
        <f t="shared" si="18"/>
        <v>289.72898858793252</v>
      </c>
      <c r="AM18" s="236">
        <f t="shared" si="18"/>
        <v>321.64541433655495</v>
      </c>
      <c r="AN18" s="236">
        <f t="shared" si="19"/>
        <v>272.75228184852415</v>
      </c>
      <c r="AO18" s="236"/>
      <c r="AP18" s="236"/>
      <c r="AQ18" s="236"/>
      <c r="AR18" s="222"/>
      <c r="AS18" s="64"/>
    </row>
    <row r="19" spans="2:45" ht="15" customHeight="1" x14ac:dyDescent="0.25">
      <c r="B19" t="s">
        <v>349</v>
      </c>
      <c r="C19" s="236" t="s">
        <v>23</v>
      </c>
      <c r="D19" s="236" t="s">
        <v>23</v>
      </c>
      <c r="E19" s="236" t="s">
        <v>23</v>
      </c>
      <c r="F19" s="236" t="s">
        <v>23</v>
      </c>
      <c r="G19" s="236">
        <v>545.98707359402226</v>
      </c>
      <c r="H19" s="236">
        <v>585.08635299155173</v>
      </c>
      <c r="I19" s="236">
        <v>866.33280600000001</v>
      </c>
      <c r="J19" s="236">
        <v>734.87388599999997</v>
      </c>
      <c r="K19" s="236">
        <v>698.38876300000004</v>
      </c>
      <c r="L19" s="236">
        <v>728.77000399999997</v>
      </c>
      <c r="M19" s="236">
        <v>634.90044599999999</v>
      </c>
      <c r="N19" s="236">
        <v>671.53645400000005</v>
      </c>
      <c r="O19" s="236">
        <v>631.77537900000004</v>
      </c>
      <c r="P19" s="236">
        <v>555.43813796487302</v>
      </c>
      <c r="Q19" s="236">
        <v>652.97901461670301</v>
      </c>
      <c r="R19" s="236">
        <v>660.61558489428012</v>
      </c>
      <c r="S19" s="236">
        <v>680.83332853921092</v>
      </c>
      <c r="T19" s="236">
        <v>651.54020783716896</v>
      </c>
      <c r="U19" s="236">
        <v>620.19571341636185</v>
      </c>
      <c r="V19" s="236">
        <v>667.31306530300014</v>
      </c>
      <c r="W19" s="236">
        <v>666.45914833399979</v>
      </c>
      <c r="X19" s="236">
        <f t="shared" si="16"/>
        <v>770.7996983279686</v>
      </c>
      <c r="Y19" s="236"/>
      <c r="Z19" s="236"/>
      <c r="AA19" s="236">
        <v>180.99352860838297</v>
      </c>
      <c r="AB19" s="236">
        <v>379.21788627747287</v>
      </c>
      <c r="AC19" s="236">
        <v>570.07882704679332</v>
      </c>
      <c r="AD19" s="236">
        <v>770.7996983279686</v>
      </c>
      <c r="AE19" s="236">
        <v>207.06031157650324</v>
      </c>
      <c r="AF19" s="236"/>
      <c r="AG19" s="236"/>
      <c r="AH19" s="236"/>
      <c r="AI19" s="222"/>
      <c r="AJ19" s="236">
        <f>AA19</f>
        <v>180.99352860838297</v>
      </c>
      <c r="AK19" s="236">
        <f>AB19-AA19</f>
        <v>198.2243576690899</v>
      </c>
      <c r="AL19" s="236">
        <f>AC19-AB19</f>
        <v>190.86094076932045</v>
      </c>
      <c r="AM19" s="236">
        <f>AD19-AC19</f>
        <v>200.72087128117528</v>
      </c>
      <c r="AN19" s="236">
        <f>AE19</f>
        <v>207.06031157650324</v>
      </c>
      <c r="AO19" s="236"/>
      <c r="AP19" s="236"/>
      <c r="AQ19" s="236"/>
      <c r="AR19" s="222"/>
      <c r="AS19" s="64"/>
    </row>
    <row r="20" spans="2:45" ht="15" customHeight="1" x14ac:dyDescent="0.25">
      <c r="B20" t="s">
        <v>167</v>
      </c>
      <c r="C20" s="236" t="s">
        <v>23</v>
      </c>
      <c r="D20" s="236" t="s">
        <v>23</v>
      </c>
      <c r="E20" s="236" t="s">
        <v>23</v>
      </c>
      <c r="F20" s="236" t="s">
        <v>23</v>
      </c>
      <c r="G20" s="236">
        <v>453.52539899331805</v>
      </c>
      <c r="H20" s="236">
        <v>526.52039012769137</v>
      </c>
      <c r="I20" s="236">
        <v>374.67384099999998</v>
      </c>
      <c r="J20" s="236">
        <v>271.60703000000001</v>
      </c>
      <c r="K20" s="236">
        <v>275.77387499999998</v>
      </c>
      <c r="L20" s="236">
        <v>200.49498500000001</v>
      </c>
      <c r="M20" s="236">
        <v>144.938658</v>
      </c>
      <c r="N20" s="236">
        <v>199.88643099999999</v>
      </c>
      <c r="O20" s="236">
        <v>311.24318299999999</v>
      </c>
      <c r="P20" s="236">
        <v>272.33929408362388</v>
      </c>
      <c r="Q20" s="236">
        <v>-42.839410274561892</v>
      </c>
      <c r="R20" s="236">
        <v>370.23442905220998</v>
      </c>
      <c r="S20" s="236">
        <v>-270.23705687731683</v>
      </c>
      <c r="T20" s="236">
        <v>173.55208333762707</v>
      </c>
      <c r="U20" s="236">
        <v>-6.205247903113067</v>
      </c>
      <c r="V20" s="236">
        <v>-378.81917775799968</v>
      </c>
      <c r="W20" s="236">
        <v>-335.46599694399964</v>
      </c>
      <c r="X20" s="236">
        <f t="shared" si="16"/>
        <v>-37.52664707892967</v>
      </c>
      <c r="Y20" s="236"/>
      <c r="Z20" s="236"/>
      <c r="AA20" s="236">
        <v>90.569610196003836</v>
      </c>
      <c r="AB20" s="236">
        <v>140.7945964413251</v>
      </c>
      <c r="AC20" s="236">
        <v>75.866865251245727</v>
      </c>
      <c r="AD20" s="236">
        <v>-37.52664707892967</v>
      </c>
      <c r="AE20" s="236">
        <v>242.2062611332465</v>
      </c>
      <c r="AF20" s="236"/>
      <c r="AG20" s="236"/>
      <c r="AH20" s="236"/>
      <c r="AI20" s="222"/>
      <c r="AJ20" s="236">
        <f t="shared" si="17"/>
        <v>90.569610196003836</v>
      </c>
      <c r="AK20" s="236">
        <f t="shared" si="18"/>
        <v>50.224986245321261</v>
      </c>
      <c r="AL20" s="236">
        <f t="shared" si="18"/>
        <v>-64.927731190079371</v>
      </c>
      <c r="AM20" s="236">
        <f t="shared" si="18"/>
        <v>-113.3935123301754</v>
      </c>
      <c r="AN20" s="236">
        <f t="shared" ref="AN20:AN21" si="20">AE20</f>
        <v>242.2062611332465</v>
      </c>
      <c r="AO20" s="236"/>
      <c r="AP20" s="236"/>
      <c r="AQ20" s="236"/>
      <c r="AR20" s="222"/>
      <c r="AS20" s="64"/>
    </row>
    <row r="21" spans="2:45" ht="15" customHeight="1" x14ac:dyDescent="0.25">
      <c r="B21" s="55" t="s">
        <v>85</v>
      </c>
      <c r="C21" s="246" t="s">
        <v>23</v>
      </c>
      <c r="D21" s="246" t="s">
        <v>23</v>
      </c>
      <c r="E21" s="246" t="s">
        <v>23</v>
      </c>
      <c r="F21" s="246" t="s">
        <v>23</v>
      </c>
      <c r="G21" s="246">
        <v>1816.2938705787067</v>
      </c>
      <c r="H21" s="246">
        <v>1853.004716055395</v>
      </c>
      <c r="I21" s="246">
        <f>SUM(I18:I20)</f>
        <v>1925.193561</v>
      </c>
      <c r="J21" s="246">
        <f t="shared" ref="J21:P21" si="21">SUM(J18:J20)</f>
        <v>1742.249233</v>
      </c>
      <c r="K21" s="246">
        <f t="shared" si="21"/>
        <v>1742.3651249999998</v>
      </c>
      <c r="L21" s="246">
        <f t="shared" si="21"/>
        <v>1791.5214579999999</v>
      </c>
      <c r="M21" s="246">
        <f t="shared" si="21"/>
        <v>1680.8870649999999</v>
      </c>
      <c r="N21" s="246">
        <f t="shared" si="21"/>
        <v>1799.7094539999998</v>
      </c>
      <c r="O21" s="246">
        <f t="shared" si="21"/>
        <v>1852.787311</v>
      </c>
      <c r="P21" s="246">
        <f t="shared" si="21"/>
        <v>1724.736356621082</v>
      </c>
      <c r="Q21" s="246">
        <v>1530.7478761630132</v>
      </c>
      <c r="R21" s="246">
        <v>1978.7243030097252</v>
      </c>
      <c r="S21" s="246">
        <v>1401.1289606736514</v>
      </c>
      <c r="T21" s="246">
        <v>1782.0533233245478</v>
      </c>
      <c r="U21" s="246">
        <v>1511.5329870152259</v>
      </c>
      <c r="V21" s="246">
        <v>1145.0127920640007</v>
      </c>
      <c r="W21" s="246">
        <v>1219.9467929539999</v>
      </c>
      <c r="X21" s="246">
        <f t="shared" si="16"/>
        <v>1836.9412590108914</v>
      </c>
      <c r="Y21" s="461"/>
      <c r="Z21" s="236"/>
      <c r="AA21" s="246">
        <v>502.06780283210867</v>
      </c>
      <c r="AB21" s="246">
        <v>1012.3062875561631</v>
      </c>
      <c r="AC21" s="246">
        <v>1427.9684857233367</v>
      </c>
      <c r="AD21" s="246">
        <v>1836.9412590108914</v>
      </c>
      <c r="AE21" s="473">
        <v>722.01885455829881</v>
      </c>
      <c r="AF21" s="246"/>
      <c r="AG21" s="246"/>
      <c r="AH21" s="246"/>
      <c r="AI21" s="222"/>
      <c r="AJ21" s="246">
        <f t="shared" si="17"/>
        <v>502.06780283210867</v>
      </c>
      <c r="AK21" s="246">
        <f t="shared" si="18"/>
        <v>510.23848472405439</v>
      </c>
      <c r="AL21" s="246">
        <f t="shared" si="18"/>
        <v>415.66219816717364</v>
      </c>
      <c r="AM21" s="246">
        <f t="shared" si="18"/>
        <v>408.97277328755467</v>
      </c>
      <c r="AN21" s="473">
        <f t="shared" si="20"/>
        <v>722.01885455829881</v>
      </c>
      <c r="AO21" s="246"/>
      <c r="AP21" s="246"/>
      <c r="AQ21" s="246"/>
      <c r="AR21" s="222"/>
      <c r="AS21" s="64"/>
    </row>
    <row r="22" spans="2:45" s="58" customFormat="1" ht="15" customHeight="1" outlineLevel="1" x14ac:dyDescent="0.25">
      <c r="B22" s="191" t="s">
        <v>335</v>
      </c>
      <c r="C22" s="97" t="s">
        <v>23</v>
      </c>
      <c r="D22" s="97" t="s">
        <v>23</v>
      </c>
      <c r="E22" s="97" t="s">
        <v>23</v>
      </c>
      <c r="F22" s="97" t="s">
        <v>23</v>
      </c>
      <c r="G22" s="97" t="s">
        <v>23</v>
      </c>
      <c r="H22" s="97" t="s">
        <v>23</v>
      </c>
      <c r="I22" s="97" t="s">
        <v>23</v>
      </c>
      <c r="J22" s="97" t="s">
        <v>23</v>
      </c>
      <c r="K22" s="97" t="s">
        <v>23</v>
      </c>
      <c r="L22" s="97" t="s">
        <v>23</v>
      </c>
      <c r="M22" s="97" t="s">
        <v>23</v>
      </c>
      <c r="N22" s="97" t="s">
        <v>23</v>
      </c>
      <c r="O22" s="97" t="s">
        <v>23</v>
      </c>
      <c r="P22" s="97" t="s">
        <v>23</v>
      </c>
      <c r="Q22" s="97" t="s">
        <v>23</v>
      </c>
      <c r="R22" s="97" t="s">
        <v>23</v>
      </c>
      <c r="S22" s="97" t="s">
        <v>23</v>
      </c>
      <c r="T22" s="97">
        <v>882.86644234752373</v>
      </c>
      <c r="U22" s="97">
        <v>650.22038462259786</v>
      </c>
      <c r="V22" s="97">
        <v>356.07730442321349</v>
      </c>
      <c r="W22" s="97">
        <v>420.25981199320017</v>
      </c>
      <c r="X22" s="97">
        <f t="shared" si="16"/>
        <v>947.14034807933524</v>
      </c>
      <c r="Y22" s="97"/>
      <c r="Z22" s="236"/>
      <c r="AA22" s="97">
        <v>305.61928232658846</v>
      </c>
      <c r="AB22" s="97">
        <v>575.07407488672538</v>
      </c>
      <c r="AC22" s="97">
        <v>765.74877187386346</v>
      </c>
      <c r="AD22" s="97">
        <v>947.14034807933524</v>
      </c>
      <c r="AE22" s="474">
        <v>456.55247506303715</v>
      </c>
      <c r="AF22" s="97"/>
      <c r="AG22" s="97"/>
      <c r="AH22" s="97"/>
      <c r="AI22" s="107"/>
      <c r="AJ22" s="97">
        <f t="shared" si="17"/>
        <v>305.61928232658846</v>
      </c>
      <c r="AK22" s="97">
        <f t="shared" ref="AK22:AM24" si="22">+AB22-AA22</f>
        <v>269.45479256013692</v>
      </c>
      <c r="AL22" s="97">
        <f t="shared" si="22"/>
        <v>190.67469698713808</v>
      </c>
      <c r="AM22" s="97">
        <f t="shared" si="22"/>
        <v>181.39157620547178</v>
      </c>
      <c r="AN22" s="97">
        <f>AE22</f>
        <v>456.55247506303715</v>
      </c>
      <c r="AO22" s="97"/>
      <c r="AP22" s="97"/>
      <c r="AQ22" s="97"/>
      <c r="AR22" s="107"/>
      <c r="AS22" s="64"/>
    </row>
    <row r="23" spans="2:45" s="58" customFormat="1" ht="15" customHeight="1" outlineLevel="1" x14ac:dyDescent="0.25">
      <c r="B23" s="191" t="s">
        <v>144</v>
      </c>
      <c r="C23" s="97" t="s">
        <v>23</v>
      </c>
      <c r="D23" s="97" t="s">
        <v>23</v>
      </c>
      <c r="E23" s="97" t="s">
        <v>23</v>
      </c>
      <c r="F23" s="97" t="s">
        <v>23</v>
      </c>
      <c r="G23" s="97" t="s">
        <v>23</v>
      </c>
      <c r="H23" s="97" t="s">
        <v>23</v>
      </c>
      <c r="I23" s="97" t="s">
        <v>23</v>
      </c>
      <c r="J23" s="97" t="s">
        <v>23</v>
      </c>
      <c r="K23" s="97" t="s">
        <v>23</v>
      </c>
      <c r="L23" s="97" t="s">
        <v>23</v>
      </c>
      <c r="M23" s="97" t="s">
        <v>23</v>
      </c>
      <c r="N23" s="97" t="s">
        <v>23</v>
      </c>
      <c r="O23" s="97" t="s">
        <v>23</v>
      </c>
      <c r="P23" s="97" t="s">
        <v>23</v>
      </c>
      <c r="Q23" s="97" t="s">
        <v>23</v>
      </c>
      <c r="R23" s="97" t="s">
        <v>23</v>
      </c>
      <c r="S23" s="97" t="s">
        <v>23</v>
      </c>
      <c r="T23" s="97">
        <v>824.96334165986684</v>
      </c>
      <c r="U23" s="97">
        <v>824.96334165986684</v>
      </c>
      <c r="V23" s="97">
        <v>763.43671096491289</v>
      </c>
      <c r="W23" s="97">
        <v>744.02495416044906</v>
      </c>
      <c r="X23" s="97">
        <f t="shared" si="16"/>
        <v>843.39547385984793</v>
      </c>
      <c r="Y23" s="97"/>
      <c r="Z23" s="236"/>
      <c r="AA23" s="97">
        <v>199.03530954934698</v>
      </c>
      <c r="AB23" s="97">
        <v>408.61083587288601</v>
      </c>
      <c r="AC23" s="97">
        <v>618.98621786626506</v>
      </c>
      <c r="AD23" s="97">
        <v>843.39547385984793</v>
      </c>
      <c r="AE23" s="474">
        <v>225.85232432327538</v>
      </c>
      <c r="AF23" s="97"/>
      <c r="AG23" s="97"/>
      <c r="AH23" s="97"/>
      <c r="AI23" s="107"/>
      <c r="AJ23" s="97">
        <f t="shared" si="17"/>
        <v>199.03530954934698</v>
      </c>
      <c r="AK23" s="97">
        <f t="shared" si="22"/>
        <v>209.57552632353904</v>
      </c>
      <c r="AL23" s="97">
        <f t="shared" si="22"/>
        <v>210.37538199337905</v>
      </c>
      <c r="AM23" s="97">
        <f t="shared" si="22"/>
        <v>224.40925599358286</v>
      </c>
      <c r="AN23" s="97">
        <f t="shared" ref="AN23:AN31" si="23">AE23</f>
        <v>225.85232432327538</v>
      </c>
      <c r="AO23" s="97"/>
      <c r="AP23" s="97"/>
      <c r="AQ23" s="97"/>
      <c r="AR23" s="107"/>
      <c r="AS23" s="64"/>
    </row>
    <row r="24" spans="2:45" s="58" customFormat="1" ht="15" customHeight="1" outlineLevel="1" x14ac:dyDescent="0.25">
      <c r="B24" s="191" t="s">
        <v>348</v>
      </c>
      <c r="C24" s="97" t="s">
        <v>23</v>
      </c>
      <c r="D24" s="97" t="s">
        <v>23</v>
      </c>
      <c r="E24" s="97" t="s">
        <v>23</v>
      </c>
      <c r="F24" s="97" t="s">
        <v>23</v>
      </c>
      <c r="G24" s="97" t="s">
        <v>23</v>
      </c>
      <c r="H24" s="97" t="s">
        <v>23</v>
      </c>
      <c r="I24" s="97" t="s">
        <v>23</v>
      </c>
      <c r="J24" s="97" t="s">
        <v>23</v>
      </c>
      <c r="K24" s="97" t="s">
        <v>23</v>
      </c>
      <c r="L24" s="97" t="s">
        <v>23</v>
      </c>
      <c r="M24" s="97" t="s">
        <v>23</v>
      </c>
      <c r="N24" s="97" t="s">
        <v>23</v>
      </c>
      <c r="O24" s="97" t="s">
        <v>23</v>
      </c>
      <c r="P24" s="97" t="s">
        <v>23</v>
      </c>
      <c r="Q24" s="97" t="s">
        <v>23</v>
      </c>
      <c r="R24" s="97" t="s">
        <v>23</v>
      </c>
      <c r="S24" s="97" t="s">
        <v>23</v>
      </c>
      <c r="T24" s="97">
        <v>36.349260732756193</v>
      </c>
      <c r="U24" s="97">
        <v>36.349260732756193</v>
      </c>
      <c r="V24" s="97">
        <v>25.498776675874296</v>
      </c>
      <c r="W24" s="97">
        <v>55.662026800350532</v>
      </c>
      <c r="X24" s="97">
        <f t="shared" si="16"/>
        <v>44.45212007171267</v>
      </c>
      <c r="Y24" s="97"/>
      <c r="Z24" s="236"/>
      <c r="AA24" s="97">
        <v>-2.4685200438303241</v>
      </c>
      <c r="AB24" s="97">
        <v>27.106219796548999</v>
      </c>
      <c r="AC24" s="97">
        <v>41.272137983209859</v>
      </c>
      <c r="AD24" s="97">
        <v>44.45212007171267</v>
      </c>
      <c r="AE24" s="474">
        <v>39.614055171986223</v>
      </c>
      <c r="AF24" s="97"/>
      <c r="AG24" s="97"/>
      <c r="AH24" s="97"/>
      <c r="AI24" s="107"/>
      <c r="AJ24" s="97">
        <f t="shared" si="17"/>
        <v>-2.4685200438303241</v>
      </c>
      <c r="AK24" s="97">
        <f t="shared" si="22"/>
        <v>29.574739840379323</v>
      </c>
      <c r="AL24" s="97">
        <f t="shared" si="22"/>
        <v>14.165918186660861</v>
      </c>
      <c r="AM24" s="97">
        <f t="shared" si="22"/>
        <v>3.1799820885028112</v>
      </c>
      <c r="AN24" s="97">
        <f t="shared" si="23"/>
        <v>39.614055171986223</v>
      </c>
      <c r="AO24" s="97"/>
      <c r="AP24" s="97"/>
      <c r="AQ24" s="97"/>
      <c r="AR24" s="107"/>
      <c r="AS24" s="64"/>
    </row>
    <row r="25" spans="2:45" ht="15" customHeight="1" x14ac:dyDescent="0.25">
      <c r="B25" t="s">
        <v>257</v>
      </c>
      <c r="C25" s="237" t="s">
        <v>23</v>
      </c>
      <c r="D25" s="237" t="s">
        <v>23</v>
      </c>
      <c r="E25" s="237" t="s">
        <v>23</v>
      </c>
      <c r="F25" s="237" t="s">
        <v>23</v>
      </c>
      <c r="G25" s="237">
        <v>35.295335111166331</v>
      </c>
      <c r="H25" s="237">
        <v>245.32902327084196</v>
      </c>
      <c r="I25" s="237">
        <v>23.708090664098897</v>
      </c>
      <c r="J25" s="237">
        <v>34.6867815356607</v>
      </c>
      <c r="K25" s="237">
        <v>25.152407652294301</v>
      </c>
      <c r="L25" s="237">
        <v>23.470024136642898</v>
      </c>
      <c r="M25" s="237">
        <v>19.477160734264601</v>
      </c>
      <c r="N25" s="237">
        <v>23.777080426121199</v>
      </c>
      <c r="O25" s="237">
        <v>-14.165549793519</v>
      </c>
      <c r="P25" s="237">
        <v>15.093776135408</v>
      </c>
      <c r="Q25" s="237">
        <v>-23.898775530068001</v>
      </c>
      <c r="R25" s="237">
        <v>-22.061984462392999</v>
      </c>
      <c r="S25" s="237">
        <v>11.520583613466</v>
      </c>
      <c r="T25" s="237">
        <v>10.857528404937998</v>
      </c>
      <c r="U25" s="236">
        <v>25.010804512674998</v>
      </c>
      <c r="V25" s="236">
        <v>3.2574351240000947</v>
      </c>
      <c r="W25" s="236">
        <v>108.1060566580002</v>
      </c>
      <c r="X25" s="236">
        <f t="shared" si="16"/>
        <v>239.42958149759698</v>
      </c>
      <c r="Y25" s="236"/>
      <c r="Z25" s="236"/>
      <c r="AA25" s="236">
        <v>57.075804444905962</v>
      </c>
      <c r="AB25" s="236">
        <v>96.220168241434834</v>
      </c>
      <c r="AC25" s="236">
        <v>141.50549138091193</v>
      </c>
      <c r="AD25" s="236">
        <v>239.42958149759698</v>
      </c>
      <c r="AE25" s="474">
        <v>18.4480127646586</v>
      </c>
      <c r="AF25" s="236"/>
      <c r="AG25" s="236"/>
      <c r="AH25" s="236"/>
      <c r="AI25" s="222"/>
      <c r="AJ25" s="236">
        <f t="shared" si="17"/>
        <v>57.075804444905962</v>
      </c>
      <c r="AK25" s="236">
        <f t="shared" ref="AK25:AK33" si="24">AB25-AA25</f>
        <v>39.144363796528872</v>
      </c>
      <c r="AL25" s="236">
        <f t="shared" ref="AL25:AL34" si="25">AC25-AB25</f>
        <v>45.2853231394771</v>
      </c>
      <c r="AM25" s="236">
        <f t="shared" ref="AM25:AM34" si="26">AD25-AC25</f>
        <v>97.924090116685051</v>
      </c>
      <c r="AN25" s="97">
        <f t="shared" si="23"/>
        <v>18.4480127646586</v>
      </c>
      <c r="AO25" s="236"/>
      <c r="AP25" s="236"/>
      <c r="AQ25" s="236"/>
      <c r="AR25" s="222"/>
      <c r="AS25" s="64"/>
    </row>
    <row r="26" spans="2:45" s="58" customFormat="1" ht="15" customHeight="1" outlineLevel="1" x14ac:dyDescent="0.25">
      <c r="B26" s="191" t="s">
        <v>335</v>
      </c>
      <c r="C26" s="242" t="s">
        <v>23</v>
      </c>
      <c r="D26" s="242" t="s">
        <v>23</v>
      </c>
      <c r="E26" s="242" t="s">
        <v>23</v>
      </c>
      <c r="F26" s="242" t="s">
        <v>23</v>
      </c>
      <c r="G26" s="242" t="s">
        <v>23</v>
      </c>
      <c r="H26" s="242" t="s">
        <v>23</v>
      </c>
      <c r="I26" s="242" t="s">
        <v>23</v>
      </c>
      <c r="J26" s="242" t="s">
        <v>23</v>
      </c>
      <c r="K26" s="242" t="s">
        <v>23</v>
      </c>
      <c r="L26" s="242" t="s">
        <v>23</v>
      </c>
      <c r="M26" s="242" t="s">
        <v>23</v>
      </c>
      <c r="N26" s="242" t="s">
        <v>23</v>
      </c>
      <c r="O26" s="242" t="s">
        <v>23</v>
      </c>
      <c r="P26" s="242" t="s">
        <v>23</v>
      </c>
      <c r="Q26" s="242" t="s">
        <v>23</v>
      </c>
      <c r="R26" s="242" t="s">
        <v>23</v>
      </c>
      <c r="S26" s="242" t="s">
        <v>23</v>
      </c>
      <c r="T26" s="242" t="s">
        <v>23</v>
      </c>
      <c r="U26" s="242" t="s">
        <v>23</v>
      </c>
      <c r="V26" s="97">
        <v>2.563960278406781</v>
      </c>
      <c r="W26" s="97">
        <v>68.395206470397</v>
      </c>
      <c r="X26" s="97">
        <f t="shared" si="16"/>
        <v>186.12315538201455</v>
      </c>
      <c r="Y26" s="97"/>
      <c r="Z26" s="236"/>
      <c r="AA26" s="97">
        <v>46.817062060551883</v>
      </c>
      <c r="AB26" s="97">
        <v>69.703589709221845</v>
      </c>
      <c r="AC26" s="97">
        <v>106.49181264416733</v>
      </c>
      <c r="AD26" s="97">
        <v>186.12315538201455</v>
      </c>
      <c r="AE26" s="474">
        <v>13.309610244758952</v>
      </c>
      <c r="AF26" s="97"/>
      <c r="AG26" s="97"/>
      <c r="AH26" s="97"/>
      <c r="AI26" s="107"/>
      <c r="AJ26" s="97">
        <f t="shared" si="17"/>
        <v>46.817062060551883</v>
      </c>
      <c r="AK26" s="97">
        <f t="shared" si="24"/>
        <v>22.886527648669961</v>
      </c>
      <c r="AL26" s="97">
        <f t="shared" si="25"/>
        <v>36.78822293494548</v>
      </c>
      <c r="AM26" s="97">
        <f t="shared" si="26"/>
        <v>79.63134273784722</v>
      </c>
      <c r="AN26" s="97">
        <f t="shared" si="23"/>
        <v>13.309610244758952</v>
      </c>
      <c r="AO26" s="97"/>
      <c r="AP26" s="97"/>
      <c r="AQ26" s="97"/>
      <c r="AR26" s="107"/>
      <c r="AS26" s="64"/>
    </row>
    <row r="27" spans="2:45" s="58" customFormat="1" ht="15" customHeight="1" outlineLevel="1" x14ac:dyDescent="0.25">
      <c r="B27" s="191" t="s">
        <v>144</v>
      </c>
      <c r="C27" s="242" t="s">
        <v>23</v>
      </c>
      <c r="D27" s="242" t="s">
        <v>23</v>
      </c>
      <c r="E27" s="242" t="s">
        <v>23</v>
      </c>
      <c r="F27" s="242" t="s">
        <v>23</v>
      </c>
      <c r="G27" s="242" t="s">
        <v>23</v>
      </c>
      <c r="H27" s="242" t="s">
        <v>23</v>
      </c>
      <c r="I27" s="242" t="s">
        <v>23</v>
      </c>
      <c r="J27" s="242" t="s">
        <v>23</v>
      </c>
      <c r="K27" s="242" t="s">
        <v>23</v>
      </c>
      <c r="L27" s="242" t="s">
        <v>23</v>
      </c>
      <c r="M27" s="242" t="s">
        <v>23</v>
      </c>
      <c r="N27" s="242" t="s">
        <v>23</v>
      </c>
      <c r="O27" s="242" t="s">
        <v>23</v>
      </c>
      <c r="P27" s="242" t="s">
        <v>23</v>
      </c>
      <c r="Q27" s="242" t="s">
        <v>23</v>
      </c>
      <c r="R27" s="242" t="s">
        <v>23</v>
      </c>
      <c r="S27" s="242" t="s">
        <v>23</v>
      </c>
      <c r="T27" s="242" t="s">
        <v>23</v>
      </c>
      <c r="U27" s="242" t="s">
        <v>23</v>
      </c>
      <c r="V27" s="97">
        <v>2.3815595561334604</v>
      </c>
      <c r="W27" s="97">
        <v>0.25555322000000003</v>
      </c>
      <c r="X27" s="97">
        <f t="shared" si="16"/>
        <v>0.317667851838</v>
      </c>
      <c r="Y27" s="97"/>
      <c r="Z27" s="236"/>
      <c r="AA27" s="97">
        <v>0</v>
      </c>
      <c r="AB27" s="97">
        <v>0.11263055000000001</v>
      </c>
      <c r="AC27" s="97">
        <v>0.17475235</v>
      </c>
      <c r="AD27" s="97">
        <v>0.317667851838</v>
      </c>
      <c r="AE27" s="474">
        <v>0</v>
      </c>
      <c r="AF27" s="97"/>
      <c r="AG27" s="97"/>
      <c r="AH27" s="97"/>
      <c r="AI27" s="107"/>
      <c r="AJ27" s="97">
        <f t="shared" si="17"/>
        <v>0</v>
      </c>
      <c r="AK27" s="97">
        <f t="shared" si="24"/>
        <v>0.11263055000000001</v>
      </c>
      <c r="AL27" s="97">
        <f t="shared" si="25"/>
        <v>6.2121799999999991E-2</v>
      </c>
      <c r="AM27" s="97">
        <f t="shared" si="26"/>
        <v>0.142915501838</v>
      </c>
      <c r="AN27" s="97">
        <f t="shared" si="23"/>
        <v>0</v>
      </c>
      <c r="AO27" s="97"/>
      <c r="AP27" s="97"/>
      <c r="AQ27" s="97"/>
      <c r="AR27" s="107"/>
      <c r="AS27" s="64"/>
    </row>
    <row r="28" spans="2:45" s="58" customFormat="1" ht="15" customHeight="1" outlineLevel="1" x14ac:dyDescent="0.25">
      <c r="B28" s="191" t="s">
        <v>348</v>
      </c>
      <c r="C28" s="242" t="s">
        <v>23</v>
      </c>
      <c r="D28" s="242" t="s">
        <v>23</v>
      </c>
      <c r="E28" s="242" t="s">
        <v>23</v>
      </c>
      <c r="F28" s="242" t="s">
        <v>23</v>
      </c>
      <c r="G28" s="242" t="s">
        <v>23</v>
      </c>
      <c r="H28" s="242" t="s">
        <v>23</v>
      </c>
      <c r="I28" s="242" t="s">
        <v>23</v>
      </c>
      <c r="J28" s="242" t="s">
        <v>23</v>
      </c>
      <c r="K28" s="242" t="s">
        <v>23</v>
      </c>
      <c r="L28" s="242" t="s">
        <v>23</v>
      </c>
      <c r="M28" s="242" t="s">
        <v>23</v>
      </c>
      <c r="N28" s="242" t="s">
        <v>23</v>
      </c>
      <c r="O28" s="242" t="s">
        <v>23</v>
      </c>
      <c r="P28" s="242" t="s">
        <v>23</v>
      </c>
      <c r="Q28" s="242" t="s">
        <v>23</v>
      </c>
      <c r="R28" s="242" t="s">
        <v>23</v>
      </c>
      <c r="S28" s="242" t="s">
        <v>23</v>
      </c>
      <c r="T28" s="242" t="s">
        <v>23</v>
      </c>
      <c r="U28" s="242" t="s">
        <v>23</v>
      </c>
      <c r="V28" s="97">
        <v>-1.6880847105401466</v>
      </c>
      <c r="W28" s="97">
        <v>39.455296967603203</v>
      </c>
      <c r="X28" s="97">
        <f t="shared" si="16"/>
        <v>52.988758263744018</v>
      </c>
      <c r="Y28" s="97"/>
      <c r="Z28" s="236"/>
      <c r="AA28" s="97">
        <v>10.258742384353965</v>
      </c>
      <c r="AB28" s="97">
        <v>26.403947982212827</v>
      </c>
      <c r="AC28" s="97">
        <v>34.83892638674493</v>
      </c>
      <c r="AD28" s="97">
        <v>52.988758263744018</v>
      </c>
      <c r="AE28" s="474">
        <v>5.5365396206985196</v>
      </c>
      <c r="AF28" s="97"/>
      <c r="AG28" s="97"/>
      <c r="AH28" s="97"/>
      <c r="AI28" s="107"/>
      <c r="AJ28" s="97">
        <f t="shared" si="17"/>
        <v>10.258742384353965</v>
      </c>
      <c r="AK28" s="97">
        <f t="shared" si="24"/>
        <v>16.145205597858862</v>
      </c>
      <c r="AL28" s="97">
        <f t="shared" si="25"/>
        <v>8.434978404532103</v>
      </c>
      <c r="AM28" s="97">
        <f t="shared" si="26"/>
        <v>18.149831876999087</v>
      </c>
      <c r="AN28" s="97">
        <f t="shared" si="23"/>
        <v>5.5365396206985196</v>
      </c>
      <c r="AO28" s="97"/>
      <c r="AP28" s="97"/>
      <c r="AQ28" s="97"/>
      <c r="AR28" s="107"/>
      <c r="AS28" s="64"/>
    </row>
    <row r="29" spans="2:45" ht="15" customHeight="1" x14ac:dyDescent="0.25">
      <c r="B29" s="6" t="s">
        <v>90</v>
      </c>
      <c r="C29" s="243">
        <v>1454.2</v>
      </c>
      <c r="D29" s="243">
        <v>1483.8</v>
      </c>
      <c r="E29" s="243">
        <v>1827</v>
      </c>
      <c r="F29" s="243">
        <v>1968</v>
      </c>
      <c r="G29" s="243">
        <v>2047.5</v>
      </c>
      <c r="H29" s="243">
        <v>2305.4</v>
      </c>
      <c r="I29" s="243">
        <v>2628.2742119999998</v>
      </c>
      <c r="J29" s="243">
        <v>3154.9357009999999</v>
      </c>
      <c r="K29" s="243">
        <v>3362.9484349999998</v>
      </c>
      <c r="L29" s="243">
        <v>3612.809808</v>
      </c>
      <c r="M29" s="243">
        <v>3755.5876669999998</v>
      </c>
      <c r="N29" s="243">
        <v>3628.4575359999999</v>
      </c>
      <c r="O29" s="243">
        <v>3598.0093710000001</v>
      </c>
      <c r="P29" s="243">
        <v>3642.3926979072326</v>
      </c>
      <c r="Q29" s="243">
        <v>3923.9583122898698</v>
      </c>
      <c r="R29" s="243">
        <v>3759.307455204339</v>
      </c>
      <c r="S29" s="243">
        <v>3989.9482411340646</v>
      </c>
      <c r="T29" s="243">
        <v>3317.1293325296206</v>
      </c>
      <c r="U29" s="243">
        <v>3730.6276583605331</v>
      </c>
      <c r="V29" s="243">
        <v>3949.9625844909988</v>
      </c>
      <c r="W29" s="243">
        <v>3723.0500326669921</v>
      </c>
      <c r="X29" s="243">
        <f t="shared" ref="X29:X33" si="27">AD29</f>
        <v>4523.5388726007122</v>
      </c>
      <c r="Y29" s="243"/>
      <c r="Z29" s="236"/>
      <c r="AA29" s="243">
        <v>709.50291174719689</v>
      </c>
      <c r="AB29" s="243">
        <v>1994.0281551197718</v>
      </c>
      <c r="AC29" s="444">
        <v>3045.7051749504953</v>
      </c>
      <c r="AD29" s="444">
        <v>4523.5388726007122</v>
      </c>
      <c r="AE29" s="474">
        <v>1415.4758220632948</v>
      </c>
      <c r="AF29" s="243"/>
      <c r="AG29" s="444"/>
      <c r="AH29" s="444"/>
      <c r="AI29" s="222"/>
      <c r="AJ29" s="243">
        <f t="shared" si="17"/>
        <v>709.50291174719689</v>
      </c>
      <c r="AK29" s="243">
        <f t="shared" si="24"/>
        <v>1284.525243372575</v>
      </c>
      <c r="AL29" s="243">
        <f t="shared" si="25"/>
        <v>1051.6770198307236</v>
      </c>
      <c r="AM29" s="243">
        <f t="shared" si="26"/>
        <v>1477.8336976502169</v>
      </c>
      <c r="AN29" s="243">
        <f>AE29</f>
        <v>1415.4758220632948</v>
      </c>
      <c r="AO29" s="243"/>
      <c r="AP29" s="243"/>
      <c r="AQ29" s="243"/>
      <c r="AR29" s="222"/>
      <c r="AS29" s="64"/>
    </row>
    <row r="30" spans="2:45" s="58" customFormat="1" ht="15" customHeight="1" outlineLevel="1" x14ac:dyDescent="0.25">
      <c r="B30" s="191" t="s">
        <v>335</v>
      </c>
      <c r="C30" s="97" t="s">
        <v>23</v>
      </c>
      <c r="D30" s="97" t="s">
        <v>23</v>
      </c>
      <c r="E30" s="97" t="s">
        <v>23</v>
      </c>
      <c r="F30" s="97" t="s">
        <v>23</v>
      </c>
      <c r="G30" s="97" t="s">
        <v>23</v>
      </c>
      <c r="H30" s="97" t="s">
        <v>23</v>
      </c>
      <c r="I30" s="97" t="s">
        <v>23</v>
      </c>
      <c r="J30" s="97" t="s">
        <v>23</v>
      </c>
      <c r="K30" s="97" t="s">
        <v>23</v>
      </c>
      <c r="L30" s="97" t="s">
        <v>23</v>
      </c>
      <c r="M30" s="97" t="s">
        <v>23</v>
      </c>
      <c r="N30" s="97" t="s">
        <v>23</v>
      </c>
      <c r="O30" s="97" t="s">
        <v>23</v>
      </c>
      <c r="P30" s="97" t="s">
        <v>23</v>
      </c>
      <c r="Q30" s="97" t="s">
        <v>23</v>
      </c>
      <c r="R30" s="97" t="s">
        <v>23</v>
      </c>
      <c r="S30" s="97" t="s">
        <v>23</v>
      </c>
      <c r="T30" s="97">
        <v>2508.8918557380612</v>
      </c>
      <c r="U30" s="97">
        <v>2776.9297831066037</v>
      </c>
      <c r="V30" s="97">
        <v>3088.9923197362546</v>
      </c>
      <c r="W30" s="97">
        <v>2416.0892459815182</v>
      </c>
      <c r="X30" s="97">
        <f t="shared" si="27"/>
        <v>3014.4803036552053</v>
      </c>
      <c r="Y30" s="97"/>
      <c r="Z30" s="236"/>
      <c r="AA30" s="97">
        <v>334.39357108399719</v>
      </c>
      <c r="AB30" s="97">
        <v>1265.6550383069614</v>
      </c>
      <c r="AC30" s="97">
        <v>1924.8278162971671</v>
      </c>
      <c r="AD30" s="97">
        <v>3014.4803036552053</v>
      </c>
      <c r="AE30" s="474">
        <v>1052.4679430486776</v>
      </c>
      <c r="AF30" s="97"/>
      <c r="AG30" s="445"/>
      <c r="AH30" s="445"/>
      <c r="AI30" s="107"/>
      <c r="AJ30" s="97">
        <f t="shared" si="17"/>
        <v>334.39357108399719</v>
      </c>
      <c r="AK30" s="97">
        <f t="shared" si="24"/>
        <v>931.26146722296426</v>
      </c>
      <c r="AL30" s="97">
        <f t="shared" si="25"/>
        <v>659.17277799020576</v>
      </c>
      <c r="AM30" s="97">
        <f t="shared" si="26"/>
        <v>1089.6524873580381</v>
      </c>
      <c r="AN30" s="97">
        <f t="shared" si="23"/>
        <v>1052.4679430486776</v>
      </c>
      <c r="AO30" s="97"/>
      <c r="AP30" s="97"/>
      <c r="AQ30" s="97"/>
      <c r="AR30" s="107"/>
      <c r="AS30" s="64"/>
    </row>
    <row r="31" spans="2:45" s="58" customFormat="1" ht="15" customHeight="1" outlineLevel="1" x14ac:dyDescent="0.25">
      <c r="B31" s="191" t="s">
        <v>144</v>
      </c>
      <c r="C31" s="97" t="s">
        <v>23</v>
      </c>
      <c r="D31" s="97" t="s">
        <v>23</v>
      </c>
      <c r="E31" s="97" t="s">
        <v>23</v>
      </c>
      <c r="F31" s="97" t="s">
        <v>23</v>
      </c>
      <c r="G31" s="97" t="s">
        <v>23</v>
      </c>
      <c r="H31" s="97" t="s">
        <v>23</v>
      </c>
      <c r="I31" s="97" t="s">
        <v>23</v>
      </c>
      <c r="J31" s="97" t="s">
        <v>23</v>
      </c>
      <c r="K31" s="97" t="s">
        <v>23</v>
      </c>
      <c r="L31" s="97" t="s">
        <v>23</v>
      </c>
      <c r="M31" s="97" t="s">
        <v>23</v>
      </c>
      <c r="N31" s="97" t="s">
        <v>23</v>
      </c>
      <c r="O31" s="97" t="s">
        <v>23</v>
      </c>
      <c r="P31" s="97" t="s">
        <v>23</v>
      </c>
      <c r="Q31" s="97" t="s">
        <v>23</v>
      </c>
      <c r="R31" s="97" t="s">
        <v>23</v>
      </c>
      <c r="S31" s="97" t="s">
        <v>23</v>
      </c>
      <c r="T31" s="97">
        <v>831.04841438653852</v>
      </c>
      <c r="U31" s="97">
        <v>996.96800933368093</v>
      </c>
      <c r="V31" s="97">
        <v>907.50198161450226</v>
      </c>
      <c r="W31" s="97">
        <v>1327.1178949812515</v>
      </c>
      <c r="X31" s="97">
        <f t="shared" si="27"/>
        <v>1505.6993120151105</v>
      </c>
      <c r="Y31" s="97"/>
      <c r="Z31" s="236"/>
      <c r="AA31" s="97">
        <v>362.330663893186</v>
      </c>
      <c r="AB31" s="97">
        <v>731.95992110758186</v>
      </c>
      <c r="AC31" s="445">
        <v>1136.0688749141332</v>
      </c>
      <c r="AD31" s="445">
        <v>1505.6993120151105</v>
      </c>
      <c r="AE31" s="474">
        <v>380.87947690832868</v>
      </c>
      <c r="AF31" s="97"/>
      <c r="AG31" s="445"/>
      <c r="AH31" s="445"/>
      <c r="AI31" s="107"/>
      <c r="AJ31" s="97">
        <f t="shared" si="17"/>
        <v>362.330663893186</v>
      </c>
      <c r="AK31" s="97">
        <f t="shared" si="24"/>
        <v>369.62925721439586</v>
      </c>
      <c r="AL31" s="97">
        <f t="shared" si="25"/>
        <v>404.10895380655131</v>
      </c>
      <c r="AM31" s="97">
        <f t="shared" si="26"/>
        <v>369.63043710097736</v>
      </c>
      <c r="AN31" s="97">
        <f t="shared" si="23"/>
        <v>380.87947690832868</v>
      </c>
      <c r="AO31" s="97"/>
      <c r="AP31" s="97"/>
      <c r="AQ31" s="97"/>
      <c r="AR31" s="107"/>
      <c r="AS31" s="64"/>
    </row>
    <row r="32" spans="2:45" s="58" customFormat="1" ht="15" customHeight="1" outlineLevel="1" x14ac:dyDescent="0.25">
      <c r="B32" s="191" t="s">
        <v>348</v>
      </c>
      <c r="C32" s="97" t="s">
        <v>23</v>
      </c>
      <c r="D32" s="97" t="s">
        <v>23</v>
      </c>
      <c r="E32" s="97" t="s">
        <v>23</v>
      </c>
      <c r="F32" s="97" t="s">
        <v>23</v>
      </c>
      <c r="G32" s="97" t="s">
        <v>23</v>
      </c>
      <c r="H32" s="97" t="s">
        <v>23</v>
      </c>
      <c r="I32" s="97" t="s">
        <v>23</v>
      </c>
      <c r="J32" s="97" t="s">
        <v>23</v>
      </c>
      <c r="K32" s="97" t="s">
        <v>23</v>
      </c>
      <c r="L32" s="97" t="s">
        <v>23</v>
      </c>
      <c r="M32" s="97" t="s">
        <v>23</v>
      </c>
      <c r="N32" s="97" t="s">
        <v>23</v>
      </c>
      <c r="O32" s="97" t="s">
        <v>23</v>
      </c>
      <c r="P32" s="97" t="s">
        <v>23</v>
      </c>
      <c r="Q32" s="97" t="s">
        <v>23</v>
      </c>
      <c r="R32" s="97" t="s">
        <v>23</v>
      </c>
      <c r="S32" s="97" t="s">
        <v>23</v>
      </c>
      <c r="T32" s="97">
        <v>-22.810937594978896</v>
      </c>
      <c r="U32" s="97">
        <v>-43.270134079751642</v>
      </c>
      <c r="V32" s="97">
        <v>-46.531716859758035</v>
      </c>
      <c r="W32" s="97">
        <v>-20.157108295777562</v>
      </c>
      <c r="X32" s="97">
        <f t="shared" si="27"/>
        <v>4.2218025603906426</v>
      </c>
      <c r="Y32" s="97"/>
      <c r="Z32" s="236"/>
      <c r="AA32" s="97">
        <v>13.339269200015337</v>
      </c>
      <c r="AB32" s="97">
        <v>-2.1183602847704606</v>
      </c>
      <c r="AC32" s="97">
        <v>-15.66438825080877</v>
      </c>
      <c r="AD32" s="97">
        <v>4.2218025603906426</v>
      </c>
      <c r="AE32" s="474">
        <v>-17.871597893710643</v>
      </c>
      <c r="AF32" s="97"/>
      <c r="AG32" s="97"/>
      <c r="AH32" s="97"/>
      <c r="AI32" s="107"/>
      <c r="AJ32" s="97">
        <f t="shared" si="17"/>
        <v>13.339269200015337</v>
      </c>
      <c r="AK32" s="97">
        <f t="shared" si="24"/>
        <v>-15.457629484785798</v>
      </c>
      <c r="AL32" s="97">
        <f t="shared" si="25"/>
        <v>-13.546027966038309</v>
      </c>
      <c r="AM32" s="97">
        <f t="shared" si="26"/>
        <v>19.886190811199413</v>
      </c>
      <c r="AN32" s="97">
        <f>AE32</f>
        <v>-17.871597893710643</v>
      </c>
      <c r="AO32" s="97"/>
      <c r="AP32" s="97"/>
      <c r="AQ32" s="97"/>
      <c r="AR32" s="107"/>
      <c r="AS32" s="64"/>
    </row>
    <row r="33" spans="2:45" ht="15" customHeight="1" x14ac:dyDescent="0.25">
      <c r="B33" s="221" t="s">
        <v>258</v>
      </c>
      <c r="C33" s="236" t="s">
        <v>23</v>
      </c>
      <c r="D33" s="236" t="s">
        <v>23</v>
      </c>
      <c r="E33" s="236" t="s">
        <v>23</v>
      </c>
      <c r="F33" s="236" t="s">
        <v>23</v>
      </c>
      <c r="G33" s="236" t="s">
        <v>23</v>
      </c>
      <c r="H33" s="236" t="s">
        <v>23</v>
      </c>
      <c r="I33" s="236" t="s">
        <v>23</v>
      </c>
      <c r="J33" s="236" t="s">
        <v>23</v>
      </c>
      <c r="K33" s="236" t="s">
        <v>23</v>
      </c>
      <c r="L33" s="236" t="s">
        <v>23</v>
      </c>
      <c r="M33" s="236" t="s">
        <v>23</v>
      </c>
      <c r="N33" s="236" t="s">
        <v>23</v>
      </c>
      <c r="O33" s="236" t="s">
        <v>23</v>
      </c>
      <c r="P33" s="236">
        <f>P29-P34</f>
        <v>211.39269790723256</v>
      </c>
      <c r="Q33" s="236">
        <f>Q29-Q34</f>
        <v>440.95831228986981</v>
      </c>
      <c r="R33" s="236">
        <v>61.307455204339</v>
      </c>
      <c r="S33" s="236">
        <v>466.94824113406497</v>
      </c>
      <c r="T33" s="236">
        <v>30.522707963519156</v>
      </c>
      <c r="U33" s="236">
        <v>-2.2593949925438825</v>
      </c>
      <c r="V33" s="236">
        <v>445.7083756337438</v>
      </c>
      <c r="W33" s="236">
        <v>-12.044400580000001</v>
      </c>
      <c r="X33" s="97">
        <f t="shared" si="27"/>
        <v>1.0805361933971653</v>
      </c>
      <c r="Y33" s="236"/>
      <c r="Z33" s="236"/>
      <c r="AA33" s="236">
        <v>0</v>
      </c>
      <c r="AB33" s="236">
        <v>0</v>
      </c>
      <c r="AC33" s="236">
        <v>-3.637978807091713E-12</v>
      </c>
      <c r="AD33" s="236">
        <v>1.0805361933971653</v>
      </c>
      <c r="AE33" s="236">
        <v>0</v>
      </c>
      <c r="AF33" s="236"/>
      <c r="AG33" s="236"/>
      <c r="AH33" s="236"/>
      <c r="AI33" s="222"/>
      <c r="AJ33" s="236">
        <f t="shared" si="17"/>
        <v>0</v>
      </c>
      <c r="AK33" s="236">
        <f t="shared" si="24"/>
        <v>0</v>
      </c>
      <c r="AL33" s="236">
        <f t="shared" si="25"/>
        <v>-3.637978807091713E-12</v>
      </c>
      <c r="AM33" s="236">
        <f t="shared" si="26"/>
        <v>1.0805361934008033</v>
      </c>
      <c r="AN33" s="236">
        <f t="shared" ref="AN33:AN34" si="28">AE33</f>
        <v>0</v>
      </c>
      <c r="AO33" s="236"/>
      <c r="AP33" s="236"/>
      <c r="AQ33" s="236"/>
      <c r="AR33" s="222"/>
      <c r="AS33" s="64"/>
    </row>
    <row r="34" spans="2:45" ht="15" customHeight="1" x14ac:dyDescent="0.25">
      <c r="B34" s="6" t="s">
        <v>259</v>
      </c>
      <c r="C34" s="236" t="s">
        <v>23</v>
      </c>
      <c r="D34" s="236" t="s">
        <v>23</v>
      </c>
      <c r="E34" s="236" t="s">
        <v>23</v>
      </c>
      <c r="F34" s="236" t="s">
        <v>23</v>
      </c>
      <c r="G34" s="236" t="s">
        <v>23</v>
      </c>
      <c r="H34" s="236" t="s">
        <v>23</v>
      </c>
      <c r="I34" s="236" t="s">
        <v>23</v>
      </c>
      <c r="J34" s="236" t="s">
        <v>23</v>
      </c>
      <c r="K34" s="236" t="s">
        <v>23</v>
      </c>
      <c r="L34" s="236" t="s">
        <v>23</v>
      </c>
      <c r="M34" s="236" t="s">
        <v>23</v>
      </c>
      <c r="N34" s="236" t="s">
        <v>23</v>
      </c>
      <c r="O34" s="236" t="s">
        <v>23</v>
      </c>
      <c r="P34" s="243">
        <v>3431</v>
      </c>
      <c r="Q34" s="243">
        <v>3483</v>
      </c>
      <c r="R34" s="243">
        <v>3698</v>
      </c>
      <c r="S34" s="243">
        <v>3523</v>
      </c>
      <c r="T34" s="243">
        <v>3286.6660797041832</v>
      </c>
      <c r="U34" s="243">
        <v>3732.8870533530867</v>
      </c>
      <c r="V34" s="243">
        <v>3504.254208857255</v>
      </c>
      <c r="W34" s="243">
        <v>3735.0944332469921</v>
      </c>
      <c r="X34" s="243">
        <f>AD34</f>
        <v>4522.4583364073105</v>
      </c>
      <c r="Y34" s="243"/>
      <c r="Z34" s="236"/>
      <c r="AA34" s="243">
        <v>709.50291174719689</v>
      </c>
      <c r="AB34" s="243">
        <v>1994.0281551197716</v>
      </c>
      <c r="AC34" s="243">
        <v>3045.7051749504958</v>
      </c>
      <c r="AD34" s="243">
        <v>4522.4583364073105</v>
      </c>
      <c r="AE34" s="236">
        <v>1415.4758220632948</v>
      </c>
      <c r="AF34" s="243"/>
      <c r="AG34" s="243"/>
      <c r="AH34" s="243"/>
      <c r="AI34" s="222"/>
      <c r="AJ34" s="243">
        <f t="shared" si="17"/>
        <v>709.50291174719689</v>
      </c>
      <c r="AK34" s="243">
        <f>AB34-AA34</f>
        <v>1284.5252433725746</v>
      </c>
      <c r="AL34" s="243">
        <f t="shared" si="25"/>
        <v>1051.6770198307242</v>
      </c>
      <c r="AM34" s="243">
        <f t="shared" si="26"/>
        <v>1476.7531614568147</v>
      </c>
      <c r="AN34" s="243">
        <f t="shared" si="28"/>
        <v>1415.4758220632948</v>
      </c>
      <c r="AO34" s="243"/>
      <c r="AP34" s="243"/>
      <c r="AQ34" s="243"/>
      <c r="AR34" s="222"/>
      <c r="AS34" s="64"/>
    </row>
    <row r="35" spans="2:45" s="64" customFormat="1" ht="15" customHeight="1" x14ac:dyDescent="0.25">
      <c r="B35" s="193" t="s">
        <v>24</v>
      </c>
      <c r="C35" s="244" t="str">
        <f t="shared" ref="C35:W35" si="29">IFERROR(C34/B34-1,"-")</f>
        <v>-</v>
      </c>
      <c r="D35" s="244" t="str">
        <f t="shared" si="29"/>
        <v>-</v>
      </c>
      <c r="E35" s="244" t="str">
        <f t="shared" si="29"/>
        <v>-</v>
      </c>
      <c r="F35" s="244" t="str">
        <f t="shared" si="29"/>
        <v>-</v>
      </c>
      <c r="G35" s="244" t="str">
        <f t="shared" si="29"/>
        <v>-</v>
      </c>
      <c r="H35" s="244" t="str">
        <f t="shared" si="29"/>
        <v>-</v>
      </c>
      <c r="I35" s="244" t="str">
        <f t="shared" si="29"/>
        <v>-</v>
      </c>
      <c r="J35" s="244" t="str">
        <f t="shared" si="29"/>
        <v>-</v>
      </c>
      <c r="K35" s="244" t="str">
        <f t="shared" si="29"/>
        <v>-</v>
      </c>
      <c r="L35" s="244" t="str">
        <f t="shared" si="29"/>
        <v>-</v>
      </c>
      <c r="M35" s="244" t="str">
        <f t="shared" si="29"/>
        <v>-</v>
      </c>
      <c r="N35" s="244" t="str">
        <f t="shared" si="29"/>
        <v>-</v>
      </c>
      <c r="O35" s="244" t="str">
        <f t="shared" si="29"/>
        <v>-</v>
      </c>
      <c r="P35" s="244" t="str">
        <f t="shared" si="29"/>
        <v>-</v>
      </c>
      <c r="Q35" s="244">
        <f t="shared" si="29"/>
        <v>1.5155931215389051E-2</v>
      </c>
      <c r="R35" s="244">
        <f t="shared" si="29"/>
        <v>6.1728395061728447E-2</v>
      </c>
      <c r="S35" s="244">
        <f t="shared" si="29"/>
        <v>-4.7322877230935645E-2</v>
      </c>
      <c r="T35" s="244">
        <f t="shared" si="29"/>
        <v>-6.708314513080238E-2</v>
      </c>
      <c r="U35" s="244">
        <f t="shared" si="29"/>
        <v>0.13576705476848017</v>
      </c>
      <c r="V35" s="244">
        <f t="shared" si="29"/>
        <v>-6.1248262063129166E-2</v>
      </c>
      <c r="W35" s="245">
        <f t="shared" si="29"/>
        <v>6.587428041215504E-2</v>
      </c>
      <c r="X35" s="245">
        <f>IFERROR(X34/W34-1,"-")</f>
        <v>0.21080160548333104</v>
      </c>
      <c r="Y35" s="239"/>
      <c r="Z35" s="236"/>
      <c r="AA35" s="245" t="str">
        <f>IFERROR(AA34/#REF!-1,"-")</f>
        <v>-</v>
      </c>
      <c r="AB35" s="245" t="str">
        <f>IFERROR(AB34/#REF!-1,"-")</f>
        <v>-</v>
      </c>
      <c r="AC35" s="245" t="str">
        <f>IFERROR(AC34/#REF!-1,"-")</f>
        <v>-</v>
      </c>
      <c r="AD35" s="245">
        <f>IFERROR(AD34/W34-1,"-")</f>
        <v>0.21080160548333104</v>
      </c>
      <c r="AE35" s="245">
        <f>IFERROR(AE34/AA34-1,"-")</f>
        <v>0.99502468365858276</v>
      </c>
      <c r="AF35" s="245"/>
      <c r="AG35" s="245"/>
      <c r="AH35" s="245"/>
      <c r="AI35" s="240"/>
      <c r="AJ35" s="245" t="str">
        <f>IFERROR(AJ34/#REF!-1,"-")</f>
        <v>-</v>
      </c>
      <c r="AK35" s="245">
        <f>IFERROR(AK34/AJ34-1,"-")</f>
        <v>0.81045802928327371</v>
      </c>
      <c r="AL35" s="245">
        <f>IFERROR(AL34/AK34-1,"-")</f>
        <v>-0.18127181598276543</v>
      </c>
      <c r="AM35" s="245">
        <f>IFERROR(AM34/AL34-1,"-")</f>
        <v>0.40418886560296796</v>
      </c>
      <c r="AN35" s="245">
        <f>IFERROR(AN34/AM34-1,"-")</f>
        <v>-4.1494639045207782E-2</v>
      </c>
      <c r="AO35" s="245"/>
      <c r="AP35" s="245"/>
      <c r="AQ35" s="245"/>
      <c r="AR35" s="240"/>
    </row>
    <row r="36" spans="2:45" s="58" customFormat="1" ht="15" customHeight="1" outlineLevel="1" x14ac:dyDescent="0.25">
      <c r="B36" s="191" t="s">
        <v>335</v>
      </c>
      <c r="C36" s="97" t="s">
        <v>23</v>
      </c>
      <c r="D36" s="97" t="s">
        <v>23</v>
      </c>
      <c r="E36" s="97" t="s">
        <v>23</v>
      </c>
      <c r="F36" s="97" t="s">
        <v>23</v>
      </c>
      <c r="G36" s="97" t="s">
        <v>23</v>
      </c>
      <c r="H36" s="97" t="s">
        <v>23</v>
      </c>
      <c r="I36" s="97" t="s">
        <v>23</v>
      </c>
      <c r="J36" s="97" t="s">
        <v>23</v>
      </c>
      <c r="K36" s="97" t="s">
        <v>23</v>
      </c>
      <c r="L36" s="97" t="s">
        <v>23</v>
      </c>
      <c r="M36" s="97" t="s">
        <v>23</v>
      </c>
      <c r="N36" s="97" t="s">
        <v>23</v>
      </c>
      <c r="O36" s="97" t="s">
        <v>23</v>
      </c>
      <c r="P36" s="97" t="s">
        <v>23</v>
      </c>
      <c r="Q36" s="97" t="s">
        <v>23</v>
      </c>
      <c r="R36" s="97" t="s">
        <v>23</v>
      </c>
      <c r="S36" s="97" t="s">
        <v>23</v>
      </c>
      <c r="T36" s="97">
        <v>2458.8795343449428</v>
      </c>
      <c r="U36" s="97">
        <v>2770.4582321066036</v>
      </c>
      <c r="V36" s="97">
        <v>2655.1982243675166</v>
      </c>
      <c r="W36" s="97">
        <v>2414.0229308815278</v>
      </c>
      <c r="X36" s="97">
        <f>AD36</f>
        <v>3014.4803036552053</v>
      </c>
      <c r="Y36" s="97"/>
      <c r="Z36" s="236"/>
      <c r="AA36" s="97">
        <v>334.39357108399719</v>
      </c>
      <c r="AB36" s="97">
        <v>1265.6550383069614</v>
      </c>
      <c r="AC36" s="97">
        <v>1924.8278162971671</v>
      </c>
      <c r="AD36" s="97">
        <v>3014.4803036552053</v>
      </c>
      <c r="AE36" s="97">
        <v>1052.4679430486776</v>
      </c>
      <c r="AF36" s="97"/>
      <c r="AG36" s="97"/>
      <c r="AH36" s="97"/>
      <c r="AI36" s="107"/>
      <c r="AJ36" s="97">
        <f t="shared" ref="AJ36:AJ47" si="30">AA36</f>
        <v>334.39357108399719</v>
      </c>
      <c r="AK36" s="97">
        <f t="shared" ref="AK36:AK47" si="31">AB36-AA36</f>
        <v>931.26146722296426</v>
      </c>
      <c r="AL36" s="97">
        <f t="shared" ref="AL36:AL47" si="32">AC36-AB36</f>
        <v>659.17277799020576</v>
      </c>
      <c r="AM36" s="97">
        <f t="shared" ref="AM36:AM47" si="33">AD36-AC36</f>
        <v>1089.6524873580381</v>
      </c>
      <c r="AN36" s="97">
        <f t="shared" ref="AN36:AN47" si="34">AE36</f>
        <v>1052.4679430486776</v>
      </c>
      <c r="AO36" s="97"/>
      <c r="AP36" s="97"/>
      <c r="AQ36" s="97"/>
      <c r="AR36" s="107"/>
      <c r="AS36" s="64"/>
    </row>
    <row r="37" spans="2:45" s="58" customFormat="1" ht="15" customHeight="1" outlineLevel="1" x14ac:dyDescent="0.25">
      <c r="B37" s="191" t="s">
        <v>144</v>
      </c>
      <c r="C37" s="97" t="s">
        <v>23</v>
      </c>
      <c r="D37" s="97" t="s">
        <v>23</v>
      </c>
      <c r="E37" s="97" t="s">
        <v>23</v>
      </c>
      <c r="F37" s="97" t="s">
        <v>23</v>
      </c>
      <c r="G37" s="97" t="s">
        <v>23</v>
      </c>
      <c r="H37" s="97" t="s">
        <v>23</v>
      </c>
      <c r="I37" s="97" t="s">
        <v>23</v>
      </c>
      <c r="J37" s="97" t="s">
        <v>23</v>
      </c>
      <c r="K37" s="97" t="s">
        <v>23</v>
      </c>
      <c r="L37" s="97" t="s">
        <v>23</v>
      </c>
      <c r="M37" s="97" t="s">
        <v>23</v>
      </c>
      <c r="N37" s="97" t="s">
        <v>23</v>
      </c>
      <c r="O37" s="97" t="s">
        <v>23</v>
      </c>
      <c r="P37" s="97" t="s">
        <v>23</v>
      </c>
      <c r="Q37" s="97" t="s">
        <v>23</v>
      </c>
      <c r="R37" s="97" t="s">
        <v>23</v>
      </c>
      <c r="S37" s="97" t="s">
        <v>23</v>
      </c>
      <c r="T37" s="97">
        <v>848.42003220704055</v>
      </c>
      <c r="U37" s="97">
        <v>1006.2678681468019</v>
      </c>
      <c r="V37" s="97">
        <v>888.96008744100448</v>
      </c>
      <c r="W37" s="97">
        <v>1339.8933689812507</v>
      </c>
      <c r="X37" s="97">
        <f t="shared" ref="X37:X47" si="35">AD37</f>
        <v>1504.3400054951105</v>
      </c>
      <c r="Y37" s="97"/>
      <c r="Z37" s="236"/>
      <c r="AA37" s="97">
        <v>362.330663893186</v>
      </c>
      <c r="AB37" s="97">
        <v>731.95992110758186</v>
      </c>
      <c r="AC37" s="97">
        <v>1136.0688749141332</v>
      </c>
      <c r="AD37" s="97">
        <v>1504.3400054951105</v>
      </c>
      <c r="AE37" s="97">
        <v>380.87947690832868</v>
      </c>
      <c r="AF37" s="97"/>
      <c r="AG37" s="97"/>
      <c r="AH37" s="97"/>
      <c r="AI37" s="107"/>
      <c r="AJ37" s="97">
        <f t="shared" si="30"/>
        <v>362.330663893186</v>
      </c>
      <c r="AK37" s="97">
        <f t="shared" si="31"/>
        <v>369.62925721439586</v>
      </c>
      <c r="AL37" s="97">
        <f t="shared" si="32"/>
        <v>404.10895380655131</v>
      </c>
      <c r="AM37" s="97">
        <f t="shared" si="33"/>
        <v>368.27113058097734</v>
      </c>
      <c r="AN37" s="97">
        <f>AE37</f>
        <v>380.87947690832868</v>
      </c>
      <c r="AO37" s="97"/>
      <c r="AP37" s="97"/>
      <c r="AQ37" s="97"/>
      <c r="AR37" s="107"/>
      <c r="AS37" s="64"/>
    </row>
    <row r="38" spans="2:45" s="58" customFormat="1" ht="15" customHeight="1" outlineLevel="1" x14ac:dyDescent="0.25">
      <c r="B38" s="191" t="s">
        <v>348</v>
      </c>
      <c r="C38" s="97" t="s">
        <v>23</v>
      </c>
      <c r="D38" s="97" t="s">
        <v>23</v>
      </c>
      <c r="E38" s="97" t="s">
        <v>23</v>
      </c>
      <c r="F38" s="97" t="s">
        <v>23</v>
      </c>
      <c r="G38" s="97" t="s">
        <v>23</v>
      </c>
      <c r="H38" s="97" t="s">
        <v>23</v>
      </c>
      <c r="I38" s="97" t="s">
        <v>23</v>
      </c>
      <c r="J38" s="97" t="s">
        <v>23</v>
      </c>
      <c r="K38" s="97" t="s">
        <v>23</v>
      </c>
      <c r="L38" s="97" t="s">
        <v>23</v>
      </c>
      <c r="M38" s="97" t="s">
        <v>23</v>
      </c>
      <c r="N38" s="97" t="s">
        <v>23</v>
      </c>
      <c r="O38" s="97" t="s">
        <v>23</v>
      </c>
      <c r="P38" s="97" t="s">
        <v>23</v>
      </c>
      <c r="Q38" s="97" t="s">
        <v>23</v>
      </c>
      <c r="R38" s="97" t="s">
        <v>23</v>
      </c>
      <c r="S38" s="97" t="s">
        <v>23</v>
      </c>
      <c r="T38" s="97">
        <v>-20.633486847800736</v>
      </c>
      <c r="U38" s="97">
        <v>-43.832134079746389</v>
      </c>
      <c r="V38" s="97">
        <v>-39.904102951265941</v>
      </c>
      <c r="W38" s="97">
        <v>-18.821866615786348</v>
      </c>
      <c r="X38" s="97">
        <f t="shared" si="35"/>
        <v>3.6380272569947465</v>
      </c>
      <c r="Y38" s="97"/>
      <c r="Z38" s="236"/>
      <c r="AA38" s="97">
        <v>13.339269200015337</v>
      </c>
      <c r="AB38" s="97">
        <v>-2.1183602847697784</v>
      </c>
      <c r="AC38" s="97">
        <v>-15.664388250810134</v>
      </c>
      <c r="AD38" s="97">
        <f>AD34-AD36-AD37</f>
        <v>3.6380272569947465</v>
      </c>
      <c r="AE38" s="97">
        <f>AE34-AE36-AE37</f>
        <v>-17.87159789371151</v>
      </c>
      <c r="AF38" s="97"/>
      <c r="AG38" s="97"/>
      <c r="AH38" s="97"/>
      <c r="AI38" s="107"/>
      <c r="AJ38" s="97">
        <f t="shared" si="30"/>
        <v>13.339269200015337</v>
      </c>
      <c r="AK38" s="97">
        <f t="shared" si="31"/>
        <v>-15.457629484785116</v>
      </c>
      <c r="AL38" s="97">
        <f t="shared" si="32"/>
        <v>-13.546027966040356</v>
      </c>
      <c r="AM38" s="97">
        <f t="shared" si="33"/>
        <v>19.302415507804881</v>
      </c>
      <c r="AN38" s="97">
        <f>AE38</f>
        <v>-17.87159789371151</v>
      </c>
      <c r="AO38" s="97"/>
      <c r="AP38" s="97"/>
      <c r="AQ38" s="97"/>
      <c r="AR38" s="107"/>
      <c r="AS38" s="64"/>
    </row>
    <row r="39" spans="2:45" ht="15" customHeight="1" x14ac:dyDescent="0.25">
      <c r="B39" t="s">
        <v>92</v>
      </c>
      <c r="C39" s="236" t="s">
        <v>23</v>
      </c>
      <c r="D39" s="236" t="s">
        <v>23</v>
      </c>
      <c r="E39" s="236" t="s">
        <v>23</v>
      </c>
      <c r="F39" s="236" t="s">
        <v>23</v>
      </c>
      <c r="G39" s="236">
        <v>12.473952948954901</v>
      </c>
      <c r="H39" s="236">
        <v>94.5635916049863</v>
      </c>
      <c r="I39" s="236">
        <v>42.095423840364006</v>
      </c>
      <c r="J39" s="236">
        <v>32.070845804675102</v>
      </c>
      <c r="K39" s="236">
        <v>74.685195697285494</v>
      </c>
      <c r="L39" s="236">
        <v>103.578076092635</v>
      </c>
      <c r="M39" s="236">
        <v>0.692391124158941</v>
      </c>
      <c r="N39" s="236">
        <v>16.055443762018399</v>
      </c>
      <c r="O39" s="236">
        <v>54.537937961331998</v>
      </c>
      <c r="P39" s="236">
        <v>52.095035862261</v>
      </c>
      <c r="Q39" s="236">
        <v>16.055744439426999</v>
      </c>
      <c r="R39" s="236">
        <v>-15.075603228012</v>
      </c>
      <c r="S39" s="236">
        <v>-3.6272114922459999</v>
      </c>
      <c r="T39" s="236">
        <v>287.93776320562205</v>
      </c>
      <c r="U39" s="236">
        <v>101.529997150849</v>
      </c>
      <c r="V39" s="236">
        <v>112.09326412099999</v>
      </c>
      <c r="W39" s="236">
        <v>60.510281386000017</v>
      </c>
      <c r="X39" s="97">
        <f t="shared" si="35"/>
        <v>14.538787679175996</v>
      </c>
      <c r="Y39" s="236"/>
      <c r="Z39" s="236"/>
      <c r="AA39" s="236">
        <v>1.7563418126749992</v>
      </c>
      <c r="AB39" s="236">
        <v>2.8453435945009984</v>
      </c>
      <c r="AC39" s="236">
        <v>9.9938750944439985</v>
      </c>
      <c r="AD39" s="236">
        <v>14.538787679175996</v>
      </c>
      <c r="AE39" s="236">
        <v>1.5207395204889098</v>
      </c>
      <c r="AF39" s="236"/>
      <c r="AG39" s="236"/>
      <c r="AH39" s="236"/>
      <c r="AI39" s="222"/>
      <c r="AJ39" s="236">
        <f t="shared" si="30"/>
        <v>1.7563418126749992</v>
      </c>
      <c r="AK39" s="236">
        <f t="shared" si="31"/>
        <v>1.0890017818259992</v>
      </c>
      <c r="AL39" s="236">
        <f t="shared" si="32"/>
        <v>7.1485314999430001</v>
      </c>
      <c r="AM39" s="236">
        <f t="shared" si="33"/>
        <v>4.544912584731998</v>
      </c>
      <c r="AN39" s="236">
        <f t="shared" si="34"/>
        <v>1.5207395204889098</v>
      </c>
      <c r="AO39" s="236"/>
      <c r="AP39" s="236"/>
      <c r="AQ39" s="236"/>
      <c r="AR39" s="222"/>
      <c r="AS39" s="64"/>
    </row>
    <row r="40" spans="2:45" ht="15" customHeight="1" outlineLevel="1" x14ac:dyDescent="0.25">
      <c r="B40" s="191" t="s">
        <v>335</v>
      </c>
      <c r="C40" s="97" t="s">
        <v>23</v>
      </c>
      <c r="D40" s="97" t="s">
        <v>23</v>
      </c>
      <c r="E40" s="97" t="s">
        <v>23</v>
      </c>
      <c r="F40" s="97" t="s">
        <v>23</v>
      </c>
      <c r="G40" s="97" t="s">
        <v>23</v>
      </c>
      <c r="H40" s="97" t="s">
        <v>23</v>
      </c>
      <c r="I40" s="97" t="s">
        <v>23</v>
      </c>
      <c r="J40" s="97" t="s">
        <v>23</v>
      </c>
      <c r="K40" s="97" t="s">
        <v>23</v>
      </c>
      <c r="L40" s="97" t="s">
        <v>23</v>
      </c>
      <c r="M40" s="97" t="s">
        <v>23</v>
      </c>
      <c r="N40" s="97" t="s">
        <v>23</v>
      </c>
      <c r="O40" s="97" t="s">
        <v>23</v>
      </c>
      <c r="P40" s="97" t="s">
        <v>23</v>
      </c>
      <c r="Q40" s="97" t="s">
        <v>23</v>
      </c>
      <c r="R40" s="97" t="s">
        <v>23</v>
      </c>
      <c r="S40" s="97" t="s">
        <v>23</v>
      </c>
      <c r="T40" s="97">
        <v>279.28758421124854</v>
      </c>
      <c r="U40" s="97">
        <v>87.820344176343397</v>
      </c>
      <c r="V40" s="97">
        <v>101.24540318760923</v>
      </c>
      <c r="W40" s="97">
        <v>51.348898860798002</v>
      </c>
      <c r="X40" s="97">
        <f t="shared" si="35"/>
        <v>10.637679878179606</v>
      </c>
      <c r="Y40" s="97"/>
      <c r="Z40" s="236"/>
      <c r="AA40" s="97">
        <v>0.44222291393771512</v>
      </c>
      <c r="AB40" s="97">
        <v>0.61565655182985757</v>
      </c>
      <c r="AC40" s="97">
        <v>2.0333048702421443</v>
      </c>
      <c r="AD40" s="97">
        <v>10.637679878179606</v>
      </c>
      <c r="AE40" s="97">
        <v>-0.36664976801433669</v>
      </c>
      <c r="AF40" s="97"/>
      <c r="AG40" s="97"/>
      <c r="AH40" s="97"/>
      <c r="AI40" s="222"/>
      <c r="AJ40" s="97">
        <f t="shared" si="30"/>
        <v>0.44222291393771512</v>
      </c>
      <c r="AK40" s="97">
        <f t="shared" si="31"/>
        <v>0.17343363789214244</v>
      </c>
      <c r="AL40" s="97">
        <f t="shared" si="32"/>
        <v>1.4176483184122868</v>
      </c>
      <c r="AM40" s="97">
        <f t="shared" si="33"/>
        <v>8.6043750079374615</v>
      </c>
      <c r="AN40" s="97">
        <f t="shared" si="34"/>
        <v>-0.36664976801433669</v>
      </c>
      <c r="AO40" s="97"/>
      <c r="AP40" s="97"/>
      <c r="AQ40" s="97"/>
      <c r="AR40" s="222"/>
      <c r="AS40" s="64"/>
    </row>
    <row r="41" spans="2:45" ht="15" customHeight="1" outlineLevel="1" x14ac:dyDescent="0.25">
      <c r="B41" s="191" t="s">
        <v>144</v>
      </c>
      <c r="C41" s="97" t="s">
        <v>23</v>
      </c>
      <c r="D41" s="97" t="s">
        <v>23</v>
      </c>
      <c r="E41" s="97" t="s">
        <v>23</v>
      </c>
      <c r="F41" s="97" t="s">
        <v>23</v>
      </c>
      <c r="G41" s="97" t="s">
        <v>23</v>
      </c>
      <c r="H41" s="97" t="s">
        <v>23</v>
      </c>
      <c r="I41" s="97" t="s">
        <v>23</v>
      </c>
      <c r="J41" s="97" t="s">
        <v>23</v>
      </c>
      <c r="K41" s="97" t="s">
        <v>23</v>
      </c>
      <c r="L41" s="97" t="s">
        <v>23</v>
      </c>
      <c r="M41" s="97" t="s">
        <v>23</v>
      </c>
      <c r="N41" s="97" t="s">
        <v>23</v>
      </c>
      <c r="O41" s="97" t="s">
        <v>23</v>
      </c>
      <c r="P41" s="97" t="s">
        <v>23</v>
      </c>
      <c r="Q41" s="97" t="s">
        <v>23</v>
      </c>
      <c r="R41" s="97" t="s">
        <v>23</v>
      </c>
      <c r="S41" s="97" t="s">
        <v>23</v>
      </c>
      <c r="T41" s="97">
        <v>13.835524923868849</v>
      </c>
      <c r="U41" s="97">
        <v>14.132029712546677</v>
      </c>
      <c r="V41" s="97">
        <v>10.715659612509928</v>
      </c>
      <c r="W41" s="97">
        <v>7.1450714008120002</v>
      </c>
      <c r="X41" s="97">
        <f t="shared" si="35"/>
        <v>2.0381043640070002</v>
      </c>
      <c r="Y41" s="97"/>
      <c r="Z41" s="236"/>
      <c r="AA41" s="97">
        <v>1.336956253191</v>
      </c>
      <c r="AB41" s="97">
        <v>1.8958756034190001</v>
      </c>
      <c r="AC41" s="97">
        <v>7.878901003268</v>
      </c>
      <c r="AD41" s="97">
        <v>2.0381043640070002</v>
      </c>
      <c r="AE41" s="97">
        <v>2.0105783192211235</v>
      </c>
      <c r="AF41" s="97"/>
      <c r="AG41" s="97"/>
      <c r="AH41" s="97"/>
      <c r="AI41" s="222"/>
      <c r="AJ41" s="97">
        <f t="shared" si="30"/>
        <v>1.336956253191</v>
      </c>
      <c r="AK41" s="97">
        <f t="shared" si="31"/>
        <v>0.5589193502280001</v>
      </c>
      <c r="AL41" s="97">
        <f t="shared" si="32"/>
        <v>5.9830253998489997</v>
      </c>
      <c r="AM41" s="97">
        <f t="shared" si="33"/>
        <v>-5.8407966392609998</v>
      </c>
      <c r="AN41" s="97">
        <f t="shared" si="34"/>
        <v>2.0105783192211235</v>
      </c>
      <c r="AO41" s="97"/>
      <c r="AP41" s="97"/>
      <c r="AQ41" s="97"/>
      <c r="AR41" s="222"/>
      <c r="AS41" s="64"/>
    </row>
    <row r="42" spans="2:45" ht="15" customHeight="1" outlineLevel="1" x14ac:dyDescent="0.25">
      <c r="B42" s="191" t="s">
        <v>348</v>
      </c>
      <c r="C42" s="97" t="s">
        <v>23</v>
      </c>
      <c r="D42" s="97" t="s">
        <v>23</v>
      </c>
      <c r="E42" s="97" t="s">
        <v>23</v>
      </c>
      <c r="F42" s="97" t="s">
        <v>23</v>
      </c>
      <c r="G42" s="97" t="s">
        <v>23</v>
      </c>
      <c r="H42" s="97" t="s">
        <v>23</v>
      </c>
      <c r="I42" s="97" t="s">
        <v>23</v>
      </c>
      <c r="J42" s="97" t="s">
        <v>23</v>
      </c>
      <c r="K42" s="97" t="s">
        <v>23</v>
      </c>
      <c r="L42" s="97" t="s">
        <v>23</v>
      </c>
      <c r="M42" s="97" t="s">
        <v>23</v>
      </c>
      <c r="N42" s="97" t="s">
        <v>23</v>
      </c>
      <c r="O42" s="97" t="s">
        <v>23</v>
      </c>
      <c r="P42" s="97" t="s">
        <v>23</v>
      </c>
      <c r="Q42" s="97" t="s">
        <v>23</v>
      </c>
      <c r="R42" s="97" t="s">
        <v>23</v>
      </c>
      <c r="S42" s="97" t="s">
        <v>23</v>
      </c>
      <c r="T42" s="97">
        <v>-5.1853459294953268</v>
      </c>
      <c r="U42" s="97">
        <v>-0.37138066999962405</v>
      </c>
      <c r="V42" s="97">
        <v>0.13220132088083858</v>
      </c>
      <c r="W42" s="97">
        <v>2.0163111243900147</v>
      </c>
      <c r="X42" s="97">
        <f t="shared" si="35"/>
        <v>1.863003436988997</v>
      </c>
      <c r="Y42" s="97"/>
      <c r="Z42" s="236"/>
      <c r="AA42" s="97">
        <v>-2.2837354454000813E-2</v>
      </c>
      <c r="AB42" s="97">
        <v>0.33381143925199819</v>
      </c>
      <c r="AC42" s="97">
        <v>8.1669220932999664E-2</v>
      </c>
      <c r="AD42" s="97">
        <v>1.863003436988997</v>
      </c>
      <c r="AE42" s="97">
        <v>-0.12318903071787687</v>
      </c>
      <c r="AF42" s="97"/>
      <c r="AG42" s="97"/>
      <c r="AH42" s="97"/>
      <c r="AI42" s="222"/>
      <c r="AJ42" s="97">
        <f t="shared" si="30"/>
        <v>-2.2837354454000813E-2</v>
      </c>
      <c r="AK42" s="97">
        <f t="shared" si="31"/>
        <v>0.356648793705999</v>
      </c>
      <c r="AL42" s="97">
        <f t="shared" si="32"/>
        <v>-0.25214221831899852</v>
      </c>
      <c r="AM42" s="97">
        <f t="shared" si="33"/>
        <v>1.7813342160559973</v>
      </c>
      <c r="AN42" s="97">
        <f t="shared" si="34"/>
        <v>-0.12318903071787687</v>
      </c>
      <c r="AO42" s="97"/>
      <c r="AP42" s="97"/>
      <c r="AQ42" s="97"/>
      <c r="AR42" s="222"/>
      <c r="AS42" s="64"/>
    </row>
    <row r="43" spans="2:45" ht="15" customHeight="1" x14ac:dyDescent="0.25">
      <c r="B43" t="s">
        <v>260</v>
      </c>
      <c r="C43" s="236" t="s">
        <v>23</v>
      </c>
      <c r="D43" s="236" t="s">
        <v>23</v>
      </c>
      <c r="E43" s="236" t="s">
        <v>23</v>
      </c>
      <c r="F43" s="236" t="s">
        <v>23</v>
      </c>
      <c r="G43" s="236">
        <v>898.93883291668158</v>
      </c>
      <c r="H43" s="236">
        <v>957.84992582724931</v>
      </c>
      <c r="I43" s="236">
        <v>1025.8510184234199</v>
      </c>
      <c r="J43" s="236">
        <v>1192.8716301342199</v>
      </c>
      <c r="K43" s="236">
        <v>1318.6963100073501</v>
      </c>
      <c r="L43" s="236">
        <v>1446.722705455968</v>
      </c>
      <c r="M43" s="236">
        <v>1487.5057650083988</v>
      </c>
      <c r="N43" s="236">
        <v>1468.9880257712696</v>
      </c>
      <c r="O43" s="236">
        <v>1425.0470871871048</v>
      </c>
      <c r="P43" s="236">
        <v>1397.2373042806501</v>
      </c>
      <c r="Q43" s="236">
        <v>1464.5230408024722</v>
      </c>
      <c r="R43" s="236">
        <v>1510.3038328227062</v>
      </c>
      <c r="S43" s="236">
        <v>1675.658629819256</v>
      </c>
      <c r="T43" s="236">
        <v>1444.8116585815528</v>
      </c>
      <c r="U43" s="236">
        <v>1765.6192507622709</v>
      </c>
      <c r="V43" s="236">
        <v>1631.8314147700005</v>
      </c>
      <c r="W43" s="236">
        <v>1731.7544942229999</v>
      </c>
      <c r="X43" s="464">
        <f t="shared" si="35"/>
        <v>1979.0068017217409</v>
      </c>
      <c r="Y43" s="236"/>
      <c r="Z43" s="236"/>
      <c r="AA43" s="236">
        <v>386.06191888041701</v>
      </c>
      <c r="AB43" s="236">
        <v>799.59167574551498</v>
      </c>
      <c r="AC43" s="236">
        <v>1208.6130038815668</v>
      </c>
      <c r="AD43" s="236">
        <v>1979.0068017217409</v>
      </c>
      <c r="AE43" s="236">
        <v>424.32877166554908</v>
      </c>
      <c r="AF43" s="236"/>
      <c r="AG43" s="236"/>
      <c r="AH43" s="236"/>
      <c r="AI43" s="222"/>
      <c r="AJ43" s="236">
        <f t="shared" si="30"/>
        <v>386.06191888041701</v>
      </c>
      <c r="AK43" s="236">
        <f t="shared" si="31"/>
        <v>413.52975686509797</v>
      </c>
      <c r="AL43" s="236">
        <f t="shared" si="32"/>
        <v>409.02132813605181</v>
      </c>
      <c r="AM43" s="236">
        <f t="shared" si="33"/>
        <v>770.3937978401741</v>
      </c>
      <c r="AN43" s="236">
        <f t="shared" si="34"/>
        <v>424.32877166554908</v>
      </c>
      <c r="AO43" s="236"/>
      <c r="AP43" s="236"/>
      <c r="AQ43" s="236"/>
      <c r="AR43" s="222"/>
      <c r="AS43" s="64"/>
    </row>
    <row r="44" spans="2:45" s="58" customFormat="1" ht="15" customHeight="1" outlineLevel="1" x14ac:dyDescent="0.25">
      <c r="B44" s="191" t="s">
        <v>335</v>
      </c>
      <c r="C44" s="97" t="s">
        <v>23</v>
      </c>
      <c r="D44" s="97" t="s">
        <v>23</v>
      </c>
      <c r="E44" s="97" t="s">
        <v>23</v>
      </c>
      <c r="F44" s="97" t="s">
        <v>23</v>
      </c>
      <c r="G44" s="97" t="s">
        <v>23</v>
      </c>
      <c r="H44" s="97" t="s">
        <v>23</v>
      </c>
      <c r="I44" s="97" t="s">
        <v>23</v>
      </c>
      <c r="J44" s="97" t="s">
        <v>23</v>
      </c>
      <c r="K44" s="97" t="s">
        <v>23</v>
      </c>
      <c r="L44" s="97" t="s">
        <v>23</v>
      </c>
      <c r="M44" s="97" t="s">
        <v>23</v>
      </c>
      <c r="N44" s="97" t="s">
        <v>23</v>
      </c>
      <c r="O44" s="97" t="s">
        <v>23</v>
      </c>
      <c r="P44" s="97" t="s">
        <v>23</v>
      </c>
      <c r="Q44" s="97" t="s">
        <v>23</v>
      </c>
      <c r="R44" s="97" t="s">
        <v>23</v>
      </c>
      <c r="S44" s="97" t="s">
        <v>23</v>
      </c>
      <c r="T44" s="97">
        <v>1054.8775048256086</v>
      </c>
      <c r="U44" s="97">
        <v>1354.5546269605711</v>
      </c>
      <c r="V44" s="97">
        <v>1218.181839391561</v>
      </c>
      <c r="W44" s="97">
        <v>1211.6322325762058</v>
      </c>
      <c r="X44" s="97">
        <f t="shared" si="35"/>
        <v>1419.3342342161161</v>
      </c>
      <c r="Y44" s="97"/>
      <c r="Z44" s="236"/>
      <c r="AA44" s="97">
        <v>253.1730781525014</v>
      </c>
      <c r="AB44" s="97">
        <v>522.09200419177307</v>
      </c>
      <c r="AC44" s="97">
        <v>792.75011204889813</v>
      </c>
      <c r="AD44" s="97">
        <v>1419.3342342161161</v>
      </c>
      <c r="AE44" s="97">
        <v>279.89607554880945</v>
      </c>
      <c r="AF44" s="97"/>
      <c r="AG44" s="97"/>
      <c r="AH44" s="97"/>
      <c r="AI44" s="107"/>
      <c r="AJ44" s="97">
        <f t="shared" si="30"/>
        <v>253.1730781525014</v>
      </c>
      <c r="AK44" s="97">
        <f t="shared" si="31"/>
        <v>268.9189260392717</v>
      </c>
      <c r="AL44" s="97">
        <f t="shared" si="32"/>
        <v>270.65810785712506</v>
      </c>
      <c r="AM44" s="97">
        <f t="shared" si="33"/>
        <v>626.58412216721797</v>
      </c>
      <c r="AN44" s="97">
        <f t="shared" si="34"/>
        <v>279.89607554880945</v>
      </c>
      <c r="AO44" s="97"/>
      <c r="AP44" s="97"/>
      <c r="AQ44" s="97"/>
      <c r="AR44" s="107"/>
      <c r="AS44" s="64"/>
    </row>
    <row r="45" spans="2:45" s="58" customFormat="1" ht="15" customHeight="1" outlineLevel="1" x14ac:dyDescent="0.25">
      <c r="B45" s="191" t="s">
        <v>144</v>
      </c>
      <c r="C45" s="97" t="s">
        <v>23</v>
      </c>
      <c r="D45" s="97" t="s">
        <v>23</v>
      </c>
      <c r="E45" s="97" t="s">
        <v>23</v>
      </c>
      <c r="F45" s="97" t="s">
        <v>23</v>
      </c>
      <c r="G45" s="97" t="s">
        <v>23</v>
      </c>
      <c r="H45" s="97" t="s">
        <v>23</v>
      </c>
      <c r="I45" s="97" t="s">
        <v>23</v>
      </c>
      <c r="J45" s="97" t="s">
        <v>23</v>
      </c>
      <c r="K45" s="97" t="s">
        <v>23</v>
      </c>
      <c r="L45" s="97" t="s">
        <v>23</v>
      </c>
      <c r="M45" s="97" t="s">
        <v>23</v>
      </c>
      <c r="N45" s="97" t="s">
        <v>23</v>
      </c>
      <c r="O45" s="97" t="s">
        <v>23</v>
      </c>
      <c r="P45" s="97" t="s">
        <v>23</v>
      </c>
      <c r="Q45" s="97" t="s">
        <v>23</v>
      </c>
      <c r="R45" s="97" t="s">
        <v>23</v>
      </c>
      <c r="S45" s="97" t="s">
        <v>23</v>
      </c>
      <c r="T45" s="97">
        <v>334.37207432978488</v>
      </c>
      <c r="U45" s="97">
        <v>356.18400647268095</v>
      </c>
      <c r="V45" s="97">
        <v>373.31342338594527</v>
      </c>
      <c r="W45" s="97">
        <v>483.824391636016</v>
      </c>
      <c r="X45" s="97">
        <f t="shared" si="35"/>
        <v>519.27049947682008</v>
      </c>
      <c r="Y45" s="97"/>
      <c r="Z45" s="236"/>
      <c r="AA45" s="97">
        <v>123.164401761533</v>
      </c>
      <c r="AB45" s="97">
        <v>257.92185442722001</v>
      </c>
      <c r="AC45" s="97">
        <v>386.17200084969198</v>
      </c>
      <c r="AD45" s="97">
        <v>519.27049947682008</v>
      </c>
      <c r="AE45" s="97">
        <v>132.36633637303461</v>
      </c>
      <c r="AF45" s="97"/>
      <c r="AG45" s="97"/>
      <c r="AH45" s="97"/>
      <c r="AI45" s="107"/>
      <c r="AJ45" s="97">
        <f t="shared" si="30"/>
        <v>123.164401761533</v>
      </c>
      <c r="AK45" s="97">
        <f t="shared" si="31"/>
        <v>134.75745266568703</v>
      </c>
      <c r="AL45" s="97">
        <f t="shared" si="32"/>
        <v>128.25014642247197</v>
      </c>
      <c r="AM45" s="97">
        <f t="shared" si="33"/>
        <v>133.09849862712809</v>
      </c>
      <c r="AN45" s="97">
        <f t="shared" si="34"/>
        <v>132.36633637303461</v>
      </c>
      <c r="AO45" s="97"/>
      <c r="AP45" s="97"/>
      <c r="AQ45" s="97"/>
      <c r="AR45" s="107"/>
      <c r="AS45" s="64"/>
    </row>
    <row r="46" spans="2:45" s="58" customFormat="1" ht="15" customHeight="1" outlineLevel="1" x14ac:dyDescent="0.25">
      <c r="B46" s="191" t="s">
        <v>348</v>
      </c>
      <c r="C46" s="97" t="s">
        <v>23</v>
      </c>
      <c r="D46" s="97" t="s">
        <v>23</v>
      </c>
      <c r="E46" s="97" t="s">
        <v>23</v>
      </c>
      <c r="F46" s="97" t="s">
        <v>23</v>
      </c>
      <c r="G46" s="97" t="s">
        <v>23</v>
      </c>
      <c r="H46" s="97" t="s">
        <v>23</v>
      </c>
      <c r="I46" s="97" t="s">
        <v>23</v>
      </c>
      <c r="J46" s="97" t="s">
        <v>23</v>
      </c>
      <c r="K46" s="97" t="s">
        <v>23</v>
      </c>
      <c r="L46" s="97" t="s">
        <v>23</v>
      </c>
      <c r="M46" s="97" t="s">
        <v>23</v>
      </c>
      <c r="N46" s="97" t="s">
        <v>23</v>
      </c>
      <c r="O46" s="97" t="s">
        <v>23</v>
      </c>
      <c r="P46" s="97" t="s">
        <v>23</v>
      </c>
      <c r="Q46" s="97" t="s">
        <v>23</v>
      </c>
      <c r="R46" s="97" t="s">
        <v>23</v>
      </c>
      <c r="S46" s="97" t="s">
        <v>23</v>
      </c>
      <c r="T46" s="97">
        <v>55.562079426159244</v>
      </c>
      <c r="U46" s="97">
        <v>54.880617329018605</v>
      </c>
      <c r="V46" s="97">
        <v>40.336151992494251</v>
      </c>
      <c r="W46" s="97">
        <v>36.29787001077807</v>
      </c>
      <c r="X46" s="97">
        <f t="shared" si="35"/>
        <v>40.402068028804933</v>
      </c>
      <c r="Y46" s="97"/>
      <c r="Z46" s="236"/>
      <c r="AA46" s="97">
        <v>9.7244389663830475</v>
      </c>
      <c r="AB46" s="97">
        <v>19.577817126522973</v>
      </c>
      <c r="AC46" s="97">
        <v>29.690890982977635</v>
      </c>
      <c r="AD46" s="97">
        <v>40.402068028804933</v>
      </c>
      <c r="AE46" s="97">
        <v>12.066359743705114</v>
      </c>
      <c r="AF46" s="97"/>
      <c r="AG46" s="97"/>
      <c r="AH46" s="97"/>
      <c r="AI46" s="107"/>
      <c r="AJ46" s="97">
        <f t="shared" si="30"/>
        <v>9.7244389663830475</v>
      </c>
      <c r="AK46" s="97">
        <f t="shared" si="31"/>
        <v>9.8533781601399255</v>
      </c>
      <c r="AL46" s="97">
        <f t="shared" si="32"/>
        <v>10.113073856454662</v>
      </c>
      <c r="AM46" s="97">
        <f t="shared" si="33"/>
        <v>10.711177045827299</v>
      </c>
      <c r="AN46" s="97">
        <f t="shared" si="34"/>
        <v>12.066359743705114</v>
      </c>
      <c r="AO46" s="97"/>
      <c r="AP46" s="97"/>
      <c r="AQ46" s="97"/>
      <c r="AR46" s="107"/>
      <c r="AS46" s="64"/>
    </row>
    <row r="47" spans="2:45" ht="15" customHeight="1" x14ac:dyDescent="0.25">
      <c r="B47" s="6" t="s">
        <v>95</v>
      </c>
      <c r="C47" s="243" t="s">
        <v>23</v>
      </c>
      <c r="D47" s="243" t="s">
        <v>23</v>
      </c>
      <c r="E47" s="243" t="s">
        <v>23</v>
      </c>
      <c r="F47" s="243" t="s">
        <v>23</v>
      </c>
      <c r="G47" s="243">
        <v>1136.1262478158515</v>
      </c>
      <c r="H47" s="243">
        <v>1253.0361233744427</v>
      </c>
      <c r="I47" s="243">
        <v>1560.3277700000001</v>
      </c>
      <c r="J47" s="243">
        <v>1930.8716939999999</v>
      </c>
      <c r="K47" s="243">
        <v>1969.5669290000001</v>
      </c>
      <c r="L47" s="243">
        <v>2062.5090270000001</v>
      </c>
      <c r="M47" s="243">
        <v>2267.3895109999999</v>
      </c>
      <c r="N47" s="243">
        <v>2143.4140670000002</v>
      </c>
      <c r="O47" s="243">
        <v>2118.4253330000001</v>
      </c>
      <c r="P47" s="243">
        <v>2193.0603577643233</v>
      </c>
      <c r="Q47" s="243">
        <v>2443.3795270479704</v>
      </c>
      <c r="R47" s="243">
        <v>2264.0792256096447</v>
      </c>
      <c r="S47" s="243">
        <v>2317.9168228070548</v>
      </c>
      <c r="T47" s="243">
        <v>1584.3799107424577</v>
      </c>
      <c r="U47" s="243">
        <v>1863.4784104474095</v>
      </c>
      <c r="V47" s="243">
        <v>2206.0379056000002</v>
      </c>
      <c r="W47" s="243">
        <v>1930.7852570579867</v>
      </c>
      <c r="X47" s="465">
        <f t="shared" si="35"/>
        <v>2529.9932831997976</v>
      </c>
      <c r="Y47" s="243"/>
      <c r="Z47" s="236"/>
      <c r="AA47" s="243">
        <v>321.68465105410695</v>
      </c>
      <c r="AB47" s="243">
        <v>1191.5911357797575</v>
      </c>
      <c r="AC47" s="243">
        <v>1827.0982959744815</v>
      </c>
      <c r="AD47" s="243">
        <v>2529.9932831997976</v>
      </c>
      <c r="AE47" s="243">
        <v>989.62631087725697</v>
      </c>
      <c r="AF47" s="243"/>
      <c r="AG47" s="243"/>
      <c r="AH47" s="243"/>
      <c r="AI47" s="222"/>
      <c r="AJ47" s="243">
        <f t="shared" si="30"/>
        <v>321.68465105410695</v>
      </c>
      <c r="AK47" s="243">
        <f t="shared" si="31"/>
        <v>869.90648472565044</v>
      </c>
      <c r="AL47" s="243">
        <f t="shared" si="32"/>
        <v>635.50716019472407</v>
      </c>
      <c r="AM47" s="243">
        <f t="shared" si="33"/>
        <v>702.89498722531607</v>
      </c>
      <c r="AN47" s="243">
        <f t="shared" si="34"/>
        <v>989.62631087725697</v>
      </c>
      <c r="AO47" s="243"/>
      <c r="AP47" s="243"/>
      <c r="AQ47" s="243"/>
      <c r="AR47" s="222"/>
      <c r="AS47" s="64"/>
    </row>
    <row r="48" spans="2:45" s="64" customFormat="1" ht="15" customHeight="1" x14ac:dyDescent="0.25">
      <c r="B48" s="193" t="s">
        <v>24</v>
      </c>
      <c r="C48" s="244" t="str">
        <f t="shared" ref="C48:P48" si="36">IFERROR(C47/B47-1,"-")</f>
        <v>-</v>
      </c>
      <c r="D48" s="244" t="str">
        <f t="shared" si="36"/>
        <v>-</v>
      </c>
      <c r="E48" s="244" t="str">
        <f t="shared" si="36"/>
        <v>-</v>
      </c>
      <c r="F48" s="244" t="str">
        <f t="shared" si="36"/>
        <v>-</v>
      </c>
      <c r="G48" s="244" t="str">
        <f t="shared" si="36"/>
        <v>-</v>
      </c>
      <c r="H48" s="244">
        <f t="shared" si="36"/>
        <v>0.10290218695619857</v>
      </c>
      <c r="I48" s="244">
        <f t="shared" si="36"/>
        <v>0.2452376598673125</v>
      </c>
      <c r="J48" s="244">
        <f t="shared" si="36"/>
        <v>0.23747826009659478</v>
      </c>
      <c r="K48" s="244">
        <f t="shared" si="36"/>
        <v>2.0040293262489683E-2</v>
      </c>
      <c r="L48" s="244">
        <f t="shared" si="36"/>
        <v>4.7189103671226418E-2</v>
      </c>
      <c r="M48" s="244">
        <f t="shared" si="36"/>
        <v>9.9335557477780556E-2</v>
      </c>
      <c r="N48" s="244">
        <f t="shared" si="36"/>
        <v>-5.4677612028522615E-2</v>
      </c>
      <c r="O48" s="244">
        <f t="shared" si="36"/>
        <v>-1.1658379211336944E-2</v>
      </c>
      <c r="P48" s="244">
        <f t="shared" si="36"/>
        <v>3.5231369074797181E-2</v>
      </c>
      <c r="Q48" s="244">
        <f t="shared" ref="Q48" si="37">IFERROR(Q47/P47-1,"-")</f>
        <v>0.11414148652927669</v>
      </c>
      <c r="R48" s="244">
        <f t="shared" ref="R48" si="38">IFERROR(R47/Q47-1,"-")</f>
        <v>-7.3382092079224304E-2</v>
      </c>
      <c r="S48" s="244">
        <f t="shared" ref="S48" si="39">IFERROR(S47/R47-1,"-")</f>
        <v>2.3779025304608403E-2</v>
      </c>
      <c r="T48" s="244">
        <f t="shared" ref="T48" si="40">IFERROR(T47/S47-1,"-")</f>
        <v>-0.31646386308904118</v>
      </c>
      <c r="U48" s="244">
        <f t="shared" ref="U48" si="41">IFERROR(U47/T47-1,"-")</f>
        <v>0.17615629800188715</v>
      </c>
      <c r="V48" s="244">
        <f t="shared" ref="V48" si="42">IFERROR(V47/U47-1,"-")</f>
        <v>0.18382799244255499</v>
      </c>
      <c r="W48" s="245">
        <f>IFERROR(W47/V47-1,"-")</f>
        <v>-0.12477240207128271</v>
      </c>
      <c r="X48" s="245">
        <f>IFERROR(X47/W47-1,"-")</f>
        <v>0.31034421044567528</v>
      </c>
      <c r="Y48" s="239"/>
      <c r="Z48" s="236"/>
      <c r="AA48" s="245" t="str">
        <f>IFERROR(AA47/#REF!-1,"-")</f>
        <v>-</v>
      </c>
      <c r="AB48" s="245" t="str">
        <f>IFERROR(AB47/#REF!-1,"-")</f>
        <v>-</v>
      </c>
      <c r="AC48" s="245" t="str">
        <f>IFERROR(AC47/#REF!-1,"-")</f>
        <v>-</v>
      </c>
      <c r="AD48" s="245">
        <f>IFERROR(AD47/W47-1,"-")</f>
        <v>0.31034421044567528</v>
      </c>
      <c r="AE48" s="245">
        <f>IFERROR(AE47/X47-1,"-")</f>
        <v>-0.60884231691491619</v>
      </c>
      <c r="AF48" s="245"/>
      <c r="AG48" s="245"/>
      <c r="AH48" s="245"/>
      <c r="AI48" s="240"/>
      <c r="AJ48" s="245" t="str">
        <f>IFERROR(AJ47/#REF!-1,"-")</f>
        <v>-</v>
      </c>
      <c r="AK48" s="245">
        <f>IFERROR(AK47/AJ47-1,"-")</f>
        <v>1.7042212983277629</v>
      </c>
      <c r="AL48" s="245">
        <f>IFERROR(AL47/AK47-1,"-")</f>
        <v>-0.26945347419136767</v>
      </c>
      <c r="AM48" s="245">
        <f>IFERROR(AM47/AL47-1,"-")</f>
        <v>0.10603787219320049</v>
      </c>
      <c r="AN48" s="245">
        <f>IFERROR(AN47/AM47-1,"-")</f>
        <v>0.40792910585949005</v>
      </c>
      <c r="AO48" s="245"/>
      <c r="AP48" s="245"/>
      <c r="AQ48" s="245"/>
      <c r="AR48" s="240"/>
    </row>
    <row r="49" spans="2:45" ht="15" customHeight="1" outlineLevel="1" x14ac:dyDescent="0.25">
      <c r="B49" s="191" t="s">
        <v>335</v>
      </c>
      <c r="C49" s="97" t="s">
        <v>23</v>
      </c>
      <c r="D49" s="97" t="s">
        <v>23</v>
      </c>
      <c r="E49" s="97" t="s">
        <v>23</v>
      </c>
      <c r="F49" s="97" t="s">
        <v>23</v>
      </c>
      <c r="G49" s="97" t="s">
        <v>23</v>
      </c>
      <c r="H49" s="97" t="s">
        <v>23</v>
      </c>
      <c r="I49" s="97" t="s">
        <v>23</v>
      </c>
      <c r="J49" s="97" t="s">
        <v>23</v>
      </c>
      <c r="K49" s="97" t="s">
        <v>23</v>
      </c>
      <c r="L49" s="97" t="s">
        <v>23</v>
      </c>
      <c r="M49" s="97" t="s">
        <v>23</v>
      </c>
      <c r="N49" s="97" t="s">
        <v>23</v>
      </c>
      <c r="O49" s="97" t="s">
        <v>23</v>
      </c>
      <c r="P49" s="97" t="s">
        <v>23</v>
      </c>
      <c r="Q49" s="97" t="s">
        <v>23</v>
      </c>
      <c r="R49" s="97" t="s">
        <v>23</v>
      </c>
      <c r="S49" s="97" t="s">
        <v>23</v>
      </c>
      <c r="T49" s="97">
        <v>1174.726766701204</v>
      </c>
      <c r="U49" s="97">
        <v>1334.6058080377311</v>
      </c>
      <c r="V49" s="97">
        <v>1769.5650771570847</v>
      </c>
      <c r="W49" s="97">
        <v>1153.1081145445141</v>
      </c>
      <c r="X49" s="97">
        <f>AD49</f>
        <v>1584.5083895609096</v>
      </c>
      <c r="Y49" s="97"/>
      <c r="Z49" s="236"/>
      <c r="AA49" s="97">
        <v>80.778270017558071</v>
      </c>
      <c r="AB49" s="97">
        <v>742.94737756335826</v>
      </c>
      <c r="AC49" s="97">
        <v>1130.044399378027</v>
      </c>
      <c r="AD49" s="97">
        <v>1584.5083895609096</v>
      </c>
      <c r="AE49" s="97">
        <v>772.9385172678825</v>
      </c>
      <c r="AF49" s="97"/>
      <c r="AG49" s="97"/>
      <c r="AH49" s="97"/>
      <c r="AI49" s="222"/>
      <c r="AJ49" s="97">
        <f t="shared" ref="AJ49:AJ58" si="43">AA49</f>
        <v>80.778270017558071</v>
      </c>
      <c r="AK49" s="97">
        <f t="shared" ref="AK49:AK58" si="44">AB49-AA49</f>
        <v>662.16910754580022</v>
      </c>
      <c r="AL49" s="97">
        <f t="shared" ref="AL49:AL58" si="45">AC49-AB49</f>
        <v>387.09702181466878</v>
      </c>
      <c r="AM49" s="97">
        <f t="shared" ref="AM49:AM58" si="46">AD49-AC49</f>
        <v>454.46399018288253</v>
      </c>
      <c r="AN49" s="97">
        <f>AE49</f>
        <v>772.9385172678825</v>
      </c>
      <c r="AO49" s="97"/>
      <c r="AP49" s="97"/>
      <c r="AQ49" s="97"/>
      <c r="AR49" s="222"/>
      <c r="AS49" s="64"/>
    </row>
    <row r="50" spans="2:45" ht="15" customHeight="1" outlineLevel="1" x14ac:dyDescent="0.25">
      <c r="B50" s="191" t="s">
        <v>144</v>
      </c>
      <c r="C50" s="97" t="s">
        <v>23</v>
      </c>
      <c r="D50" s="97" t="s">
        <v>23</v>
      </c>
      <c r="E50" s="97" t="s">
        <v>23</v>
      </c>
      <c r="F50" s="97" t="s">
        <v>23</v>
      </c>
      <c r="G50" s="97" t="s">
        <v>23</v>
      </c>
      <c r="H50" s="97" t="s">
        <v>23</v>
      </c>
      <c r="I50" s="97" t="s">
        <v>23</v>
      </c>
      <c r="J50" s="97" t="s">
        <v>23</v>
      </c>
      <c r="K50" s="97" t="s">
        <v>23</v>
      </c>
      <c r="L50" s="97" t="s">
        <v>23</v>
      </c>
      <c r="M50" s="97" t="s">
        <v>23</v>
      </c>
      <c r="N50" s="97" t="s">
        <v>23</v>
      </c>
      <c r="O50" s="97" t="s">
        <v>23</v>
      </c>
      <c r="P50" s="97" t="s">
        <v>23</v>
      </c>
      <c r="Q50" s="97" t="s">
        <v>23</v>
      </c>
      <c r="R50" s="97" t="s">
        <v>23</v>
      </c>
      <c r="S50" s="97" t="s">
        <v>23</v>
      </c>
      <c r="T50" s="97">
        <v>482.84081513288481</v>
      </c>
      <c r="U50" s="97">
        <v>626.65197314845329</v>
      </c>
      <c r="V50" s="97">
        <v>523.47289861604702</v>
      </c>
      <c r="W50" s="97">
        <v>836.14843194442358</v>
      </c>
      <c r="X50" s="97">
        <f t="shared" ref="X50:X57" si="47">AD50</f>
        <v>984.39070817428308</v>
      </c>
      <c r="Y50" s="97"/>
      <c r="Z50" s="236"/>
      <c r="AA50" s="97">
        <v>237.82930587846189</v>
      </c>
      <c r="AB50" s="97">
        <v>472.14219107694305</v>
      </c>
      <c r="AC50" s="97">
        <v>742.01797306117294</v>
      </c>
      <c r="AD50" s="97">
        <v>984.39070817428308</v>
      </c>
      <c r="AE50" s="97">
        <v>246.50256221607302</v>
      </c>
      <c r="AF50" s="97"/>
      <c r="AG50" s="97"/>
      <c r="AH50" s="97"/>
      <c r="AI50" s="222"/>
      <c r="AJ50" s="97">
        <f t="shared" si="43"/>
        <v>237.82930587846189</v>
      </c>
      <c r="AK50" s="97">
        <f t="shared" si="44"/>
        <v>234.31288519848115</v>
      </c>
      <c r="AL50" s="97">
        <f t="shared" si="45"/>
        <v>269.87578198422989</v>
      </c>
      <c r="AM50" s="97">
        <f t="shared" si="46"/>
        <v>242.37273511311014</v>
      </c>
      <c r="AN50" s="97">
        <f t="shared" ref="AN50:AN58" si="48">AE50</f>
        <v>246.50256221607302</v>
      </c>
      <c r="AO50" s="97"/>
      <c r="AP50" s="97"/>
      <c r="AQ50" s="97"/>
      <c r="AR50" s="222"/>
      <c r="AS50" s="64"/>
    </row>
    <row r="51" spans="2:45" ht="15" customHeight="1" outlineLevel="1" x14ac:dyDescent="0.25">
      <c r="B51" s="191" t="s">
        <v>348</v>
      </c>
      <c r="C51" s="97" t="s">
        <v>23</v>
      </c>
      <c r="D51" s="97" t="s">
        <v>23</v>
      </c>
      <c r="E51" s="97" t="s">
        <v>23</v>
      </c>
      <c r="F51" s="97" t="s">
        <v>23</v>
      </c>
      <c r="G51" s="97" t="s">
        <v>23</v>
      </c>
      <c r="H51" s="97" t="s">
        <v>23</v>
      </c>
      <c r="I51" s="97" t="s">
        <v>23</v>
      </c>
      <c r="J51" s="97" t="s">
        <v>23</v>
      </c>
      <c r="K51" s="97" t="s">
        <v>23</v>
      </c>
      <c r="L51" s="97" t="s">
        <v>23</v>
      </c>
      <c r="M51" s="97" t="s">
        <v>23</v>
      </c>
      <c r="N51" s="97" t="s">
        <v>23</v>
      </c>
      <c r="O51" s="97" t="s">
        <v>23</v>
      </c>
      <c r="P51" s="97" t="s">
        <v>23</v>
      </c>
      <c r="Q51" s="97" t="s">
        <v>23</v>
      </c>
      <c r="R51" s="97" t="s">
        <v>23</v>
      </c>
      <c r="S51" s="97" t="s">
        <v>23</v>
      </c>
      <c r="T51" s="97">
        <v>-73.187671091631273</v>
      </c>
      <c r="U51" s="97">
        <v>-97.779370738775015</v>
      </c>
      <c r="V51" s="97">
        <v>-87.000070173131462</v>
      </c>
      <c r="W51" s="97">
        <v>-58.471289430951174</v>
      </c>
      <c r="X51" s="97">
        <f t="shared" si="47"/>
        <v>-38.043268905400964</v>
      </c>
      <c r="Y51" s="97"/>
      <c r="Z51" s="236"/>
      <c r="AA51" s="97">
        <v>3.6376675880882772</v>
      </c>
      <c r="AB51" s="97">
        <v>-22.029988850543759</v>
      </c>
      <c r="AC51" s="97">
        <v>-45.436948454722142</v>
      </c>
      <c r="AD51" s="97">
        <v>-38.043268905400964</v>
      </c>
      <c r="AE51" s="97">
        <v>-29.814768606697882</v>
      </c>
      <c r="AF51" s="97"/>
      <c r="AG51" s="97"/>
      <c r="AH51" s="97"/>
      <c r="AI51" s="222"/>
      <c r="AJ51" s="97">
        <f t="shared" si="43"/>
        <v>3.6376675880882772</v>
      </c>
      <c r="AK51" s="97">
        <f t="shared" si="44"/>
        <v>-25.667656438632036</v>
      </c>
      <c r="AL51" s="97">
        <f t="shared" si="45"/>
        <v>-23.406959604178383</v>
      </c>
      <c r="AM51" s="97">
        <f t="shared" si="46"/>
        <v>7.3936795493211775</v>
      </c>
      <c r="AN51" s="97">
        <f t="shared" si="48"/>
        <v>-29.814768606697882</v>
      </c>
      <c r="AO51" s="97"/>
      <c r="AP51" s="97"/>
      <c r="AQ51" s="97"/>
      <c r="AR51" s="222"/>
      <c r="AS51" s="64"/>
    </row>
    <row r="52" spans="2:45" ht="15" customHeight="1" x14ac:dyDescent="0.25">
      <c r="B52" t="s">
        <v>0</v>
      </c>
      <c r="C52" s="236" t="s">
        <v>23</v>
      </c>
      <c r="D52" s="236" t="s">
        <v>23</v>
      </c>
      <c r="E52" s="236" t="s">
        <v>23</v>
      </c>
      <c r="F52" s="236" t="s">
        <v>23</v>
      </c>
      <c r="G52" s="236">
        <v>128.02408260786601</v>
      </c>
      <c r="H52" s="236">
        <v>42.770264071334708</v>
      </c>
      <c r="I52" s="236">
        <v>-259.54895499999998</v>
      </c>
      <c r="J52" s="236">
        <v>-426.28172999999998</v>
      </c>
      <c r="K52" s="236">
        <v>-401.85424599999999</v>
      </c>
      <c r="L52" s="236">
        <v>-400.67622</v>
      </c>
      <c r="M52" s="236">
        <v>-675.03240400000004</v>
      </c>
      <c r="N52" s="236">
        <v>-678.72207800000001</v>
      </c>
      <c r="O52" s="236">
        <v>-712.49223400000005</v>
      </c>
      <c r="P52" s="236">
        <v>-556.80280225901947</v>
      </c>
      <c r="Q52" s="236">
        <v>-856.41452705411791</v>
      </c>
      <c r="R52" s="236">
        <v>-891.47996332905257</v>
      </c>
      <c r="S52" s="236">
        <v>-808.45299268659721</v>
      </c>
      <c r="T52" s="236">
        <v>-554.14394416550522</v>
      </c>
      <c r="U52" s="236">
        <v>-669.77303675332587</v>
      </c>
      <c r="V52" s="236">
        <v>-670.62426921400049</v>
      </c>
      <c r="W52" s="236">
        <v>-510.93314838100008</v>
      </c>
      <c r="X52" s="464">
        <f>AD52</f>
        <v>-910.22067166405327</v>
      </c>
      <c r="Y52" s="236"/>
      <c r="Z52" s="236"/>
      <c r="AA52" s="236">
        <v>-173.49926845733515</v>
      </c>
      <c r="AB52" s="236">
        <v>-384.55311310123386</v>
      </c>
      <c r="AC52" s="236">
        <v>-580.2940372303899</v>
      </c>
      <c r="AD52" s="236">
        <v>-910.22067166405327</v>
      </c>
      <c r="AE52" s="236">
        <v>-259.80921345816802</v>
      </c>
      <c r="AF52" s="236"/>
      <c r="AG52" s="236"/>
      <c r="AH52" s="236"/>
      <c r="AI52" s="222"/>
      <c r="AJ52" s="236">
        <f t="shared" si="43"/>
        <v>-173.49926845733515</v>
      </c>
      <c r="AK52" s="236">
        <f t="shared" si="44"/>
        <v>-211.05384464389871</v>
      </c>
      <c r="AL52" s="236">
        <f t="shared" si="45"/>
        <v>-195.74092412915604</v>
      </c>
      <c r="AM52" s="236">
        <f t="shared" si="46"/>
        <v>-329.92663443366337</v>
      </c>
      <c r="AN52" s="236">
        <f t="shared" si="48"/>
        <v>-259.80921345816802</v>
      </c>
      <c r="AO52" s="236"/>
      <c r="AP52" s="236"/>
      <c r="AQ52" s="236"/>
      <c r="AR52" s="222"/>
      <c r="AS52" s="64"/>
    </row>
    <row r="53" spans="2:45" ht="15" customHeight="1" outlineLevel="1" x14ac:dyDescent="0.25">
      <c r="B53" s="191" t="s">
        <v>350</v>
      </c>
      <c r="C53" s="97" t="s">
        <v>23</v>
      </c>
      <c r="D53" s="97" t="s">
        <v>23</v>
      </c>
      <c r="E53" s="97" t="s">
        <v>23</v>
      </c>
      <c r="F53" s="97" t="s">
        <v>23</v>
      </c>
      <c r="G53" s="97" t="s">
        <v>23</v>
      </c>
      <c r="H53" s="97" t="s">
        <v>23</v>
      </c>
      <c r="I53" s="97" t="s">
        <v>23</v>
      </c>
      <c r="J53" s="97" t="s">
        <v>23</v>
      </c>
      <c r="K53" s="97" t="s">
        <v>23</v>
      </c>
      <c r="L53" s="97" t="s">
        <v>23</v>
      </c>
      <c r="M53" s="97" t="s">
        <v>23</v>
      </c>
      <c r="N53" s="97" t="s">
        <v>23</v>
      </c>
      <c r="O53" s="97" t="s">
        <v>23</v>
      </c>
      <c r="P53" s="97" t="s">
        <v>23</v>
      </c>
      <c r="Q53" s="97" t="s">
        <v>23</v>
      </c>
      <c r="R53" s="97">
        <v>-812.5617166314438</v>
      </c>
      <c r="S53" s="97">
        <v>-690.78344091734209</v>
      </c>
      <c r="T53" s="97">
        <v>-625.59416378823516</v>
      </c>
      <c r="U53" s="97">
        <v>-597.29191753923499</v>
      </c>
      <c r="V53" s="97">
        <v>-563.37120673799984</v>
      </c>
      <c r="W53" s="97">
        <v>-548.58455896999988</v>
      </c>
      <c r="X53" s="97">
        <f t="shared" si="47"/>
        <v>-726.28765430962108</v>
      </c>
      <c r="Y53" s="97"/>
      <c r="Z53" s="236"/>
      <c r="AA53" s="97">
        <v>-155.82027297293899</v>
      </c>
      <c r="AB53" s="97">
        <v>-364.00383357085622</v>
      </c>
      <c r="AC53" s="97">
        <v>-527.50343968253435</v>
      </c>
      <c r="AD53" s="97">
        <v>-726.28765430962108</v>
      </c>
      <c r="AE53" s="97">
        <v>-217.63442991534387</v>
      </c>
      <c r="AF53" s="97"/>
      <c r="AG53" s="97"/>
      <c r="AH53" s="97"/>
      <c r="AI53" s="222"/>
      <c r="AJ53" s="97">
        <f t="shared" si="43"/>
        <v>-155.82027297293899</v>
      </c>
      <c r="AK53" s="97">
        <f t="shared" si="44"/>
        <v>-208.18356059791722</v>
      </c>
      <c r="AL53" s="97">
        <f t="shared" si="45"/>
        <v>-163.49960611167813</v>
      </c>
      <c r="AM53" s="97">
        <f t="shared" si="46"/>
        <v>-198.78421462708673</v>
      </c>
      <c r="AN53" s="97">
        <f t="shared" si="48"/>
        <v>-217.63442991534387</v>
      </c>
      <c r="AO53" s="97"/>
      <c r="AP53" s="97"/>
      <c r="AQ53" s="97"/>
      <c r="AR53" s="222"/>
      <c r="AS53" s="64"/>
    </row>
    <row r="54" spans="2:45" ht="15" customHeight="1" outlineLevel="1" x14ac:dyDescent="0.25">
      <c r="B54" s="191" t="s">
        <v>351</v>
      </c>
      <c r="C54" s="97" t="s">
        <v>23</v>
      </c>
      <c r="D54" s="97" t="s">
        <v>23</v>
      </c>
      <c r="E54" s="97" t="s">
        <v>23</v>
      </c>
      <c r="F54" s="97" t="s">
        <v>23</v>
      </c>
      <c r="G54" s="97" t="s">
        <v>23</v>
      </c>
      <c r="H54" s="97" t="s">
        <v>23</v>
      </c>
      <c r="I54" s="97" t="s">
        <v>23</v>
      </c>
      <c r="J54" s="97" t="s">
        <v>23</v>
      </c>
      <c r="K54" s="97" t="s">
        <v>23</v>
      </c>
      <c r="L54" s="97" t="s">
        <v>23</v>
      </c>
      <c r="M54" s="97" t="s">
        <v>23</v>
      </c>
      <c r="N54" s="97" t="s">
        <v>23</v>
      </c>
      <c r="O54" s="97" t="s">
        <v>23</v>
      </c>
      <c r="P54" s="97" t="s">
        <v>23</v>
      </c>
      <c r="Q54" s="97" t="s">
        <v>23</v>
      </c>
      <c r="R54" s="97">
        <v>57.771369824302006</v>
      </c>
      <c r="S54" s="97">
        <v>33.297439088566001</v>
      </c>
      <c r="T54" s="97">
        <v>33.764210602496995</v>
      </c>
      <c r="U54" s="97">
        <v>47.817109008000003</v>
      </c>
      <c r="V54" s="97">
        <v>70.532348447000004</v>
      </c>
      <c r="W54" s="97">
        <v>90.902104910000006</v>
      </c>
      <c r="X54" s="97">
        <f t="shared" si="47"/>
        <v>45.847366678545995</v>
      </c>
      <c r="Y54" s="97"/>
      <c r="Z54" s="236"/>
      <c r="AA54" s="97">
        <v>6.4488420438610001</v>
      </c>
      <c r="AB54" s="97">
        <v>13.919463770299002</v>
      </c>
      <c r="AC54" s="97">
        <v>28.429883776301992</v>
      </c>
      <c r="AD54" s="97">
        <v>45.847366678545995</v>
      </c>
      <c r="AE54" s="97">
        <v>17.440831443151001</v>
      </c>
      <c r="AF54" s="97"/>
      <c r="AG54" s="97"/>
      <c r="AH54" s="97"/>
      <c r="AI54" s="222"/>
      <c r="AJ54" s="97">
        <f t="shared" si="43"/>
        <v>6.4488420438610001</v>
      </c>
      <c r="AK54" s="97">
        <f t="shared" si="44"/>
        <v>7.4706217264380017</v>
      </c>
      <c r="AL54" s="97">
        <f t="shared" si="45"/>
        <v>14.51042000600299</v>
      </c>
      <c r="AM54" s="97">
        <f t="shared" si="46"/>
        <v>17.417482902244004</v>
      </c>
      <c r="AN54" s="97">
        <f t="shared" si="48"/>
        <v>17.440831443151001</v>
      </c>
      <c r="AO54" s="97"/>
      <c r="AP54" s="97"/>
      <c r="AQ54" s="97"/>
      <c r="AR54" s="222"/>
      <c r="AS54" s="64"/>
    </row>
    <row r="55" spans="2:45" ht="15" customHeight="1" outlineLevel="1" x14ac:dyDescent="0.25">
      <c r="B55" s="191" t="s">
        <v>261</v>
      </c>
      <c r="C55" s="97" t="s">
        <v>23</v>
      </c>
      <c r="D55" s="97" t="s">
        <v>23</v>
      </c>
      <c r="E55" s="97" t="s">
        <v>23</v>
      </c>
      <c r="F55" s="97" t="s">
        <v>23</v>
      </c>
      <c r="G55" s="97" t="s">
        <v>23</v>
      </c>
      <c r="H55" s="97" t="s">
        <v>23</v>
      </c>
      <c r="I55" s="97" t="s">
        <v>23</v>
      </c>
      <c r="J55" s="97" t="s">
        <v>23</v>
      </c>
      <c r="K55" s="97" t="s">
        <v>23</v>
      </c>
      <c r="L55" s="97" t="s">
        <v>23</v>
      </c>
      <c r="M55" s="97" t="s">
        <v>23</v>
      </c>
      <c r="N55" s="97" t="s">
        <v>23</v>
      </c>
      <c r="O55" s="97" t="s">
        <v>23</v>
      </c>
      <c r="P55" s="97" t="s">
        <v>23</v>
      </c>
      <c r="Q55" s="97" t="s">
        <v>23</v>
      </c>
      <c r="R55" s="97">
        <v>-188.954142201211</v>
      </c>
      <c r="S55" s="97">
        <v>-187.28102286537398</v>
      </c>
      <c r="T55" s="97">
        <v>-176.778571562965</v>
      </c>
      <c r="U55" s="97">
        <v>-204.12658771967199</v>
      </c>
      <c r="V55" s="97">
        <v>-204.61038241200001</v>
      </c>
      <c r="W55" s="97">
        <v>-184.01275449999994</v>
      </c>
      <c r="X55" s="97">
        <f t="shared" si="47"/>
        <v>-209.61787442119999</v>
      </c>
      <c r="Y55" s="97"/>
      <c r="Z55" s="236"/>
      <c r="AA55" s="97">
        <v>-53.650160498647018</v>
      </c>
      <c r="AB55" s="97">
        <v>-110.49898140999903</v>
      </c>
      <c r="AC55" s="97">
        <v>-161.72818516368804</v>
      </c>
      <c r="AD55" s="97">
        <v>-209.61787442119999</v>
      </c>
      <c r="AE55" s="97">
        <v>-53.695212286867005</v>
      </c>
      <c r="AF55" s="97"/>
      <c r="AG55" s="97"/>
      <c r="AH55" s="97"/>
      <c r="AI55" s="222"/>
      <c r="AJ55" s="97">
        <f t="shared" si="43"/>
        <v>-53.650160498647018</v>
      </c>
      <c r="AK55" s="97">
        <f t="shared" si="44"/>
        <v>-56.848820911352014</v>
      </c>
      <c r="AL55" s="97">
        <f t="shared" si="45"/>
        <v>-51.229203753689006</v>
      </c>
      <c r="AM55" s="97">
        <f t="shared" si="46"/>
        <v>-47.889689257511947</v>
      </c>
      <c r="AN55" s="97">
        <f t="shared" si="48"/>
        <v>-53.695212286867005</v>
      </c>
      <c r="AO55" s="97"/>
      <c r="AP55" s="97"/>
      <c r="AQ55" s="97"/>
      <c r="AR55" s="222"/>
      <c r="AS55" s="64"/>
    </row>
    <row r="56" spans="2:45" s="56" customFormat="1" ht="15" customHeight="1" outlineLevel="1" x14ac:dyDescent="0.25">
      <c r="B56" s="191" t="s">
        <v>352</v>
      </c>
      <c r="C56" s="97" t="s">
        <v>23</v>
      </c>
      <c r="D56" s="97" t="s">
        <v>23</v>
      </c>
      <c r="E56" s="97" t="s">
        <v>23</v>
      </c>
      <c r="F56" s="97" t="s">
        <v>23</v>
      </c>
      <c r="G56" s="97" t="s">
        <v>23</v>
      </c>
      <c r="H56" s="97" t="s">
        <v>23</v>
      </c>
      <c r="I56" s="97" t="s">
        <v>23</v>
      </c>
      <c r="J56" s="97" t="s">
        <v>23</v>
      </c>
      <c r="K56" s="97" t="s">
        <v>23</v>
      </c>
      <c r="L56" s="97" t="s">
        <v>23</v>
      </c>
      <c r="M56" s="97" t="s">
        <v>23</v>
      </c>
      <c r="N56" s="97" t="s">
        <v>23</v>
      </c>
      <c r="O56" s="97" t="s">
        <v>23</v>
      </c>
      <c r="P56" s="97" t="s">
        <v>23</v>
      </c>
      <c r="Q56" s="97" t="s">
        <v>23</v>
      </c>
      <c r="R56" s="97">
        <v>-17.755040261249988</v>
      </c>
      <c r="S56" s="97">
        <v>-35.412490176505003</v>
      </c>
      <c r="T56" s="97">
        <v>-4.9312461836310177</v>
      </c>
      <c r="U56" s="97">
        <v>-18.635810212736992</v>
      </c>
      <c r="V56" s="97">
        <v>-23.748460323000074</v>
      </c>
      <c r="W56" s="97">
        <v>28.410867774000096</v>
      </c>
      <c r="X56" s="97">
        <f t="shared" si="47"/>
        <v>-39.224924156837915</v>
      </c>
      <c r="Y56" s="97"/>
      <c r="Z56" s="236"/>
      <c r="AA56" s="97">
        <v>17.178243510036033</v>
      </c>
      <c r="AB56" s="97">
        <v>49.235235816268215</v>
      </c>
      <c r="AC56" s="97">
        <v>46.883699448845277</v>
      </c>
      <c r="AD56" s="97">
        <v>-39.224924156837915</v>
      </c>
      <c r="AE56" s="97">
        <v>-16.889651025288046</v>
      </c>
      <c r="AF56" s="97"/>
      <c r="AG56" s="97"/>
      <c r="AH56" s="97"/>
      <c r="AI56" s="247"/>
      <c r="AJ56" s="97">
        <f t="shared" si="43"/>
        <v>17.178243510036033</v>
      </c>
      <c r="AK56" s="97">
        <f t="shared" si="44"/>
        <v>32.056992306232182</v>
      </c>
      <c r="AL56" s="97">
        <f t="shared" si="45"/>
        <v>-2.3515363674229377</v>
      </c>
      <c r="AM56" s="97">
        <f t="shared" si="46"/>
        <v>-86.108623605683192</v>
      </c>
      <c r="AN56" s="97">
        <f t="shared" si="48"/>
        <v>-16.889651025288046</v>
      </c>
      <c r="AO56" s="97"/>
      <c r="AP56" s="97"/>
      <c r="AQ56" s="97"/>
      <c r="AR56" s="247"/>
      <c r="AS56" s="64"/>
    </row>
    <row r="57" spans="2:45" ht="15" customHeight="1" outlineLevel="1" x14ac:dyDescent="0.25">
      <c r="B57" s="191" t="s">
        <v>353</v>
      </c>
      <c r="C57" s="97" t="s">
        <v>23</v>
      </c>
      <c r="D57" s="97" t="s">
        <v>23</v>
      </c>
      <c r="E57" s="97" t="s">
        <v>23</v>
      </c>
      <c r="F57" s="97" t="s">
        <v>23</v>
      </c>
      <c r="G57" s="97" t="s">
        <v>23</v>
      </c>
      <c r="H57" s="97" t="s">
        <v>23</v>
      </c>
      <c r="I57" s="97" t="s">
        <v>23</v>
      </c>
      <c r="J57" s="97" t="s">
        <v>23</v>
      </c>
      <c r="K57" s="97" t="s">
        <v>23</v>
      </c>
      <c r="L57" s="97" t="s">
        <v>23</v>
      </c>
      <c r="M57" s="97" t="s">
        <v>23</v>
      </c>
      <c r="N57" s="97" t="s">
        <v>23</v>
      </c>
      <c r="O57" s="97" t="s">
        <v>23</v>
      </c>
      <c r="P57" s="97" t="s">
        <v>23</v>
      </c>
      <c r="Q57" s="97" t="s">
        <v>23</v>
      </c>
      <c r="R57" s="97">
        <v>70.019565940549967</v>
      </c>
      <c r="S57" s="97">
        <v>71.72652218405895</v>
      </c>
      <c r="T57" s="97">
        <v>219.395826766829</v>
      </c>
      <c r="U57" s="97">
        <v>102.464169710318</v>
      </c>
      <c r="V57" s="97">
        <v>50.573431811999306</v>
      </c>
      <c r="W57" s="97">
        <v>102.35119240499955</v>
      </c>
      <c r="X57" s="97">
        <f t="shared" si="47"/>
        <v>19.062414545059752</v>
      </c>
      <c r="Y57" s="97"/>
      <c r="Z57" s="236"/>
      <c r="AA57" s="97">
        <v>12.344079460353955</v>
      </c>
      <c r="AB57" s="97">
        <v>26.795002293054186</v>
      </c>
      <c r="AC57" s="97">
        <v>33.624004390684945</v>
      </c>
      <c r="AD57" s="97">
        <v>19.062414545059752</v>
      </c>
      <c r="AE57" s="97">
        <v>10.969248326180082</v>
      </c>
      <c r="AF57" s="97"/>
      <c r="AG57" s="97"/>
      <c r="AH57" s="97"/>
      <c r="AI57" s="222"/>
      <c r="AJ57" s="97">
        <f t="shared" si="43"/>
        <v>12.344079460353955</v>
      </c>
      <c r="AK57" s="97">
        <f t="shared" si="44"/>
        <v>14.450922832700231</v>
      </c>
      <c r="AL57" s="97">
        <f t="shared" si="45"/>
        <v>6.8290020976307595</v>
      </c>
      <c r="AM57" s="97">
        <f t="shared" si="46"/>
        <v>-14.561589845625193</v>
      </c>
      <c r="AN57" s="97">
        <f t="shared" si="48"/>
        <v>10.969248326180082</v>
      </c>
      <c r="AO57" s="97"/>
      <c r="AP57" s="97"/>
      <c r="AQ57" s="97"/>
      <c r="AR57" s="222"/>
      <c r="AS57" s="64"/>
    </row>
    <row r="58" spans="2:45" ht="15" customHeight="1" x14ac:dyDescent="0.25">
      <c r="B58" s="6" t="s">
        <v>34</v>
      </c>
      <c r="C58" s="243" t="s">
        <v>23</v>
      </c>
      <c r="D58" s="243" t="s">
        <v>23</v>
      </c>
      <c r="E58" s="243" t="s">
        <v>23</v>
      </c>
      <c r="F58" s="243" t="s">
        <v>23</v>
      </c>
      <c r="G58" s="243">
        <v>1264.1503304237176</v>
      </c>
      <c r="H58" s="243">
        <v>1295.8063874457775</v>
      </c>
      <c r="I58" s="243">
        <f t="shared" ref="I58:P58" si="49">I47+I52</f>
        <v>1300.7788150000001</v>
      </c>
      <c r="J58" s="243">
        <f t="shared" si="49"/>
        <v>1504.589964</v>
      </c>
      <c r="K58" s="243">
        <f t="shared" si="49"/>
        <v>1567.7126830000002</v>
      </c>
      <c r="L58" s="243">
        <f t="shared" si="49"/>
        <v>1661.832807</v>
      </c>
      <c r="M58" s="243">
        <f t="shared" si="49"/>
        <v>1592.3571069999998</v>
      </c>
      <c r="N58" s="243">
        <f t="shared" si="49"/>
        <v>1464.6919890000001</v>
      </c>
      <c r="O58" s="243">
        <f t="shared" si="49"/>
        <v>1405.9330990000001</v>
      </c>
      <c r="P58" s="243">
        <f t="shared" si="49"/>
        <v>1636.2575555053038</v>
      </c>
      <c r="Q58" s="243">
        <v>1586.9649999938515</v>
      </c>
      <c r="R58" s="243">
        <v>1350.5372778181986</v>
      </c>
      <c r="S58" s="243">
        <v>1520.9844137339257</v>
      </c>
      <c r="T58" s="243">
        <v>1041.0934949818786</v>
      </c>
      <c r="U58" s="243">
        <v>1193.7053736940832</v>
      </c>
      <c r="V58" s="243">
        <v>1535.413636386</v>
      </c>
      <c r="W58" s="243">
        <v>1419.8521086769838</v>
      </c>
      <c r="X58" s="465">
        <f>AD58</f>
        <v>1619.7726115357455</v>
      </c>
      <c r="Y58" s="243"/>
      <c r="Z58" s="236"/>
      <c r="AA58" s="243">
        <v>148.18538259677132</v>
      </c>
      <c r="AB58" s="243">
        <v>807.03802267852041</v>
      </c>
      <c r="AC58" s="243">
        <v>1246.8042587440946</v>
      </c>
      <c r="AD58" s="243">
        <v>1619.7726115357455</v>
      </c>
      <c r="AE58" s="243">
        <v>729.81709741909219</v>
      </c>
      <c r="AF58" s="243"/>
      <c r="AG58" s="243"/>
      <c r="AH58" s="243"/>
      <c r="AI58" s="222"/>
      <c r="AJ58" s="243">
        <f t="shared" si="43"/>
        <v>148.18538259677132</v>
      </c>
      <c r="AK58" s="243">
        <f t="shared" si="44"/>
        <v>658.85264008174909</v>
      </c>
      <c r="AL58" s="243">
        <f t="shared" si="45"/>
        <v>439.76623606557416</v>
      </c>
      <c r="AM58" s="243">
        <f t="shared" si="46"/>
        <v>372.96835279165089</v>
      </c>
      <c r="AN58" s="243">
        <f t="shared" si="48"/>
        <v>729.81709741909219</v>
      </c>
      <c r="AO58" s="243"/>
      <c r="AP58" s="243"/>
      <c r="AQ58" s="243"/>
      <c r="AR58" s="222"/>
      <c r="AS58" s="64"/>
    </row>
    <row r="59" spans="2:45" ht="15" customHeight="1" x14ac:dyDescent="0.25">
      <c r="B59" s="193" t="s">
        <v>24</v>
      </c>
      <c r="C59" s="244" t="str">
        <f t="shared" ref="C59:P59" si="50">IFERROR(C58/B58-1,"-")</f>
        <v>-</v>
      </c>
      <c r="D59" s="244" t="str">
        <f t="shared" si="50"/>
        <v>-</v>
      </c>
      <c r="E59" s="244" t="str">
        <f t="shared" si="50"/>
        <v>-</v>
      </c>
      <c r="F59" s="244" t="str">
        <f t="shared" si="50"/>
        <v>-</v>
      </c>
      <c r="G59" s="244" t="str">
        <f t="shared" si="50"/>
        <v>-</v>
      </c>
      <c r="H59" s="244">
        <f t="shared" si="50"/>
        <v>2.5041370682116204E-2</v>
      </c>
      <c r="I59" s="244">
        <f t="shared" si="50"/>
        <v>3.8373229229282657E-3</v>
      </c>
      <c r="J59" s="244">
        <f t="shared" si="50"/>
        <v>0.15668393938288405</v>
      </c>
      <c r="K59" s="244">
        <f t="shared" si="50"/>
        <v>4.1953436158903123E-2</v>
      </c>
      <c r="L59" s="244">
        <f t="shared" si="50"/>
        <v>6.0036590263395695E-2</v>
      </c>
      <c r="M59" s="244">
        <f t="shared" si="50"/>
        <v>-4.1806672552950896E-2</v>
      </c>
      <c r="N59" s="244">
        <f t="shared" si="50"/>
        <v>-8.0173673002609802E-2</v>
      </c>
      <c r="O59" s="244">
        <f t="shared" si="50"/>
        <v>-4.0116891770615171E-2</v>
      </c>
      <c r="P59" s="244">
        <f t="shared" si="50"/>
        <v>0.16382319803774936</v>
      </c>
      <c r="Q59" s="244">
        <f t="shared" ref="Q59" si="51">IFERROR(Q58/P58-1,"-")</f>
        <v>-3.0125181298997883E-2</v>
      </c>
      <c r="R59" s="244">
        <f t="shared" ref="R59" si="52">IFERROR(R58/Q58-1,"-")</f>
        <v>-0.14898105640424897</v>
      </c>
      <c r="S59" s="244">
        <f t="shared" ref="S59" si="53">IFERROR(S58/R58-1,"-")</f>
        <v>0.12620690943909785</v>
      </c>
      <c r="T59" s="244">
        <f t="shared" ref="T59" si="54">IFERROR(T58/S58-1,"-")</f>
        <v>-0.31551337043220817</v>
      </c>
      <c r="U59" s="244">
        <f t="shared" ref="U59" si="55">IFERROR(U58/T58-1,"-")</f>
        <v>0.14658806288561133</v>
      </c>
      <c r="V59" s="244">
        <f t="shared" ref="V59" si="56">IFERROR(V58/U58-1,"-")</f>
        <v>0.28625846060695381</v>
      </c>
      <c r="W59" s="245">
        <f t="shared" ref="W59" si="57">IFERROR(W58/V58-1,"-")</f>
        <v>-7.526410145804141E-2</v>
      </c>
      <c r="X59" s="245">
        <f>IFERROR(X58/W58-1,"-")</f>
        <v>0.14080375106464249</v>
      </c>
      <c r="Y59" s="239"/>
      <c r="Z59" s="236"/>
      <c r="AA59" s="245" t="str">
        <f>IFERROR(AA58/#REF!-1,"-")</f>
        <v>-</v>
      </c>
      <c r="AB59" s="245" t="str">
        <f>IFERROR(AB58/#REF!-1,"-")</f>
        <v>-</v>
      </c>
      <c r="AC59" s="245" t="str">
        <f>IFERROR(AC58/#REF!-1,"-")</f>
        <v>-</v>
      </c>
      <c r="AD59" s="245">
        <f>IFERROR(AD58/W58-1,"-")</f>
        <v>0.14080375106464249</v>
      </c>
      <c r="AE59" s="245">
        <f>IFERROR(AE58/X58-1,"-")</f>
        <v>-0.54943237574122517</v>
      </c>
      <c r="AF59" s="245"/>
      <c r="AG59" s="245"/>
      <c r="AH59" s="245"/>
      <c r="AI59" s="222"/>
      <c r="AJ59" s="245" t="str">
        <f>IFERROR(AJ58/#REF!-1,"-")</f>
        <v>-</v>
      </c>
      <c r="AK59" s="245">
        <f>IFERROR(AK58/AJ58-1,"-")</f>
        <v>3.4461378614823257</v>
      </c>
      <c r="AL59" s="245">
        <f>IFERROR(AL58/AK58-1,"-")</f>
        <v>-0.33252717024703904</v>
      </c>
      <c r="AM59" s="245">
        <f>IFERROR(AM58/AL58-1,"-")</f>
        <v>-0.15189406961193574</v>
      </c>
      <c r="AN59" s="245">
        <f>IFERROR(AN58/AM58-1,"-")</f>
        <v>0.95678022533666707</v>
      </c>
      <c r="AO59" s="245"/>
      <c r="AP59" s="245"/>
      <c r="AQ59" s="245"/>
      <c r="AR59" s="222"/>
      <c r="AS59" s="64"/>
    </row>
    <row r="60" spans="2:45" s="64" customFormat="1" ht="15" customHeight="1" x14ac:dyDescent="0.25">
      <c r="B60" t="s">
        <v>354</v>
      </c>
      <c r="C60" s="237" t="s">
        <v>23</v>
      </c>
      <c r="D60" s="237" t="s">
        <v>23</v>
      </c>
      <c r="E60" s="237" t="s">
        <v>23</v>
      </c>
      <c r="F60" s="237" t="s">
        <v>23</v>
      </c>
      <c r="G60" s="236">
        <v>152.1886451756603</v>
      </c>
      <c r="H60" s="236">
        <v>265.91488878560421</v>
      </c>
      <c r="I60" s="236">
        <v>280.848092610891</v>
      </c>
      <c r="J60" s="236">
        <v>283.59100000000001</v>
      </c>
      <c r="K60" s="236">
        <v>399.76519403847493</v>
      </c>
      <c r="L60" s="236">
        <v>427.23181487306999</v>
      </c>
      <c r="M60" s="236">
        <v>260.37769525453575</v>
      </c>
      <c r="N60" s="236">
        <v>282.53665256147798</v>
      </c>
      <c r="O60" s="236">
        <v>212.28935416581098</v>
      </c>
      <c r="P60" s="236">
        <v>310.95219909994103</v>
      </c>
      <c r="Q60" s="236">
        <v>277.76896808577999</v>
      </c>
      <c r="R60" s="236">
        <v>88.796444962089993</v>
      </c>
      <c r="S60" s="236">
        <v>10.303633203148987</v>
      </c>
      <c r="T60" s="236">
        <v>99.667203448857009</v>
      </c>
      <c r="U60" s="236">
        <v>225.900711607235</v>
      </c>
      <c r="V60" s="236">
        <v>309.11099368299995</v>
      </c>
      <c r="W60" s="236">
        <v>261.89168124699972</v>
      </c>
      <c r="X60" s="236">
        <f t="shared" ref="X60:X66" si="58">AD60</f>
        <v>398.49013019496982</v>
      </c>
      <c r="Y60" s="236"/>
      <c r="Z60" s="236"/>
      <c r="AA60" s="236">
        <v>23.497906600138954</v>
      </c>
      <c r="AB60" s="236">
        <v>143.86594133173392</v>
      </c>
      <c r="AC60" s="236">
        <v>228.43352775793909</v>
      </c>
      <c r="AD60" s="236">
        <v>398.49013019496982</v>
      </c>
      <c r="AE60" s="236">
        <v>226.33237668680812</v>
      </c>
      <c r="AF60" s="236"/>
      <c r="AG60" s="236"/>
      <c r="AH60" s="236"/>
      <c r="AI60" s="240"/>
      <c r="AJ60" s="236">
        <f>AA60</f>
        <v>23.497906600138954</v>
      </c>
      <c r="AK60" s="236">
        <f>AB60-AA60</f>
        <v>120.36803473159497</v>
      </c>
      <c r="AL60" s="236">
        <f>AC60-AB60</f>
        <v>84.567586426205168</v>
      </c>
      <c r="AM60" s="236">
        <f>AD60-AC60</f>
        <v>170.05660243703073</v>
      </c>
      <c r="AN60" s="236">
        <f>AE60</f>
        <v>226.33237668680812</v>
      </c>
      <c r="AO60" s="236"/>
      <c r="AP60" s="236"/>
      <c r="AQ60" s="236"/>
      <c r="AR60" s="240"/>
    </row>
    <row r="61" spans="2:45" ht="15" customHeight="1" x14ac:dyDescent="0.25">
      <c r="B61" s="192" t="s">
        <v>355</v>
      </c>
      <c r="C61" s="248" t="s">
        <v>23</v>
      </c>
      <c r="D61" s="248" t="s">
        <v>23</v>
      </c>
      <c r="E61" s="248" t="s">
        <v>23</v>
      </c>
      <c r="F61" s="248" t="s">
        <v>23</v>
      </c>
      <c r="G61" s="249">
        <f t="shared" ref="G61:N61" si="59">G60/G58</f>
        <v>0.12038809112572058</v>
      </c>
      <c r="H61" s="249">
        <f t="shared" si="59"/>
        <v>0.20521189844553941</v>
      </c>
      <c r="I61" s="249">
        <f t="shared" si="59"/>
        <v>0.21590764653627217</v>
      </c>
      <c r="J61" s="249">
        <f t="shared" si="59"/>
        <v>0.18848391042438192</v>
      </c>
      <c r="K61" s="249">
        <f t="shared" si="59"/>
        <v>0.25499901759643728</v>
      </c>
      <c r="L61" s="249">
        <f t="shared" si="59"/>
        <v>0.2570847157869775</v>
      </c>
      <c r="M61" s="249">
        <f t="shared" si="59"/>
        <v>0.16351714958278876</v>
      </c>
      <c r="N61" s="249">
        <f t="shared" si="59"/>
        <v>0.19289833950302157</v>
      </c>
      <c r="O61" s="249">
        <f>O60/O58</f>
        <v>0.15099534559418673</v>
      </c>
      <c r="P61" s="249">
        <f>P60/P58</f>
        <v>0.19003866356718749</v>
      </c>
      <c r="Q61" s="249">
        <v>0.17503156533814934</v>
      </c>
      <c r="R61" s="249">
        <v>7.0000000000000007E-2</v>
      </c>
      <c r="S61" s="249">
        <v>0.01</v>
      </c>
      <c r="T61" s="249">
        <v>9.5733192003655571E-2</v>
      </c>
      <c r="U61" s="249">
        <v>0.18924327274171063</v>
      </c>
      <c r="V61" s="249">
        <v>0.20132099022552255</v>
      </c>
      <c r="W61" s="249">
        <v>0.18444997168826971</v>
      </c>
      <c r="X61" s="249">
        <f t="shared" si="58"/>
        <v>0.24601609346706493</v>
      </c>
      <c r="Y61" s="249"/>
      <c r="Z61" s="236"/>
      <c r="AA61" s="249">
        <v>0.1585710154967129</v>
      </c>
      <c r="AB61" s="249">
        <v>0.1782641428147955</v>
      </c>
      <c r="AC61" s="249">
        <v>0.18321522897911827</v>
      </c>
      <c r="AD61" s="249">
        <v>0.24601609346706493</v>
      </c>
      <c r="AE61" s="249">
        <v>0.31012205316538149</v>
      </c>
      <c r="AF61" s="249"/>
      <c r="AG61" s="249"/>
      <c r="AH61" s="249"/>
      <c r="AI61" s="222"/>
      <c r="AJ61" s="248" t="s">
        <v>23</v>
      </c>
      <c r="AK61" s="248" t="s">
        <v>23</v>
      </c>
      <c r="AL61" s="248" t="s">
        <v>23</v>
      </c>
      <c r="AM61" s="248" t="s">
        <v>23</v>
      </c>
      <c r="AN61" s="248">
        <f t="shared" ref="AN61:AN72" si="60">AE61</f>
        <v>0.31012205316538149</v>
      </c>
      <c r="AO61" s="248"/>
      <c r="AP61" s="248"/>
      <c r="AQ61" s="248"/>
      <c r="AR61" s="222"/>
      <c r="AS61" s="64"/>
    </row>
    <row r="62" spans="2:45" ht="15" customHeight="1" x14ac:dyDescent="0.25">
      <c r="B62" t="s">
        <v>26</v>
      </c>
      <c r="C62" s="237" t="s">
        <v>23</v>
      </c>
      <c r="D62" s="237" t="s">
        <v>23</v>
      </c>
      <c r="E62" s="237" t="s">
        <v>23</v>
      </c>
      <c r="F62" s="237" t="s">
        <v>23</v>
      </c>
      <c r="G62" s="236">
        <v>0</v>
      </c>
      <c r="H62" s="236">
        <v>-12.808512</v>
      </c>
      <c r="I62" s="236">
        <v>0</v>
      </c>
      <c r="J62" s="236">
        <v>-8.4475570000000015</v>
      </c>
      <c r="K62" s="237" t="s">
        <v>23</v>
      </c>
      <c r="L62" s="237" t="s">
        <v>23</v>
      </c>
      <c r="M62" s="237" t="s">
        <v>23</v>
      </c>
      <c r="N62" s="237" t="s">
        <v>23</v>
      </c>
      <c r="O62" s="237" t="s">
        <v>23</v>
      </c>
      <c r="P62" s="237" t="s">
        <v>23</v>
      </c>
      <c r="Q62" s="237" t="s">
        <v>23</v>
      </c>
      <c r="R62" s="237" t="s">
        <v>23</v>
      </c>
      <c r="S62" s="237" t="s">
        <v>23</v>
      </c>
      <c r="T62" s="237" t="s">
        <v>23</v>
      </c>
      <c r="U62" s="237" t="s">
        <v>23</v>
      </c>
      <c r="V62" s="237" t="s">
        <v>23</v>
      </c>
      <c r="W62" s="237" t="s">
        <v>23</v>
      </c>
      <c r="X62" s="237">
        <f t="shared" si="58"/>
        <v>0</v>
      </c>
      <c r="Y62" s="237"/>
      <c r="Z62" s="236"/>
      <c r="AA62" s="237" t="s">
        <v>23</v>
      </c>
      <c r="AB62" s="237" t="s">
        <v>23</v>
      </c>
      <c r="AC62" s="237" t="s">
        <v>23</v>
      </c>
      <c r="AD62" s="237"/>
      <c r="AE62" s="237"/>
      <c r="AF62" s="237"/>
      <c r="AG62" s="237"/>
      <c r="AH62" s="237"/>
      <c r="AI62" s="222"/>
      <c r="AJ62" s="248" t="s">
        <v>23</v>
      </c>
      <c r="AK62" s="248" t="s">
        <v>23</v>
      </c>
      <c r="AL62" s="248" t="s">
        <v>23</v>
      </c>
      <c r="AM62" s="248" t="s">
        <v>23</v>
      </c>
      <c r="AN62" s="248">
        <f>AE62</f>
        <v>0</v>
      </c>
      <c r="AO62" s="248"/>
      <c r="AP62" s="248"/>
      <c r="AQ62" s="248"/>
      <c r="AR62" s="222"/>
      <c r="AS62" s="64"/>
    </row>
    <row r="63" spans="2:45" ht="15" customHeight="1" x14ac:dyDescent="0.25">
      <c r="B63" s="3" t="s">
        <v>356</v>
      </c>
      <c r="C63" s="237" t="s">
        <v>23</v>
      </c>
      <c r="D63" s="237" t="s">
        <v>23</v>
      </c>
      <c r="E63" s="237" t="s">
        <v>23</v>
      </c>
      <c r="F63" s="237" t="s">
        <v>23</v>
      </c>
      <c r="G63" s="237" t="s">
        <v>23</v>
      </c>
      <c r="H63" s="237" t="s">
        <v>23</v>
      </c>
      <c r="I63" s="237" t="s">
        <v>23</v>
      </c>
      <c r="J63" s="237" t="s">
        <v>23</v>
      </c>
      <c r="K63" s="237" t="s">
        <v>23</v>
      </c>
      <c r="L63" s="237" t="s">
        <v>23</v>
      </c>
      <c r="M63" s="237" t="s">
        <v>23</v>
      </c>
      <c r="N63" s="237" t="s">
        <v>23</v>
      </c>
      <c r="O63" s="237" t="s">
        <v>23</v>
      </c>
      <c r="P63" s="236">
        <v>61.495509939999998</v>
      </c>
      <c r="Q63" s="236">
        <v>62.053771679999997</v>
      </c>
      <c r="R63" s="236">
        <v>61.629912529999999</v>
      </c>
      <c r="S63" s="236">
        <v>69.24624759999999</v>
      </c>
      <c r="T63" s="236">
        <v>65.344551820000007</v>
      </c>
      <c r="U63" s="236">
        <v>68.47730331999999</v>
      </c>
      <c r="V63" s="236">
        <v>65.109403619999995</v>
      </c>
      <c r="W63" s="236">
        <v>53.314496079999998</v>
      </c>
      <c r="X63" s="236">
        <f t="shared" si="58"/>
        <v>51.534143579999999</v>
      </c>
      <c r="Y63" s="236"/>
      <c r="Z63" s="236"/>
      <c r="AA63" s="236">
        <v>50.396161959999993</v>
      </c>
      <c r="AB63" s="236">
        <v>50.491339549999992</v>
      </c>
      <c r="AC63" s="236">
        <v>51.084251279999997</v>
      </c>
      <c r="AD63" s="236">
        <v>51.534143579999999</v>
      </c>
      <c r="AE63" s="236">
        <v>50.438309959999998</v>
      </c>
      <c r="AF63" s="236"/>
      <c r="AG63" s="236"/>
      <c r="AH63" s="236"/>
      <c r="AI63" s="222"/>
      <c r="AJ63" s="236">
        <f t="shared" ref="AJ63:AJ72" si="61">AA63</f>
        <v>50.396161959999993</v>
      </c>
      <c r="AK63" s="236">
        <f t="shared" ref="AK63:AK72" si="62">AB63-AA63</f>
        <v>9.5177589999998702E-2</v>
      </c>
      <c r="AL63" s="236">
        <f t="shared" ref="AL63:AL72" si="63">AC63-AB63</f>
        <v>0.59291173000000441</v>
      </c>
      <c r="AM63" s="236">
        <f t="shared" ref="AM63:AM72" si="64">AD63-AC63</f>
        <v>0.44989230000000191</v>
      </c>
      <c r="AN63" s="236">
        <f t="shared" si="60"/>
        <v>50.438309959999998</v>
      </c>
      <c r="AO63" s="236"/>
      <c r="AP63" s="236"/>
      <c r="AQ63" s="236"/>
      <c r="AR63" s="222"/>
      <c r="AS63" s="64"/>
    </row>
    <row r="64" spans="2:45" ht="15" customHeight="1" x14ac:dyDescent="0.25">
      <c r="B64" s="4" t="s">
        <v>262</v>
      </c>
      <c r="C64" s="237" t="s">
        <v>23</v>
      </c>
      <c r="D64" s="237" t="s">
        <v>23</v>
      </c>
      <c r="E64" s="237" t="s">
        <v>23</v>
      </c>
      <c r="F64" s="237" t="s">
        <v>23</v>
      </c>
      <c r="G64" s="236">
        <v>40.859190661908997</v>
      </c>
      <c r="H64" s="236">
        <v>76.259627013910091</v>
      </c>
      <c r="I64" s="236">
        <v>112.678570527547</v>
      </c>
      <c r="J64" s="236">
        <v>120.143</v>
      </c>
      <c r="K64" s="236">
        <v>144.10280517738698</v>
      </c>
      <c r="L64" s="236">
        <v>155.67614470996699</v>
      </c>
      <c r="M64" s="236">
        <v>207.316437595043</v>
      </c>
      <c r="N64" s="236">
        <v>169.67216780085599</v>
      </c>
      <c r="O64" s="236">
        <v>188.55301072875199</v>
      </c>
      <c r="P64" s="236">
        <v>223.36164880415501</v>
      </c>
      <c r="Q64" s="236">
        <v>334.43951855345398</v>
      </c>
      <c r="R64" s="236">
        <v>239.549915142896</v>
      </c>
      <c r="S64" s="236">
        <v>328.265930853643</v>
      </c>
      <c r="T64" s="236">
        <v>356.89243568504099</v>
      </c>
      <c r="U64" s="236">
        <v>387.57642128589998</v>
      </c>
      <c r="V64" s="236">
        <v>360.50125907699993</v>
      </c>
      <c r="W64" s="236">
        <v>447.92915008800009</v>
      </c>
      <c r="X64" s="236">
        <f t="shared" si="58"/>
        <v>490.74750251467424</v>
      </c>
      <c r="Y64" s="236"/>
      <c r="Z64" s="236"/>
      <c r="AA64" s="236">
        <v>150.65116304773608</v>
      </c>
      <c r="AB64" s="236">
        <v>306.19591895725239</v>
      </c>
      <c r="AC64" s="236">
        <v>449.68987267437024</v>
      </c>
      <c r="AD64" s="236">
        <v>490.74750251467424</v>
      </c>
      <c r="AE64" s="236">
        <v>150.3876854277122</v>
      </c>
      <c r="AF64" s="236"/>
      <c r="AG64" s="236"/>
      <c r="AH64" s="236"/>
      <c r="AI64" s="222"/>
      <c r="AJ64" s="236">
        <f t="shared" si="61"/>
        <v>150.65116304773608</v>
      </c>
      <c r="AK64" s="236">
        <f t="shared" si="62"/>
        <v>155.54475590951631</v>
      </c>
      <c r="AL64" s="236">
        <f t="shared" si="63"/>
        <v>143.49395371711785</v>
      </c>
      <c r="AM64" s="236">
        <f t="shared" si="64"/>
        <v>41.057629840304003</v>
      </c>
      <c r="AN64" s="236">
        <f t="shared" si="60"/>
        <v>150.3876854277122</v>
      </c>
      <c r="AO64" s="236"/>
      <c r="AP64" s="236"/>
      <c r="AQ64" s="236"/>
      <c r="AR64" s="222"/>
      <c r="AS64" s="64"/>
    </row>
    <row r="65" spans="2:45" ht="15" customHeight="1" outlineLevel="1" x14ac:dyDescent="0.25">
      <c r="B65" s="191" t="s">
        <v>27</v>
      </c>
      <c r="C65" s="97" t="s">
        <v>23</v>
      </c>
      <c r="D65" s="97" t="s">
        <v>23</v>
      </c>
      <c r="E65" s="97" t="s">
        <v>23</v>
      </c>
      <c r="F65" s="97" t="s">
        <v>23</v>
      </c>
      <c r="G65" s="97" t="s">
        <v>23</v>
      </c>
      <c r="H65" s="97" t="s">
        <v>23</v>
      </c>
      <c r="I65" s="97" t="s">
        <v>23</v>
      </c>
      <c r="J65" s="97" t="s">
        <v>23</v>
      </c>
      <c r="K65" s="97" t="s">
        <v>23</v>
      </c>
      <c r="L65" s="97" t="s">
        <v>23</v>
      </c>
      <c r="M65" s="97" t="s">
        <v>23</v>
      </c>
      <c r="N65" s="97" t="s">
        <v>23</v>
      </c>
      <c r="O65" s="97" t="s">
        <v>23</v>
      </c>
      <c r="P65" s="97" t="s">
        <v>23</v>
      </c>
      <c r="Q65" s="97" t="s">
        <v>23</v>
      </c>
      <c r="R65" s="97">
        <v>120</v>
      </c>
      <c r="S65" s="97">
        <v>180</v>
      </c>
      <c r="T65" s="97">
        <v>158.803819225719</v>
      </c>
      <c r="U65" s="97">
        <v>147.53881052548599</v>
      </c>
      <c r="V65" s="97">
        <v>127.171206394</v>
      </c>
      <c r="W65" s="97">
        <v>154.135062874</v>
      </c>
      <c r="X65" s="97">
        <f t="shared" si="58"/>
        <v>200.87115877106629</v>
      </c>
      <c r="Y65" s="97"/>
      <c r="Z65" s="236"/>
      <c r="AA65" s="97">
        <v>61.321477939105002</v>
      </c>
      <c r="AB65" s="97">
        <v>119.8426202562249</v>
      </c>
      <c r="AC65" s="97">
        <v>167.31915264674896</v>
      </c>
      <c r="AD65" s="97">
        <v>200.87115877106629</v>
      </c>
      <c r="AE65" s="97">
        <v>51.728577641721039</v>
      </c>
      <c r="AF65" s="97"/>
      <c r="AG65" s="97"/>
      <c r="AH65" s="97"/>
      <c r="AI65" s="222"/>
      <c r="AJ65" s="97">
        <f t="shared" si="61"/>
        <v>61.321477939105002</v>
      </c>
      <c r="AK65" s="97">
        <f t="shared" si="62"/>
        <v>58.521142317119903</v>
      </c>
      <c r="AL65" s="97">
        <f t="shared" si="63"/>
        <v>47.476532390524056</v>
      </c>
      <c r="AM65" s="97">
        <f t="shared" si="64"/>
        <v>33.55200612431733</v>
      </c>
      <c r="AN65" s="97">
        <f t="shared" si="60"/>
        <v>51.728577641721039</v>
      </c>
      <c r="AO65" s="97"/>
      <c r="AP65" s="97"/>
      <c r="AQ65" s="97"/>
      <c r="AR65" s="222"/>
      <c r="AS65" s="64"/>
    </row>
    <row r="66" spans="2:45" ht="15" customHeight="1" outlineLevel="1" x14ac:dyDescent="0.25">
      <c r="B66" s="149" t="s">
        <v>263</v>
      </c>
      <c r="C66" s="97" t="s">
        <v>23</v>
      </c>
      <c r="D66" s="97" t="s">
        <v>23</v>
      </c>
      <c r="E66" s="97" t="s">
        <v>23</v>
      </c>
      <c r="F66" s="97" t="s">
        <v>23</v>
      </c>
      <c r="G66" s="97" t="s">
        <v>23</v>
      </c>
      <c r="H66" s="97" t="s">
        <v>23</v>
      </c>
      <c r="I66" s="97" t="s">
        <v>23</v>
      </c>
      <c r="J66" s="97" t="s">
        <v>23</v>
      </c>
      <c r="K66" s="97" t="s">
        <v>23</v>
      </c>
      <c r="L66" s="97" t="s">
        <v>23</v>
      </c>
      <c r="M66" s="97" t="s">
        <v>23</v>
      </c>
      <c r="N66" s="97" t="s">
        <v>23</v>
      </c>
      <c r="O66" s="97" t="s">
        <v>23</v>
      </c>
      <c r="P66" s="97" t="s">
        <v>23</v>
      </c>
      <c r="Q66" s="97" t="s">
        <v>23</v>
      </c>
      <c r="R66" s="97">
        <v>5</v>
      </c>
      <c r="S66" s="97">
        <v>51</v>
      </c>
      <c r="T66" s="97">
        <v>50.896180774281007</v>
      </c>
      <c r="U66" s="97">
        <v>70.361189474514021</v>
      </c>
      <c r="V66" s="97">
        <v>92.473851058999884</v>
      </c>
      <c r="W66" s="97">
        <v>86.584643276000008</v>
      </c>
      <c r="X66" s="97">
        <f t="shared" si="58"/>
        <v>161.14636126664089</v>
      </c>
      <c r="Y66" s="97"/>
      <c r="Z66" s="236"/>
      <c r="AA66" s="97">
        <v>25.42587996925598</v>
      </c>
      <c r="AB66" s="97">
        <v>71.456039070660296</v>
      </c>
      <c r="AC66" s="97">
        <v>109.76743800878225</v>
      </c>
      <c r="AD66" s="97">
        <v>161.14636126664089</v>
      </c>
      <c r="AE66" s="97">
        <v>49.084248734245087</v>
      </c>
      <c r="AF66" s="97"/>
      <c r="AG66" s="97"/>
      <c r="AH66" s="97"/>
      <c r="AI66" s="222"/>
      <c r="AJ66" s="97">
        <f t="shared" si="61"/>
        <v>25.42587996925598</v>
      </c>
      <c r="AK66" s="97">
        <f t="shared" si="62"/>
        <v>46.030159101404315</v>
      </c>
      <c r="AL66" s="97">
        <f t="shared" si="63"/>
        <v>38.311398938121954</v>
      </c>
      <c r="AM66" s="97">
        <f t="shared" si="64"/>
        <v>51.378923257858645</v>
      </c>
      <c r="AN66" s="97">
        <f t="shared" si="60"/>
        <v>49.084248734245087</v>
      </c>
      <c r="AO66" s="97"/>
      <c r="AP66" s="97"/>
      <c r="AQ66" s="97"/>
      <c r="AR66" s="222"/>
      <c r="AS66" s="64"/>
    </row>
    <row r="67" spans="2:45" ht="15" customHeight="1" outlineLevel="1" x14ac:dyDescent="0.25">
      <c r="B67" s="191" t="s">
        <v>28</v>
      </c>
      <c r="C67" s="97" t="s">
        <v>23</v>
      </c>
      <c r="D67" s="97" t="s">
        <v>23</v>
      </c>
      <c r="E67" s="97" t="s">
        <v>23</v>
      </c>
      <c r="F67" s="97" t="s">
        <v>23</v>
      </c>
      <c r="G67" s="97" t="s">
        <v>23</v>
      </c>
      <c r="H67" s="97" t="s">
        <v>23</v>
      </c>
      <c r="I67" s="97" t="s">
        <v>23</v>
      </c>
      <c r="J67" s="97" t="s">
        <v>23</v>
      </c>
      <c r="K67" s="97" t="s">
        <v>23</v>
      </c>
      <c r="L67" s="97" t="s">
        <v>23</v>
      </c>
      <c r="M67" s="97" t="s">
        <v>23</v>
      </c>
      <c r="N67" s="97" t="s">
        <v>23</v>
      </c>
      <c r="O67" s="97" t="s">
        <v>23</v>
      </c>
      <c r="P67" s="97" t="s">
        <v>23</v>
      </c>
      <c r="Q67" s="97" t="s">
        <v>23</v>
      </c>
      <c r="R67" s="97">
        <v>44</v>
      </c>
      <c r="S67" s="97">
        <v>22</v>
      </c>
      <c r="T67" s="97">
        <v>32.960428043364004</v>
      </c>
      <c r="U67" s="97">
        <v>35.225749775773004</v>
      </c>
      <c r="V67" s="97">
        <v>34.269300225999999</v>
      </c>
      <c r="W67" s="97">
        <v>32.544765683999998</v>
      </c>
      <c r="X67" s="97">
        <f t="shared" ref="X67:X69" si="65">AD67</f>
        <v>35.456595939065004</v>
      </c>
      <c r="Y67" s="97"/>
      <c r="Z67" s="236"/>
      <c r="AA67" s="97">
        <v>6.4245074855940008</v>
      </c>
      <c r="AB67" s="97">
        <v>13.679163193967</v>
      </c>
      <c r="AC67" s="97">
        <v>24.141488066500997</v>
      </c>
      <c r="AD67" s="97">
        <v>35.456595939065004</v>
      </c>
      <c r="AE67" s="97">
        <v>7.8963503246180009</v>
      </c>
      <c r="AF67" s="97"/>
      <c r="AG67" s="97"/>
      <c r="AH67" s="97"/>
      <c r="AI67" s="222"/>
      <c r="AJ67" s="97">
        <f t="shared" si="61"/>
        <v>6.4245074855940008</v>
      </c>
      <c r="AK67" s="97">
        <f t="shared" si="62"/>
        <v>7.254655708372999</v>
      </c>
      <c r="AL67" s="97">
        <f t="shared" si="63"/>
        <v>10.462324872533998</v>
      </c>
      <c r="AM67" s="97">
        <f t="shared" si="64"/>
        <v>11.315107872564006</v>
      </c>
      <c r="AN67" s="97">
        <f t="shared" si="60"/>
        <v>7.8963503246180009</v>
      </c>
      <c r="AO67" s="97"/>
      <c r="AP67" s="97"/>
      <c r="AQ67" s="97"/>
      <c r="AR67" s="222"/>
      <c r="AS67" s="64"/>
    </row>
    <row r="68" spans="2:45" ht="15" customHeight="1" outlineLevel="1" x14ac:dyDescent="0.25">
      <c r="B68" s="149" t="s">
        <v>29</v>
      </c>
      <c r="C68" s="97" t="s">
        <v>23</v>
      </c>
      <c r="D68" s="97" t="s">
        <v>23</v>
      </c>
      <c r="E68" s="97" t="s">
        <v>23</v>
      </c>
      <c r="F68" s="97" t="s">
        <v>23</v>
      </c>
      <c r="G68" s="97" t="s">
        <v>23</v>
      </c>
      <c r="H68" s="97" t="s">
        <v>23</v>
      </c>
      <c r="I68" s="97" t="s">
        <v>23</v>
      </c>
      <c r="J68" s="97" t="s">
        <v>23</v>
      </c>
      <c r="K68" s="97" t="s">
        <v>23</v>
      </c>
      <c r="L68" s="97" t="s">
        <v>23</v>
      </c>
      <c r="M68" s="97" t="s">
        <v>23</v>
      </c>
      <c r="N68" s="97" t="s">
        <v>23</v>
      </c>
      <c r="O68" s="97" t="s">
        <v>23</v>
      </c>
      <c r="P68" s="97" t="s">
        <v>23</v>
      </c>
      <c r="Q68" s="97" t="s">
        <v>23</v>
      </c>
      <c r="R68" s="97">
        <v>73</v>
      </c>
      <c r="S68" s="97">
        <v>78</v>
      </c>
      <c r="T68" s="97">
        <v>118.139571956636</v>
      </c>
      <c r="U68" s="97">
        <v>142.27425022422699</v>
      </c>
      <c r="V68" s="97">
        <v>114.72641892599997</v>
      </c>
      <c r="W68" s="97">
        <v>143.69606242300009</v>
      </c>
      <c r="X68" s="97">
        <f t="shared" si="65"/>
        <v>48.464250900521002</v>
      </c>
      <c r="Y68" s="97"/>
      <c r="Z68" s="236"/>
      <c r="AA68" s="97">
        <v>37.338940075516994</v>
      </c>
      <c r="AB68" s="97">
        <v>66.651862109120003</v>
      </c>
      <c r="AC68" s="97">
        <v>105.922955663564</v>
      </c>
      <c r="AD68" s="97">
        <v>48.464250900521002</v>
      </c>
      <c r="AE68" s="97">
        <v>36.058972510521997</v>
      </c>
      <c r="AF68" s="97"/>
      <c r="AG68" s="97"/>
      <c r="AH68" s="97"/>
      <c r="AI68" s="222"/>
      <c r="AJ68" s="97">
        <f t="shared" si="61"/>
        <v>37.338940075516994</v>
      </c>
      <c r="AK68" s="97">
        <f t="shared" si="62"/>
        <v>29.312922033603009</v>
      </c>
      <c r="AL68" s="97">
        <f t="shared" si="63"/>
        <v>39.271093554443993</v>
      </c>
      <c r="AM68" s="97">
        <f t="shared" si="64"/>
        <v>-57.458704763042995</v>
      </c>
      <c r="AN68" s="97">
        <f t="shared" si="60"/>
        <v>36.058972510521997</v>
      </c>
      <c r="AO68" s="97"/>
      <c r="AP68" s="97"/>
      <c r="AQ68" s="97"/>
      <c r="AR68" s="222"/>
      <c r="AS68" s="64"/>
    </row>
    <row r="69" spans="2:45" ht="15" customHeight="1" outlineLevel="1" x14ac:dyDescent="0.25">
      <c r="B69" s="191" t="s">
        <v>30</v>
      </c>
      <c r="C69" s="97" t="s">
        <v>23</v>
      </c>
      <c r="D69" s="97" t="s">
        <v>23</v>
      </c>
      <c r="E69" s="97" t="s">
        <v>23</v>
      </c>
      <c r="F69" s="97" t="s">
        <v>23</v>
      </c>
      <c r="G69" s="97" t="s">
        <v>23</v>
      </c>
      <c r="H69" s="97" t="s">
        <v>23</v>
      </c>
      <c r="I69" s="97" t="s">
        <v>23</v>
      </c>
      <c r="J69" s="97" t="s">
        <v>23</v>
      </c>
      <c r="K69" s="97" t="s">
        <v>23</v>
      </c>
      <c r="L69" s="97" t="s">
        <v>23</v>
      </c>
      <c r="M69" s="97" t="s">
        <v>23</v>
      </c>
      <c r="N69" s="97" t="s">
        <v>23</v>
      </c>
      <c r="O69" s="97" t="s">
        <v>23</v>
      </c>
      <c r="P69" s="97" t="s">
        <v>23</v>
      </c>
      <c r="Q69" s="97" t="s">
        <v>23</v>
      </c>
      <c r="R69" s="97">
        <v>-3</v>
      </c>
      <c r="S69" s="97">
        <v>-2.7570000000000001</v>
      </c>
      <c r="T69" s="97">
        <v>-3.8999999999999995</v>
      </c>
      <c r="U69" s="97">
        <v>-7.823578714100023</v>
      </c>
      <c r="V69" s="97">
        <v>-8.1395175279999137</v>
      </c>
      <c r="W69" s="97">
        <v>30.968615830999994</v>
      </c>
      <c r="X69" s="97">
        <f t="shared" si="65"/>
        <v>44.809135637381047</v>
      </c>
      <c r="Y69" s="97"/>
      <c r="Z69" s="236"/>
      <c r="AA69" s="97">
        <v>20.140357578264101</v>
      </c>
      <c r="AB69" s="97">
        <v>34.566234327280185</v>
      </c>
      <c r="AC69" s="97">
        <v>42.538838288774031</v>
      </c>
      <c r="AD69" s="97">
        <v>44.809135637381047</v>
      </c>
      <c r="AE69" s="97">
        <v>5.6195362166060789</v>
      </c>
      <c r="AF69" s="97"/>
      <c r="AG69" s="97"/>
      <c r="AH69" s="97"/>
      <c r="AI69" s="222"/>
      <c r="AJ69" s="97">
        <f t="shared" si="61"/>
        <v>20.140357578264101</v>
      </c>
      <c r="AK69" s="97">
        <f t="shared" si="62"/>
        <v>14.425876749016084</v>
      </c>
      <c r="AL69" s="97">
        <f t="shared" si="63"/>
        <v>7.9726039614938458</v>
      </c>
      <c r="AM69" s="97">
        <f t="shared" si="64"/>
        <v>2.2702973486070164</v>
      </c>
      <c r="AN69" s="97">
        <f t="shared" si="60"/>
        <v>5.6195362166060789</v>
      </c>
      <c r="AO69" s="97"/>
      <c r="AP69" s="97"/>
      <c r="AQ69" s="97"/>
      <c r="AR69" s="222"/>
      <c r="AS69" s="64"/>
    </row>
    <row r="70" spans="2:45" ht="15" customHeight="1" x14ac:dyDescent="0.25">
      <c r="B70" s="15" t="s">
        <v>357</v>
      </c>
      <c r="C70" s="236">
        <v>450.8</v>
      </c>
      <c r="D70" s="236">
        <v>335.3</v>
      </c>
      <c r="E70" s="236">
        <v>381.1</v>
      </c>
      <c r="F70" s="236">
        <v>440.2</v>
      </c>
      <c r="G70" s="236">
        <v>1071</v>
      </c>
      <c r="H70" s="236">
        <v>940.8</v>
      </c>
      <c r="I70" s="236">
        <v>907.25215200000002</v>
      </c>
      <c r="J70" s="236">
        <v>1091.8658310000001</v>
      </c>
      <c r="K70" s="236">
        <v>1023.844684</v>
      </c>
      <c r="L70" s="236">
        <v>1078.924845</v>
      </c>
      <c r="M70" s="236">
        <v>1124.662975</v>
      </c>
      <c r="N70" s="236">
        <v>1012.483169</v>
      </c>
      <c r="O70" s="236">
        <v>1005.090735</v>
      </c>
      <c r="P70" s="236">
        <v>1040.4481976612078</v>
      </c>
      <c r="Q70" s="236">
        <v>912.70274167462037</v>
      </c>
      <c r="R70" s="236">
        <v>960.5610051832092</v>
      </c>
      <c r="S70" s="236">
        <v>1113.1686020771194</v>
      </c>
      <c r="T70" s="236">
        <v>519.18930402798094</v>
      </c>
      <c r="U70" s="236">
        <v>511.75093748094889</v>
      </c>
      <c r="V70" s="236">
        <v>800.69198000599738</v>
      </c>
      <c r="W70" s="236">
        <v>656.71678126198901</v>
      </c>
      <c r="X70" s="236">
        <f>AD70</f>
        <v>679.00083524610125</v>
      </c>
      <c r="Y70" s="236"/>
      <c r="Z70" s="236"/>
      <c r="AA70" s="236">
        <v>-76.359849011103847</v>
      </c>
      <c r="AB70" s="236">
        <v>306.48482283953456</v>
      </c>
      <c r="AC70" s="236">
        <v>517.59660703178326</v>
      </c>
      <c r="AD70" s="236">
        <v>679.00083524610125</v>
      </c>
      <c r="AE70" s="236">
        <v>302.65872534457213</v>
      </c>
      <c r="AF70" s="236"/>
      <c r="AG70" s="236"/>
      <c r="AH70" s="236"/>
      <c r="AI70" s="222"/>
      <c r="AJ70" s="236">
        <f t="shared" si="61"/>
        <v>-76.359849011103847</v>
      </c>
      <c r="AK70" s="236">
        <f t="shared" si="62"/>
        <v>382.84467185063841</v>
      </c>
      <c r="AL70" s="236">
        <f t="shared" si="63"/>
        <v>211.11178419224871</v>
      </c>
      <c r="AM70" s="236">
        <f t="shared" si="64"/>
        <v>161.40422821431798</v>
      </c>
      <c r="AN70" s="236">
        <f t="shared" si="60"/>
        <v>302.65872534457213</v>
      </c>
      <c r="AO70" s="236"/>
      <c r="AP70" s="236"/>
      <c r="AQ70" s="236"/>
      <c r="AR70" s="222"/>
      <c r="AS70" s="64"/>
    </row>
    <row r="71" spans="2:45" ht="15" customHeight="1" x14ac:dyDescent="0.25">
      <c r="B71" t="s">
        <v>358</v>
      </c>
      <c r="C71" s="236" t="str">
        <f t="shared" ref="C71:U71" si="66">IFERROR(C70-C72,"-")</f>
        <v>-</v>
      </c>
      <c r="D71" s="236" t="str">
        <f t="shared" si="66"/>
        <v>-</v>
      </c>
      <c r="E71" s="236" t="str">
        <f t="shared" si="66"/>
        <v>-</v>
      </c>
      <c r="F71" s="236" t="str">
        <f t="shared" si="66"/>
        <v>-</v>
      </c>
      <c r="G71" s="236" t="str">
        <f t="shared" si="66"/>
        <v>-</v>
      </c>
      <c r="H71" s="236" t="str">
        <f t="shared" si="66"/>
        <v>-</v>
      </c>
      <c r="I71" s="236" t="str">
        <f t="shared" si="66"/>
        <v>-</v>
      </c>
      <c r="J71" s="236" t="str">
        <f t="shared" si="66"/>
        <v>-</v>
      </c>
      <c r="K71" s="236" t="str">
        <f t="shared" si="66"/>
        <v>-</v>
      </c>
      <c r="L71" s="236" t="str">
        <f t="shared" si="66"/>
        <v>-</v>
      </c>
      <c r="M71" s="236" t="str">
        <f t="shared" si="66"/>
        <v>-</v>
      </c>
      <c r="N71" s="236" t="str">
        <f t="shared" si="66"/>
        <v>-</v>
      </c>
      <c r="O71" s="236" t="str">
        <f t="shared" si="66"/>
        <v>-</v>
      </c>
      <c r="P71" s="236" t="str">
        <f t="shared" si="66"/>
        <v>-</v>
      </c>
      <c r="Q71" s="236">
        <f t="shared" si="66"/>
        <v>163.70274167462037</v>
      </c>
      <c r="R71" s="236">
        <f>IFERROR(R70-R72,"-")</f>
        <v>41.561005183209204</v>
      </c>
      <c r="S71" s="236">
        <f>IFERROR(S70-S72,"-")</f>
        <v>268.16860207711943</v>
      </c>
      <c r="T71" s="236">
        <f t="shared" si="66"/>
        <v>-277.72170712181787</v>
      </c>
      <c r="U71" s="236">
        <f t="shared" si="66"/>
        <v>-342.12830854078823</v>
      </c>
      <c r="V71" s="236">
        <f>IFERROR(V70-V72,"-")</f>
        <v>21.180052692574691</v>
      </c>
      <c r="W71" s="236">
        <f>IFERROR(W70-W72,"-")</f>
        <v>-168.87625510779867</v>
      </c>
      <c r="X71" s="236">
        <f>IFERROR(X70-X72,"-")</f>
        <v>-192.14244456719996</v>
      </c>
      <c r="Y71" s="236"/>
      <c r="Z71" s="236"/>
      <c r="AA71" s="236">
        <f>IFERROR(AA70-AA72,"-")</f>
        <v>-9.5212726591853425E-13</v>
      </c>
      <c r="AB71" s="236">
        <f>IFERROR(AB70-AB72,"-")</f>
        <v>5.8805377449999696</v>
      </c>
      <c r="AC71" s="236">
        <f>IFERROR(AC70-AC72,"-")</f>
        <v>5.8805377449988896</v>
      </c>
      <c r="AD71" s="236">
        <f>IFERROR(AD70-AD72,"-")</f>
        <v>-192.14244456719996</v>
      </c>
      <c r="AE71" s="236">
        <f>IFERROR(AE70-AE72,"-")</f>
        <v>-3.7937502291994178</v>
      </c>
      <c r="AF71" s="236"/>
      <c r="AG71" s="236"/>
      <c r="AH71" s="236"/>
      <c r="AI71" s="222"/>
      <c r="AJ71" s="236">
        <f t="shared" si="61"/>
        <v>-9.5212726591853425E-13</v>
      </c>
      <c r="AK71" s="236">
        <f t="shared" si="62"/>
        <v>5.8805377450009217</v>
      </c>
      <c r="AL71" s="236">
        <f t="shared" si="63"/>
        <v>-1.0800249583553523E-12</v>
      </c>
      <c r="AM71" s="236">
        <f t="shared" si="64"/>
        <v>-198.02298231219885</v>
      </c>
      <c r="AN71" s="236">
        <f t="shared" si="60"/>
        <v>-3.7937502291994178</v>
      </c>
      <c r="AO71" s="236"/>
      <c r="AP71" s="236"/>
      <c r="AQ71" s="236"/>
      <c r="AR71" s="222"/>
      <c r="AS71" s="202"/>
    </row>
    <row r="72" spans="2:45" ht="15" customHeight="1" x14ac:dyDescent="0.25">
      <c r="B72" s="2" t="s">
        <v>277</v>
      </c>
      <c r="C72" s="250" t="s">
        <v>23</v>
      </c>
      <c r="D72" s="250" t="s">
        <v>23</v>
      </c>
      <c r="E72" s="250" t="s">
        <v>23</v>
      </c>
      <c r="F72" s="250" t="s">
        <v>23</v>
      </c>
      <c r="G72" s="250" t="s">
        <v>23</v>
      </c>
      <c r="H72" s="250" t="s">
        <v>23</v>
      </c>
      <c r="I72" s="250" t="s">
        <v>23</v>
      </c>
      <c r="J72" s="250" t="s">
        <v>23</v>
      </c>
      <c r="K72" s="250" t="s">
        <v>23</v>
      </c>
      <c r="L72" s="250" t="s">
        <v>23</v>
      </c>
      <c r="M72" s="250" t="s">
        <v>23</v>
      </c>
      <c r="N72" s="250" t="s">
        <v>23</v>
      </c>
      <c r="O72" s="250" t="s">
        <v>23</v>
      </c>
      <c r="P72" s="250" t="s">
        <v>23</v>
      </c>
      <c r="Q72" s="243">
        <v>749</v>
      </c>
      <c r="R72" s="243">
        <v>919</v>
      </c>
      <c r="S72" s="243">
        <v>845</v>
      </c>
      <c r="T72" s="243">
        <v>796.91101114979881</v>
      </c>
      <c r="U72" s="243">
        <v>853.87924602173712</v>
      </c>
      <c r="V72" s="243">
        <v>779.51192731342269</v>
      </c>
      <c r="W72" s="243">
        <v>825.59303636978768</v>
      </c>
      <c r="X72" s="243">
        <f>AD72</f>
        <v>871.14327981330121</v>
      </c>
      <c r="Y72" s="243"/>
      <c r="Z72" s="236"/>
      <c r="AA72" s="243">
        <v>-76.359849011102895</v>
      </c>
      <c r="AB72" s="243">
        <v>300.60428509453459</v>
      </c>
      <c r="AC72" s="243">
        <v>511.71606928678437</v>
      </c>
      <c r="AD72" s="243">
        <v>871.14327981330121</v>
      </c>
      <c r="AE72" s="243">
        <v>306.45247557377155</v>
      </c>
      <c r="AF72" s="243"/>
      <c r="AG72" s="243"/>
      <c r="AH72" s="243"/>
      <c r="AI72" s="251"/>
      <c r="AJ72" s="243">
        <f t="shared" si="61"/>
        <v>-76.359849011102895</v>
      </c>
      <c r="AK72" s="243">
        <f t="shared" si="62"/>
        <v>376.96413410563747</v>
      </c>
      <c r="AL72" s="243">
        <f t="shared" si="63"/>
        <v>211.11178419224979</v>
      </c>
      <c r="AM72" s="243">
        <f t="shared" si="64"/>
        <v>359.42721052651683</v>
      </c>
      <c r="AN72" s="243">
        <f t="shared" si="60"/>
        <v>306.45247557377155</v>
      </c>
      <c r="AO72" s="243"/>
      <c r="AP72" s="243"/>
      <c r="AQ72" s="243"/>
      <c r="AR72" s="222"/>
      <c r="AS72" s="64"/>
    </row>
    <row r="73" spans="2:45" ht="15" customHeight="1" x14ac:dyDescent="0.25">
      <c r="B73" s="193" t="s">
        <v>24</v>
      </c>
      <c r="C73" s="244" t="str">
        <f t="shared" ref="C73:P73" si="67">IFERROR(C72/B72-1,"-")</f>
        <v>-</v>
      </c>
      <c r="D73" s="244" t="str">
        <f t="shared" si="67"/>
        <v>-</v>
      </c>
      <c r="E73" s="244" t="str">
        <f t="shared" si="67"/>
        <v>-</v>
      </c>
      <c r="F73" s="244" t="str">
        <f t="shared" si="67"/>
        <v>-</v>
      </c>
      <c r="G73" s="244" t="str">
        <f t="shared" si="67"/>
        <v>-</v>
      </c>
      <c r="H73" s="244" t="str">
        <f t="shared" si="67"/>
        <v>-</v>
      </c>
      <c r="I73" s="244" t="str">
        <f t="shared" si="67"/>
        <v>-</v>
      </c>
      <c r="J73" s="244" t="str">
        <f t="shared" si="67"/>
        <v>-</v>
      </c>
      <c r="K73" s="244" t="str">
        <f t="shared" si="67"/>
        <v>-</v>
      </c>
      <c r="L73" s="244" t="str">
        <f t="shared" si="67"/>
        <v>-</v>
      </c>
      <c r="M73" s="244" t="str">
        <f t="shared" si="67"/>
        <v>-</v>
      </c>
      <c r="N73" s="244" t="str">
        <f t="shared" si="67"/>
        <v>-</v>
      </c>
      <c r="O73" s="244" t="str">
        <f t="shared" si="67"/>
        <v>-</v>
      </c>
      <c r="P73" s="244" t="str">
        <f t="shared" si="67"/>
        <v>-</v>
      </c>
      <c r="Q73" s="244" t="str">
        <f t="shared" ref="Q73" si="68">IFERROR(Q72/P72-1,"-")</f>
        <v>-</v>
      </c>
      <c r="R73" s="244">
        <f t="shared" ref="R73" si="69">IFERROR(R72/Q72-1,"-")</f>
        <v>0.22696929238985319</v>
      </c>
      <c r="S73" s="244">
        <f t="shared" ref="S73" si="70">IFERROR(S72/R72-1,"-")</f>
        <v>-8.0522306855277503E-2</v>
      </c>
      <c r="T73" s="244">
        <f t="shared" ref="T73" si="71">IFERROR(T72/S72-1,"-")</f>
        <v>-5.6910045976569457E-2</v>
      </c>
      <c r="U73" s="244">
        <f t="shared" ref="U73" si="72">IFERROR(U72/T72-1,"-")</f>
        <v>7.1486319143392762E-2</v>
      </c>
      <c r="V73" s="244">
        <f t="shared" ref="V73" si="73">IFERROR(V72/U72-1,"-")</f>
        <v>-8.7093484300965529E-2</v>
      </c>
      <c r="W73" s="245">
        <f t="shared" ref="W73" si="74">IFERROR(W72/V72-1,"-")</f>
        <v>5.9115335431983551E-2</v>
      </c>
      <c r="X73" s="245">
        <f>IFERROR(X72/W72-1,"-")</f>
        <v>5.5172756354392671E-2</v>
      </c>
      <c r="Y73" s="239"/>
      <c r="Z73" s="236"/>
      <c r="AA73" s="245" t="str">
        <f>IFERROR(AA72/#REF!-1,"-")</f>
        <v>-</v>
      </c>
      <c r="AB73" s="245" t="str">
        <f>IFERROR(AB72/#REF!-1,"-")</f>
        <v>-</v>
      </c>
      <c r="AC73" s="245" t="str">
        <f>IFERROR(AC72/#REF!-1,"-")</f>
        <v>-</v>
      </c>
      <c r="AD73" s="245">
        <f>IFERROR(AD72/W72-1,"-")</f>
        <v>5.5172756354392671E-2</v>
      </c>
      <c r="AE73" s="245">
        <f>IFERROR(AE72/X72-1,"-")</f>
        <v>-0.6482180570348326</v>
      </c>
      <c r="AF73" s="245"/>
      <c r="AG73" s="245"/>
      <c r="AH73" s="245"/>
      <c r="AI73" s="222"/>
      <c r="AJ73" s="245" t="str">
        <f>IFERROR(AJ72/#REF!-1,"-")</f>
        <v>-</v>
      </c>
      <c r="AK73" s="245">
        <f>IFERROR(AK72/AJ72-1,"-")</f>
        <v>-5.9366799304543676</v>
      </c>
      <c r="AL73" s="245">
        <f>IFERROR(AL72/AK72-1,"-")</f>
        <v>-0.43996851399902814</v>
      </c>
      <c r="AM73" s="245">
        <f>IFERROR(AM72/AL72-1,"-")</f>
        <v>0.70254451641222926</v>
      </c>
      <c r="AN73" s="245">
        <f>IFERROR(AN72/AM72-1,"-")</f>
        <v>-0.14738654559609932</v>
      </c>
      <c r="AO73" s="245"/>
      <c r="AP73" s="245"/>
      <c r="AQ73" s="245"/>
      <c r="AR73" s="222"/>
      <c r="AS73" s="64"/>
    </row>
    <row r="74" spans="2:45" ht="15" customHeight="1" x14ac:dyDescent="0.25">
      <c r="B74" s="15"/>
      <c r="C74" s="252"/>
      <c r="D74" s="252"/>
      <c r="E74" s="252"/>
      <c r="F74" s="252"/>
      <c r="G74" s="252"/>
      <c r="H74" s="252"/>
      <c r="I74" s="252"/>
      <c r="J74" s="252"/>
      <c r="K74" s="252"/>
      <c r="L74" s="252"/>
      <c r="M74" s="252"/>
      <c r="N74" s="252"/>
      <c r="O74" s="252"/>
      <c r="P74" s="252"/>
      <c r="Q74" s="253"/>
      <c r="R74" s="253"/>
      <c r="S74" s="253"/>
      <c r="T74" s="253"/>
      <c r="U74" s="253"/>
      <c r="V74" s="222"/>
      <c r="W74" s="222"/>
      <c r="X74" s="222"/>
      <c r="Y74" s="222"/>
      <c r="Z74" s="236"/>
      <c r="AA74" s="222"/>
      <c r="AB74" s="222"/>
      <c r="AC74" s="222"/>
      <c r="AD74" s="222"/>
      <c r="AE74" s="222"/>
      <c r="AF74" s="222"/>
      <c r="AG74" s="222"/>
      <c r="AH74" s="222"/>
      <c r="AI74" s="222"/>
      <c r="AJ74" s="222"/>
      <c r="AK74" s="222"/>
      <c r="AL74" s="222"/>
      <c r="AM74" s="222"/>
      <c r="AN74" s="222"/>
      <c r="AO74" s="222"/>
      <c r="AP74" s="222"/>
      <c r="AQ74" s="222"/>
      <c r="AR74" s="222"/>
    </row>
    <row r="75" spans="2:45" ht="15" customHeight="1" x14ac:dyDescent="0.25">
      <c r="B75" s="199" t="s">
        <v>31</v>
      </c>
      <c r="C75" s="254" t="s">
        <v>23</v>
      </c>
      <c r="D75" s="254" t="s">
        <v>23</v>
      </c>
      <c r="E75" s="254" t="s">
        <v>23</v>
      </c>
      <c r="F75" s="254" t="s">
        <v>23</v>
      </c>
      <c r="G75" s="254" t="s">
        <v>23</v>
      </c>
      <c r="H75" s="254" t="s">
        <v>23</v>
      </c>
      <c r="I75" s="254" t="s">
        <v>23</v>
      </c>
      <c r="J75" s="254" t="s">
        <v>23</v>
      </c>
      <c r="K75" s="255">
        <v>3656.5377149999999</v>
      </c>
      <c r="L75" s="255">
        <v>3656.5377149999999</v>
      </c>
      <c r="M75" s="255">
        <v>3656.5377149999999</v>
      </c>
      <c r="N75" s="255">
        <v>3656.5377149999999</v>
      </c>
      <c r="O75" s="255">
        <v>3656.5377149999999</v>
      </c>
      <c r="P75" s="255">
        <v>3656.5377149999999</v>
      </c>
      <c r="Q75" s="255">
        <v>3656.5377149999999</v>
      </c>
      <c r="R75" s="255">
        <v>3656.5377149999999</v>
      </c>
      <c r="S75" s="255">
        <v>3656.5377149999999</v>
      </c>
      <c r="T75" s="255">
        <v>3656.5377149999999</v>
      </c>
      <c r="U75" s="255">
        <v>3656.5377149999999</v>
      </c>
      <c r="V75" s="255">
        <v>3965.681012</v>
      </c>
      <c r="W75" s="255">
        <v>3965.681012</v>
      </c>
      <c r="X75" s="255">
        <v>3965.681012</v>
      </c>
      <c r="Y75" s="461"/>
      <c r="Z75" s="236"/>
      <c r="AA75" s="255">
        <v>3965.681012</v>
      </c>
      <c r="AB75" s="255">
        <v>3965.681012</v>
      </c>
      <c r="AC75" s="255">
        <v>3965.681012</v>
      </c>
      <c r="AD75" s="255">
        <v>3965.681012</v>
      </c>
      <c r="AE75" s="255">
        <v>4184.0209999999997</v>
      </c>
      <c r="AF75" s="255"/>
      <c r="AG75" s="255"/>
      <c r="AH75" s="255"/>
      <c r="AI75" s="222"/>
      <c r="AJ75" s="222"/>
      <c r="AK75" s="222"/>
      <c r="AL75" s="222"/>
      <c r="AM75" s="222"/>
      <c r="AN75" s="222"/>
      <c r="AO75" s="222"/>
      <c r="AP75" s="222"/>
      <c r="AQ75" s="222"/>
      <c r="AR75" s="222"/>
    </row>
    <row r="76" spans="2:45" ht="15" customHeight="1" x14ac:dyDescent="0.25">
      <c r="B76" s="198" t="s">
        <v>32</v>
      </c>
      <c r="C76" s="256" t="s">
        <v>23</v>
      </c>
      <c r="D76" s="256" t="s">
        <v>23</v>
      </c>
      <c r="E76" s="256" t="s">
        <v>23</v>
      </c>
      <c r="F76" s="256" t="s">
        <v>23</v>
      </c>
      <c r="G76" s="256" t="s">
        <v>23</v>
      </c>
      <c r="H76" s="256" t="s">
        <v>23</v>
      </c>
      <c r="I76" s="256" t="s">
        <v>23</v>
      </c>
      <c r="J76" s="256" t="s">
        <v>23</v>
      </c>
      <c r="K76" s="257">
        <v>0.155</v>
      </c>
      <c r="L76" s="257">
        <v>0.17</v>
      </c>
      <c r="M76" s="257">
        <v>0.185</v>
      </c>
      <c r="N76" s="257">
        <v>0.185</v>
      </c>
      <c r="O76" s="257">
        <v>0.185</v>
      </c>
      <c r="P76" s="257">
        <v>0.185</v>
      </c>
      <c r="Q76" s="257">
        <v>0.185</v>
      </c>
      <c r="R76" s="257">
        <v>0.19</v>
      </c>
      <c r="S76" s="257">
        <v>0.19</v>
      </c>
      <c r="T76" s="257">
        <v>0.19</v>
      </c>
      <c r="U76" s="257">
        <v>0.19</v>
      </c>
      <c r="V76" s="257">
        <v>0.19</v>
      </c>
      <c r="W76" s="258">
        <v>0.19</v>
      </c>
      <c r="X76" s="258">
        <v>0.19</v>
      </c>
      <c r="Y76" s="312"/>
      <c r="Z76" s="236"/>
      <c r="AA76" s="259" t="s">
        <v>23</v>
      </c>
      <c r="AB76" s="259" t="s">
        <v>23</v>
      </c>
      <c r="AC76" s="259" t="s">
        <v>23</v>
      </c>
      <c r="AD76" s="259">
        <f>+T76</f>
        <v>0.19</v>
      </c>
      <c r="AE76" s="259"/>
      <c r="AF76" s="259"/>
      <c r="AG76" s="259"/>
      <c r="AH76" s="259"/>
      <c r="AI76" s="222"/>
      <c r="AJ76" s="222"/>
      <c r="AK76" s="222"/>
      <c r="AL76" s="222"/>
      <c r="AM76" s="222"/>
      <c r="AN76" s="222"/>
      <c r="AO76" s="222"/>
      <c r="AP76" s="222"/>
      <c r="AQ76" s="222"/>
      <c r="AR76" s="222"/>
    </row>
  </sheetData>
  <pageMargins left="0.7" right="0.7" top="0.75" bottom="0.75" header="0.3" footer="0.3"/>
  <pageSetup paperSize="9" orientation="portrait" r:id="rId1"/>
  <customProperties>
    <customPr name="EpmWorksheetKeyString_GUID" r:id="rId2"/>
  </customPropertie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B4A72-6421-4757-9D0C-352186D75490}">
  <sheetPr>
    <tabColor rgb="FF8CA7AF"/>
  </sheetPr>
  <dimension ref="A1:AU77"/>
  <sheetViews>
    <sheetView showGridLines="0" zoomScale="75" zoomScaleNormal="75" workbookViewId="0">
      <pane xSplit="6" ySplit="3" topLeftCell="G4" activePane="bottomRight" state="frozen"/>
      <selection activeCell="B2" sqref="B2"/>
      <selection pane="topRight" activeCell="B2" sqref="B2"/>
      <selection pane="bottomLeft" activeCell="B2" sqref="B2"/>
      <selection pane="bottomRight" activeCell="B2" sqref="B2"/>
    </sheetView>
  </sheetViews>
  <sheetFormatPr defaultColWidth="10.5703125" defaultRowHeight="15" outlineLevelRow="1" x14ac:dyDescent="0.25"/>
  <cols>
    <col min="1" max="1" width="5.5703125" customWidth="1"/>
    <col min="2" max="2" width="38.42578125" customWidth="1"/>
    <col min="3" max="6" width="0" hidden="1" customWidth="1"/>
  </cols>
  <sheetData>
    <row r="1" spans="2:47" ht="5.0999999999999996" customHeight="1" x14ac:dyDescent="0.25">
      <c r="G1" s="222"/>
      <c r="H1" s="222"/>
      <c r="I1" s="222"/>
      <c r="J1" s="222"/>
      <c r="K1" s="222"/>
      <c r="L1" s="222"/>
      <c r="M1" s="222"/>
      <c r="N1" s="222"/>
      <c r="O1" s="222"/>
      <c r="P1" s="222"/>
      <c r="Q1" s="235"/>
      <c r="R1" s="235"/>
      <c r="S1" s="235"/>
      <c r="T1" s="235"/>
      <c r="U1" s="235"/>
      <c r="V1" s="235"/>
      <c r="W1" s="60"/>
      <c r="X1" s="60"/>
      <c r="Y1" s="60"/>
      <c r="Z1" s="235"/>
      <c r="AA1" s="222"/>
      <c r="AB1" s="222"/>
      <c r="AC1" s="222"/>
      <c r="AD1" s="222"/>
      <c r="AE1" s="222"/>
      <c r="AF1" s="222"/>
      <c r="AG1" s="222"/>
      <c r="AH1" s="222"/>
      <c r="AI1" s="222"/>
      <c r="AJ1" s="222"/>
      <c r="AK1" s="222"/>
      <c r="AL1" s="222"/>
      <c r="AM1" s="222"/>
      <c r="AN1" s="222"/>
      <c r="AO1" s="222"/>
      <c r="AP1" s="222"/>
      <c r="AQ1" s="222"/>
      <c r="AR1" s="222"/>
      <c r="AS1" s="222"/>
      <c r="AT1" s="222"/>
      <c r="AU1" s="222"/>
    </row>
    <row r="2" spans="2:47" ht="30" customHeight="1" x14ac:dyDescent="0.25">
      <c r="B2" s="170" t="s">
        <v>35</v>
      </c>
      <c r="C2" s="207"/>
      <c r="D2" s="207"/>
      <c r="E2" s="207"/>
      <c r="F2" s="207"/>
      <c r="G2" s="262"/>
      <c r="H2" s="262"/>
      <c r="I2" s="262"/>
      <c r="J2" s="223"/>
      <c r="K2" s="223"/>
      <c r="L2" s="223"/>
      <c r="M2" s="224"/>
      <c r="N2" s="224"/>
      <c r="O2" s="225"/>
      <c r="P2" s="224"/>
      <c r="Q2" s="222"/>
      <c r="R2" s="222"/>
      <c r="S2" s="222"/>
      <c r="T2" s="222"/>
      <c r="U2" s="226"/>
      <c r="V2" s="226"/>
      <c r="W2" s="222"/>
      <c r="X2" s="222"/>
      <c r="Y2" s="222"/>
      <c r="Z2" s="226"/>
      <c r="AA2" s="222"/>
      <c r="AB2" s="222"/>
      <c r="AC2" s="222"/>
      <c r="AD2" s="222"/>
      <c r="AE2" s="222"/>
      <c r="AF2" s="222"/>
      <c r="AG2" s="222"/>
      <c r="AH2" s="222"/>
      <c r="AI2" s="222"/>
      <c r="AJ2" s="222"/>
      <c r="AK2" s="222"/>
      <c r="AL2" s="222"/>
      <c r="AM2" s="222"/>
      <c r="AN2" s="222"/>
      <c r="AO2" s="222"/>
      <c r="AP2" s="222"/>
      <c r="AQ2" s="222"/>
      <c r="AR2" s="222"/>
      <c r="AS2" s="222"/>
      <c r="AT2" s="222"/>
      <c r="AU2" s="222"/>
    </row>
    <row r="3" spans="2:47" x14ac:dyDescent="0.25">
      <c r="B3" s="166" t="s">
        <v>359</v>
      </c>
      <c r="C3" s="61">
        <v>2001</v>
      </c>
      <c r="D3" s="61">
        <v>2002</v>
      </c>
      <c r="E3" s="61">
        <v>2003</v>
      </c>
      <c r="F3" s="61">
        <v>2004</v>
      </c>
      <c r="G3" s="227">
        <v>2005</v>
      </c>
      <c r="H3" s="227">
        <v>2006</v>
      </c>
      <c r="I3" s="227">
        <v>2007</v>
      </c>
      <c r="J3" s="227">
        <v>2008</v>
      </c>
      <c r="K3" s="227">
        <v>2009</v>
      </c>
      <c r="L3" s="227">
        <v>2010</v>
      </c>
      <c r="M3" s="227">
        <v>2011</v>
      </c>
      <c r="N3" s="227">
        <v>2012</v>
      </c>
      <c r="O3" s="227">
        <v>2013</v>
      </c>
      <c r="P3" s="227">
        <v>2014</v>
      </c>
      <c r="Q3" s="227">
        <v>2015</v>
      </c>
      <c r="R3" s="227">
        <v>2016</v>
      </c>
      <c r="S3" s="227">
        <v>2017</v>
      </c>
      <c r="T3" s="227">
        <v>2018</v>
      </c>
      <c r="U3" s="227">
        <v>2019</v>
      </c>
      <c r="V3" s="227">
        <v>2020</v>
      </c>
      <c r="W3" s="227">
        <v>2021</v>
      </c>
      <c r="X3" s="228">
        <v>2022</v>
      </c>
      <c r="Y3" s="229">
        <v>2023</v>
      </c>
      <c r="Z3" s="222"/>
      <c r="AA3" s="230" t="s">
        <v>290</v>
      </c>
      <c r="AB3" s="230" t="s">
        <v>291</v>
      </c>
      <c r="AC3" s="230" t="s">
        <v>292</v>
      </c>
      <c r="AD3" s="230">
        <v>2022</v>
      </c>
      <c r="AE3" s="231" t="s">
        <v>320</v>
      </c>
      <c r="AF3" s="231" t="s">
        <v>321</v>
      </c>
      <c r="AG3" s="231" t="s">
        <v>322</v>
      </c>
      <c r="AH3" s="231">
        <v>2023</v>
      </c>
      <c r="AI3" s="222"/>
      <c r="AJ3" s="222"/>
      <c r="AK3" s="222"/>
      <c r="AL3" s="222"/>
      <c r="AM3" s="222"/>
      <c r="AN3" s="222"/>
      <c r="AO3" s="222"/>
      <c r="AP3" s="222"/>
      <c r="AQ3" s="222"/>
      <c r="AR3" s="222"/>
      <c r="AS3" s="222"/>
      <c r="AT3" s="222"/>
      <c r="AU3" s="222"/>
    </row>
    <row r="4" spans="2:47" x14ac:dyDescent="0.25">
      <c r="B4" s="3" t="s">
        <v>360</v>
      </c>
      <c r="C4" s="103" t="s">
        <v>23</v>
      </c>
      <c r="D4" s="103" t="s">
        <v>23</v>
      </c>
      <c r="E4" s="103" t="s">
        <v>23</v>
      </c>
      <c r="F4" s="103" t="s">
        <v>23</v>
      </c>
      <c r="G4" s="253">
        <v>13891.377757999999</v>
      </c>
      <c r="H4" s="253">
        <v>15081.727999999999</v>
      </c>
      <c r="I4" s="253">
        <v>18669.477210000001</v>
      </c>
      <c r="J4" s="253">
        <v>21125.562000000002</v>
      </c>
      <c r="K4" s="253">
        <v>24093.738000000001</v>
      </c>
      <c r="L4" s="253">
        <v>20323.582999999999</v>
      </c>
      <c r="M4" s="253">
        <v>20708.312999999998</v>
      </c>
      <c r="N4" s="253">
        <v>20905.34</v>
      </c>
      <c r="O4" s="253">
        <v>19454.098999999998</v>
      </c>
      <c r="P4" s="253">
        <v>20523.108</v>
      </c>
      <c r="Q4" s="253">
        <v>22773.716</v>
      </c>
      <c r="R4" s="253">
        <v>24193.736000000001</v>
      </c>
      <c r="S4" s="253">
        <v>22730.615000000002</v>
      </c>
      <c r="T4" s="253">
        <v>22707.510999999999</v>
      </c>
      <c r="U4" s="253">
        <v>19676.222000000002</v>
      </c>
      <c r="V4" s="253">
        <v>20390.294225000001</v>
      </c>
      <c r="W4" s="253">
        <v>21099.241246460995</v>
      </c>
      <c r="X4" s="253">
        <f t="shared" ref="X4:X13" si="0">AD4</f>
        <v>24216.806797019814</v>
      </c>
      <c r="Y4" s="253"/>
      <c r="Z4" s="222"/>
      <c r="AA4" s="253">
        <v>22468.893492949755</v>
      </c>
      <c r="AB4" s="253">
        <v>23238.887595150187</v>
      </c>
      <c r="AC4" s="253">
        <v>24704.098891494781</v>
      </c>
      <c r="AD4" s="253">
        <v>24216.806797019814</v>
      </c>
      <c r="AE4" s="253">
        <v>24762.783801361722</v>
      </c>
      <c r="AF4" s="222"/>
      <c r="AG4" s="70"/>
      <c r="AH4" s="70"/>
      <c r="AI4" s="222"/>
      <c r="AJ4" s="222"/>
      <c r="AK4" s="222"/>
      <c r="AL4" s="222"/>
      <c r="AM4" s="222"/>
      <c r="AN4" s="222"/>
      <c r="AO4" s="222"/>
      <c r="AP4" s="222"/>
      <c r="AQ4" s="222"/>
      <c r="AR4" s="222"/>
      <c r="AS4" s="222"/>
      <c r="AT4" s="222"/>
      <c r="AU4" s="222"/>
    </row>
    <row r="5" spans="2:47" x14ac:dyDescent="0.25">
      <c r="B5" s="4" t="s">
        <v>361</v>
      </c>
      <c r="C5" s="103" t="s">
        <v>23</v>
      </c>
      <c r="D5" s="103" t="s">
        <v>23</v>
      </c>
      <c r="E5" s="103" t="s">
        <v>23</v>
      </c>
      <c r="F5" s="103" t="s">
        <v>23</v>
      </c>
      <c r="G5" s="263" t="s">
        <v>23</v>
      </c>
      <c r="H5" s="263" t="s">
        <v>23</v>
      </c>
      <c r="I5" s="263" t="s">
        <v>23</v>
      </c>
      <c r="J5" s="263" t="s">
        <v>23</v>
      </c>
      <c r="K5" s="263" t="s">
        <v>23</v>
      </c>
      <c r="L5" s="263" t="s">
        <v>23</v>
      </c>
      <c r="M5" s="263" t="s">
        <v>23</v>
      </c>
      <c r="N5" s="263" t="s">
        <v>23</v>
      </c>
      <c r="O5" s="263" t="s">
        <v>23</v>
      </c>
      <c r="P5" s="263" t="s">
        <v>23</v>
      </c>
      <c r="Q5" s="263" t="s">
        <v>23</v>
      </c>
      <c r="R5" s="253" t="s">
        <v>23</v>
      </c>
      <c r="S5" s="263" t="s">
        <v>23</v>
      </c>
      <c r="T5" s="253">
        <v>0</v>
      </c>
      <c r="U5" s="253">
        <v>828.50300000000004</v>
      </c>
      <c r="V5" s="253">
        <v>1030.192901616</v>
      </c>
      <c r="W5" s="253">
        <v>1007.0285552459994</v>
      </c>
      <c r="X5" s="253">
        <f t="shared" si="0"/>
        <v>1320.2697639606381</v>
      </c>
      <c r="Y5" s="253"/>
      <c r="Z5" s="222"/>
      <c r="AA5" s="253">
        <v>1101.9332015473371</v>
      </c>
      <c r="AB5" s="253">
        <v>1151.0585968755781</v>
      </c>
      <c r="AC5" s="253">
        <v>1330.625571069909</v>
      </c>
      <c r="AD5" s="253">
        <v>1320.2697639606381</v>
      </c>
      <c r="AE5" s="253">
        <v>1301.6800617575554</v>
      </c>
      <c r="AF5" s="222"/>
      <c r="AG5" s="70"/>
      <c r="AH5" s="70"/>
      <c r="AI5" s="222"/>
      <c r="AJ5" s="222"/>
      <c r="AK5" s="222"/>
      <c r="AL5" s="222"/>
      <c r="AM5" s="222"/>
      <c r="AN5" s="222"/>
      <c r="AO5" s="222"/>
      <c r="AP5" s="222"/>
      <c r="AQ5" s="222"/>
      <c r="AR5" s="222"/>
      <c r="AS5" s="222"/>
      <c r="AT5" s="222"/>
      <c r="AU5" s="222"/>
    </row>
    <row r="6" spans="2:47" x14ac:dyDescent="0.25">
      <c r="B6" s="15" t="s">
        <v>362</v>
      </c>
      <c r="C6" s="103" t="s">
        <v>23</v>
      </c>
      <c r="D6" s="103" t="s">
        <v>23</v>
      </c>
      <c r="E6" s="103" t="s">
        <v>23</v>
      </c>
      <c r="F6" s="103" t="s">
        <v>23</v>
      </c>
      <c r="G6" s="253">
        <v>3508.8281179999999</v>
      </c>
      <c r="H6" s="253">
        <v>3660.17577209</v>
      </c>
      <c r="I6" s="253">
        <v>5221.8322500000004</v>
      </c>
      <c r="J6" s="253">
        <v>5842.3</v>
      </c>
      <c r="K6" s="253">
        <v>5966.5460000000003</v>
      </c>
      <c r="L6" s="253">
        <v>9963.3179999999993</v>
      </c>
      <c r="M6" s="263">
        <v>6800.4780000000001</v>
      </c>
      <c r="N6" s="263">
        <v>6541.8620000000001</v>
      </c>
      <c r="O6" s="263">
        <v>6017.8019999999997</v>
      </c>
      <c r="P6" s="263">
        <v>5813.0259999999998</v>
      </c>
      <c r="Q6" s="253">
        <v>5524.634</v>
      </c>
      <c r="R6" s="253">
        <v>5128.5439999999999</v>
      </c>
      <c r="S6" s="253">
        <v>4747.3599999999997</v>
      </c>
      <c r="T6" s="253">
        <v>4736.53</v>
      </c>
      <c r="U6" s="253">
        <v>4223.8230000000003</v>
      </c>
      <c r="V6" s="253">
        <v>4998.2349636040008</v>
      </c>
      <c r="W6" s="253">
        <v>4915.0254681630022</v>
      </c>
      <c r="X6" s="253">
        <f t="shared" si="0"/>
        <v>4984.002099715869</v>
      </c>
      <c r="Y6" s="253"/>
      <c r="Z6" s="222"/>
      <c r="AA6" s="253">
        <v>5508.9241118222153</v>
      </c>
      <c r="AB6" s="253">
        <v>4965.6480618075657</v>
      </c>
      <c r="AC6" s="253">
        <v>4835.7494722757338</v>
      </c>
      <c r="AD6" s="253">
        <v>4984.002099715869</v>
      </c>
      <c r="AE6" s="253">
        <v>4974.5881673421209</v>
      </c>
      <c r="AF6" s="222"/>
      <c r="AG6" s="70"/>
      <c r="AH6" s="70"/>
      <c r="AI6" s="222"/>
      <c r="AJ6" s="222"/>
      <c r="AK6" s="412"/>
      <c r="AL6" s="222"/>
      <c r="AM6" s="222"/>
      <c r="AN6" s="222"/>
      <c r="AO6" s="222"/>
      <c r="AP6" s="222"/>
      <c r="AQ6" s="222"/>
      <c r="AR6" s="222"/>
      <c r="AS6" s="222"/>
      <c r="AT6" s="222"/>
      <c r="AU6" s="222"/>
    </row>
    <row r="7" spans="2:47" x14ac:dyDescent="0.25">
      <c r="B7" s="15" t="s">
        <v>363</v>
      </c>
      <c r="C7" s="103" t="s">
        <v>23</v>
      </c>
      <c r="D7" s="103" t="s">
        <v>23</v>
      </c>
      <c r="E7" s="103" t="s">
        <v>23</v>
      </c>
      <c r="F7" s="103" t="s">
        <v>23</v>
      </c>
      <c r="G7" s="263" t="s">
        <v>23</v>
      </c>
      <c r="H7" s="253" t="s">
        <v>23</v>
      </c>
      <c r="I7" s="263" t="s">
        <v>23</v>
      </c>
      <c r="J7" s="263" t="s">
        <v>23</v>
      </c>
      <c r="K7" s="263" t="s">
        <v>23</v>
      </c>
      <c r="L7" s="253">
        <v>590.83600000000001</v>
      </c>
      <c r="M7" s="253">
        <v>3327.2570000000001</v>
      </c>
      <c r="N7" s="253">
        <v>3318.4569999999999</v>
      </c>
      <c r="O7" s="253">
        <v>3253.1439999999998</v>
      </c>
      <c r="P7" s="253">
        <v>3321.2860000000001</v>
      </c>
      <c r="Q7" s="253">
        <v>3388.5880000000002</v>
      </c>
      <c r="R7" s="253">
        <v>3414.8519999999999</v>
      </c>
      <c r="S7" s="253">
        <v>2232.6680000000001</v>
      </c>
      <c r="T7" s="253">
        <v>2251.4609999999998</v>
      </c>
      <c r="U7" s="253">
        <v>2119.8620000000001</v>
      </c>
      <c r="V7" s="253">
        <v>2335.9635590000003</v>
      </c>
      <c r="W7" s="253">
        <v>2379.3863610339995</v>
      </c>
      <c r="X7" s="253">
        <f t="shared" si="0"/>
        <v>3469.228418630501</v>
      </c>
      <c r="Y7" s="253"/>
      <c r="Z7" s="222"/>
      <c r="AA7" s="253">
        <v>2809.7164579465689</v>
      </c>
      <c r="AB7" s="253">
        <v>2876.5168382354213</v>
      </c>
      <c r="AC7" s="253">
        <v>3135.6722186278384</v>
      </c>
      <c r="AD7" s="253">
        <v>3469.228418630501</v>
      </c>
      <c r="AE7" s="253">
        <v>3468.2900827666535</v>
      </c>
      <c r="AF7" s="222"/>
      <c r="AG7" s="70"/>
      <c r="AH7" s="70"/>
      <c r="AI7" s="222"/>
      <c r="AJ7" s="222"/>
      <c r="AK7" s="222"/>
      <c r="AL7" s="222"/>
      <c r="AM7" s="222"/>
      <c r="AN7" s="222"/>
      <c r="AO7" s="222"/>
      <c r="AP7" s="222"/>
      <c r="AQ7" s="222"/>
      <c r="AR7" s="222"/>
      <c r="AS7" s="222"/>
      <c r="AT7" s="222"/>
      <c r="AU7" s="222"/>
    </row>
    <row r="8" spans="2:47" x14ac:dyDescent="0.25">
      <c r="B8" s="15" t="s">
        <v>36</v>
      </c>
      <c r="C8" s="103" t="s">
        <v>23</v>
      </c>
      <c r="D8" s="103" t="s">
        <v>23</v>
      </c>
      <c r="E8" s="103" t="s">
        <v>23</v>
      </c>
      <c r="F8" s="103" t="s">
        <v>23</v>
      </c>
      <c r="G8" s="253">
        <v>917.74909899999989</v>
      </c>
      <c r="H8" s="253">
        <v>1016.465</v>
      </c>
      <c r="I8" s="253">
        <v>1015.6248399999999</v>
      </c>
      <c r="J8" s="253">
        <v>523.64099999999996</v>
      </c>
      <c r="K8" s="253">
        <v>618.38900000000001</v>
      </c>
      <c r="L8" s="253">
        <v>515.33199999999999</v>
      </c>
      <c r="M8" s="253">
        <v>533.755</v>
      </c>
      <c r="N8" s="253">
        <v>587.41999999999996</v>
      </c>
      <c r="O8" s="253">
        <v>1577.9580000000001</v>
      </c>
      <c r="P8" s="253">
        <v>1272.498</v>
      </c>
      <c r="Q8" s="253">
        <v>1028.0340000000001</v>
      </c>
      <c r="R8" s="253">
        <v>1546.9780000000001</v>
      </c>
      <c r="S8" s="253">
        <v>1235.777</v>
      </c>
      <c r="T8" s="253">
        <v>1087.825</v>
      </c>
      <c r="U8" s="253">
        <v>3525.2050000000004</v>
      </c>
      <c r="V8" s="253">
        <v>1147.3576763769943</v>
      </c>
      <c r="W8" s="253">
        <v>2241.1783684399934</v>
      </c>
      <c r="X8" s="253">
        <f t="shared" si="0"/>
        <v>1924.0604555816471</v>
      </c>
      <c r="Y8" s="253"/>
      <c r="Z8" s="222"/>
      <c r="AA8" s="253">
        <v>2505.5938642047818</v>
      </c>
      <c r="AB8" s="253">
        <v>2352.8866410895189</v>
      </c>
      <c r="AC8" s="253">
        <v>2533.816208982752</v>
      </c>
      <c r="AD8" s="253">
        <v>1924.0604555816471</v>
      </c>
      <c r="AE8" s="253">
        <v>1976.7830061019674</v>
      </c>
      <c r="AF8" s="222"/>
      <c r="AG8" s="70"/>
      <c r="AH8" s="70"/>
      <c r="AI8" s="222"/>
      <c r="AJ8" s="222"/>
      <c r="AK8" s="222"/>
      <c r="AL8" s="222"/>
      <c r="AM8" s="222"/>
      <c r="AN8" s="222"/>
      <c r="AO8" s="222"/>
      <c r="AP8" s="222"/>
      <c r="AQ8" s="222"/>
      <c r="AR8" s="222"/>
      <c r="AS8" s="222"/>
      <c r="AT8" s="222"/>
      <c r="AU8" s="222"/>
    </row>
    <row r="9" spans="2:47" x14ac:dyDescent="0.25">
      <c r="B9" s="16" t="s">
        <v>364</v>
      </c>
      <c r="C9" s="103" t="s">
        <v>23</v>
      </c>
      <c r="D9" s="103" t="s">
        <v>23</v>
      </c>
      <c r="E9" s="103" t="s">
        <v>23</v>
      </c>
      <c r="F9" s="103" t="s">
        <v>23</v>
      </c>
      <c r="G9" s="253">
        <v>892.65332100000001</v>
      </c>
      <c r="H9" s="253">
        <v>898.32299999999998</v>
      </c>
      <c r="I9" s="253">
        <v>757.82563000000005</v>
      </c>
      <c r="J9" s="253">
        <v>539.87800000000004</v>
      </c>
      <c r="K9" s="253">
        <v>661.33500000000004</v>
      </c>
      <c r="L9" s="253">
        <v>30.952000000000002</v>
      </c>
      <c r="M9" s="253">
        <v>1156.2329999999999</v>
      </c>
      <c r="N9" s="253">
        <v>776.44399999999996</v>
      </c>
      <c r="O9" s="253">
        <v>753.64200000000005</v>
      </c>
      <c r="P9" s="253">
        <v>590.4</v>
      </c>
      <c r="Q9" s="253">
        <v>587.36500000000001</v>
      </c>
      <c r="R9" s="253">
        <v>1398.9159999999999</v>
      </c>
      <c r="S9" s="253">
        <v>1329.021</v>
      </c>
      <c r="T9" s="253">
        <v>1559.98</v>
      </c>
      <c r="U9" s="253">
        <v>1888.8180000000002</v>
      </c>
      <c r="V9" s="253">
        <v>1872.6749620000001</v>
      </c>
      <c r="W9" s="253">
        <v>2234.7810106880006</v>
      </c>
      <c r="X9" s="253">
        <f t="shared" si="0"/>
        <v>2708.4924717185977</v>
      </c>
      <c r="Y9" s="253"/>
      <c r="Z9" s="222"/>
      <c r="AA9" s="253">
        <v>2604.3626402135123</v>
      </c>
      <c r="AB9" s="253">
        <v>2633.1133486619892</v>
      </c>
      <c r="AC9" s="253">
        <v>3146.5239487994572</v>
      </c>
      <c r="AD9" s="253">
        <v>2708.4924717185977</v>
      </c>
      <c r="AE9" s="253">
        <v>2705.9663899583807</v>
      </c>
      <c r="AF9" s="222"/>
      <c r="AG9" s="70"/>
      <c r="AH9" s="70"/>
      <c r="AI9" s="222"/>
      <c r="AJ9" s="222"/>
      <c r="AK9" s="222"/>
      <c r="AL9" s="222"/>
      <c r="AM9" s="222"/>
      <c r="AN9" s="222"/>
      <c r="AO9" s="222"/>
      <c r="AP9" s="222"/>
      <c r="AQ9" s="222"/>
      <c r="AR9" s="222"/>
      <c r="AS9" s="222"/>
      <c r="AT9" s="222"/>
      <c r="AU9" s="222"/>
    </row>
    <row r="10" spans="2:47" x14ac:dyDescent="0.25">
      <c r="B10" s="15" t="s">
        <v>365</v>
      </c>
      <c r="C10" s="103" t="s">
        <v>23</v>
      </c>
      <c r="D10" s="103" t="s">
        <v>23</v>
      </c>
      <c r="E10" s="103" t="s">
        <v>23</v>
      </c>
      <c r="F10" s="103" t="s">
        <v>23</v>
      </c>
      <c r="G10" s="253">
        <v>219.19394699999998</v>
      </c>
      <c r="H10" s="253">
        <v>228.69200000000001</v>
      </c>
      <c r="I10" s="253">
        <v>282.59505000000001</v>
      </c>
      <c r="J10" s="253">
        <v>276.8</v>
      </c>
      <c r="K10" s="253">
        <v>273.37599999999998</v>
      </c>
      <c r="L10" s="253">
        <v>356.97800000000001</v>
      </c>
      <c r="M10" s="253">
        <v>346.06</v>
      </c>
      <c r="N10" s="253">
        <v>377.61799999999999</v>
      </c>
      <c r="O10" s="253">
        <v>264.78800000000001</v>
      </c>
      <c r="P10" s="253">
        <v>266.45600000000002</v>
      </c>
      <c r="Q10" s="253">
        <v>204.20599999999999</v>
      </c>
      <c r="R10" s="253">
        <v>316.577</v>
      </c>
      <c r="S10" s="253">
        <v>265.77499999999998</v>
      </c>
      <c r="T10" s="253">
        <v>342.03699999999998</v>
      </c>
      <c r="U10" s="253">
        <v>368.334</v>
      </c>
      <c r="V10" s="253">
        <v>323.94461946199982</v>
      </c>
      <c r="W10" s="253">
        <v>575.84880763000012</v>
      </c>
      <c r="X10" s="253">
        <f t="shared" si="0"/>
        <v>1256.3004072029019</v>
      </c>
      <c r="Y10" s="253"/>
      <c r="Z10" s="222"/>
      <c r="AA10" s="253">
        <v>684.37131804373291</v>
      </c>
      <c r="AB10" s="253">
        <v>964.67267901402511</v>
      </c>
      <c r="AC10" s="253">
        <v>1420.5808128990263</v>
      </c>
      <c r="AD10" s="253">
        <v>1256.3004072029019</v>
      </c>
      <c r="AE10" s="253">
        <v>1078.6770685613142</v>
      </c>
      <c r="AF10" s="222"/>
      <c r="AG10" s="70"/>
      <c r="AH10" s="70"/>
      <c r="AI10" s="222"/>
      <c r="AJ10" s="222"/>
      <c r="AK10" s="222"/>
      <c r="AL10" s="222"/>
      <c r="AM10" s="222"/>
      <c r="AN10" s="222"/>
      <c r="AO10" s="222"/>
      <c r="AP10" s="222"/>
      <c r="AQ10" s="222"/>
      <c r="AR10" s="222"/>
      <c r="AS10" s="222"/>
      <c r="AT10" s="222"/>
      <c r="AU10" s="222"/>
    </row>
    <row r="11" spans="2:47" x14ac:dyDescent="0.25">
      <c r="B11" s="15" t="s">
        <v>366</v>
      </c>
      <c r="C11" s="103" t="s">
        <v>23</v>
      </c>
      <c r="D11" s="103" t="s">
        <v>23</v>
      </c>
      <c r="E11" s="103" t="s">
        <v>23</v>
      </c>
      <c r="F11" s="103" t="s">
        <v>23</v>
      </c>
      <c r="G11" s="253">
        <v>3742.0558594592512</v>
      </c>
      <c r="H11" s="253">
        <v>3651.7960000000003</v>
      </c>
      <c r="I11" s="253">
        <v>5010.3931899999998</v>
      </c>
      <c r="J11" s="253">
        <v>6604.0990000000002</v>
      </c>
      <c r="K11" s="253">
        <v>6373.7610000000004</v>
      </c>
      <c r="L11" s="253">
        <v>7160.8850000000002</v>
      </c>
      <c r="M11" s="253">
        <v>6595.6369999999997</v>
      </c>
      <c r="N11" s="253">
        <v>7996.8709999999992</v>
      </c>
      <c r="O11" s="253">
        <v>8148.5869999999995</v>
      </c>
      <c r="P11" s="253">
        <v>8043.0859999999993</v>
      </c>
      <c r="Q11" s="253">
        <v>7705.058</v>
      </c>
      <c r="R11" s="253">
        <v>6510.8590000000004</v>
      </c>
      <c r="S11" s="253">
        <v>7088.5010000000002</v>
      </c>
      <c r="T11" s="253">
        <v>6945.52</v>
      </c>
      <c r="U11" s="253">
        <v>8126.6810000000005</v>
      </c>
      <c r="V11" s="253">
        <v>8185.5426455559982</v>
      </c>
      <c r="W11" s="253">
        <v>13269.179175186002</v>
      </c>
      <c r="X11" s="253">
        <f t="shared" si="0"/>
        <v>13983.943894088537</v>
      </c>
      <c r="Y11" s="253"/>
      <c r="Z11" s="222"/>
      <c r="AA11" s="253">
        <v>15955.286729659289</v>
      </c>
      <c r="AB11" s="253">
        <v>15392.172243799025</v>
      </c>
      <c r="AC11" s="253">
        <v>17287.538251744798</v>
      </c>
      <c r="AD11" s="253">
        <v>13983.943894088537</v>
      </c>
      <c r="AE11" s="253">
        <v>13664.584702406288</v>
      </c>
      <c r="AF11" s="222"/>
      <c r="AG11" s="70"/>
      <c r="AH11" s="70"/>
      <c r="AI11" s="222"/>
      <c r="AJ11" s="222"/>
      <c r="AK11" s="222"/>
      <c r="AL11" s="222"/>
      <c r="AM11" s="222"/>
      <c r="AN11" s="222"/>
      <c r="AO11" s="222"/>
      <c r="AP11" s="222"/>
      <c r="AQ11" s="222"/>
      <c r="AR11" s="222"/>
      <c r="AS11" s="222"/>
      <c r="AT11" s="222"/>
      <c r="AU11" s="222"/>
    </row>
    <row r="12" spans="2:47" x14ac:dyDescent="0.25">
      <c r="B12" s="4" t="s">
        <v>367</v>
      </c>
      <c r="C12" s="103" t="s">
        <v>23</v>
      </c>
      <c r="D12" s="103" t="s">
        <v>23</v>
      </c>
      <c r="E12" s="103" t="s">
        <v>23</v>
      </c>
      <c r="F12" s="103" t="s">
        <v>23</v>
      </c>
      <c r="G12" s="253">
        <v>275.61759418999998</v>
      </c>
      <c r="H12" s="253">
        <v>116.43899999999999</v>
      </c>
      <c r="I12" s="253">
        <v>49.033749999999998</v>
      </c>
      <c r="J12" s="253">
        <v>83.227000000000004</v>
      </c>
      <c r="K12" s="253">
        <v>84.852000000000004</v>
      </c>
      <c r="L12" s="253">
        <v>35.744999999999997</v>
      </c>
      <c r="M12" s="253">
        <v>68.372</v>
      </c>
      <c r="N12" s="253">
        <v>428.49599999999998</v>
      </c>
      <c r="O12" s="253">
        <v>438.81</v>
      </c>
      <c r="P12" s="253">
        <v>429.17</v>
      </c>
      <c r="Q12" s="253">
        <v>79.915000000000006</v>
      </c>
      <c r="R12" s="253">
        <v>52.030999999999999</v>
      </c>
      <c r="S12" s="253">
        <v>45.255000000000003</v>
      </c>
      <c r="T12" s="253">
        <v>192.89100000000002</v>
      </c>
      <c r="U12" s="253">
        <v>61.475999999999999</v>
      </c>
      <c r="V12" s="253">
        <v>32.068865605999989</v>
      </c>
      <c r="W12" s="253">
        <v>50.074396378999992</v>
      </c>
      <c r="X12" s="253">
        <f t="shared" si="0"/>
        <v>53.10187580510302</v>
      </c>
      <c r="Y12" s="253"/>
      <c r="Z12" s="222"/>
      <c r="AA12" s="253">
        <v>66.894439715006015</v>
      </c>
      <c r="AB12" s="253">
        <v>49.323505858853011</v>
      </c>
      <c r="AC12" s="253">
        <v>53.178265769272002</v>
      </c>
      <c r="AD12" s="253">
        <v>53.10187580510302</v>
      </c>
      <c r="AE12" s="253">
        <v>76.862876919971015</v>
      </c>
      <c r="AF12" s="222"/>
      <c r="AG12" s="70"/>
      <c r="AH12" s="70"/>
      <c r="AI12" s="222"/>
      <c r="AJ12" s="222"/>
      <c r="AK12" s="222"/>
      <c r="AL12" s="222"/>
      <c r="AM12" s="222"/>
      <c r="AN12" s="222"/>
      <c r="AO12" s="222"/>
      <c r="AP12" s="222"/>
      <c r="AQ12" s="222"/>
      <c r="AR12" s="222"/>
      <c r="AS12" s="222"/>
      <c r="AT12" s="222"/>
      <c r="AU12" s="222"/>
    </row>
    <row r="13" spans="2:47" x14ac:dyDescent="0.25">
      <c r="B13" s="15" t="s">
        <v>368</v>
      </c>
      <c r="C13" s="103" t="s">
        <v>23</v>
      </c>
      <c r="D13" s="103" t="s">
        <v>23</v>
      </c>
      <c r="E13" s="103" t="s">
        <v>23</v>
      </c>
      <c r="F13" s="103" t="s">
        <v>23</v>
      </c>
      <c r="G13" s="253">
        <v>585.49923680999996</v>
      </c>
      <c r="H13" s="253">
        <v>753.49300000000005</v>
      </c>
      <c r="I13" s="253">
        <v>864.71074999999996</v>
      </c>
      <c r="J13" s="253">
        <v>713.58699999999999</v>
      </c>
      <c r="K13" s="253">
        <v>2189.56</v>
      </c>
      <c r="L13" s="253">
        <v>1511.2239999999999</v>
      </c>
      <c r="M13" s="253">
        <v>1731.5239999999999</v>
      </c>
      <c r="N13" s="253">
        <v>1695.336</v>
      </c>
      <c r="O13" s="253">
        <v>2156.7069999999999</v>
      </c>
      <c r="P13" s="253">
        <v>2613.9949999999999</v>
      </c>
      <c r="Q13" s="253">
        <v>1245.4490000000001</v>
      </c>
      <c r="R13" s="253">
        <v>1521.2529999999999</v>
      </c>
      <c r="S13" s="253">
        <v>2400.0770000000002</v>
      </c>
      <c r="T13" s="253">
        <v>1803.2049999999999</v>
      </c>
      <c r="U13" s="253">
        <v>1542.722</v>
      </c>
      <c r="V13" s="253">
        <v>2954.3023989589992</v>
      </c>
      <c r="W13" s="253">
        <v>3222.4088658089986</v>
      </c>
      <c r="X13" s="253">
        <f t="shared" si="0"/>
        <v>4900.2045200910579</v>
      </c>
      <c r="Y13" s="253"/>
      <c r="Z13" s="222"/>
      <c r="AA13" s="253">
        <v>3724.4469709648497</v>
      </c>
      <c r="AB13" s="253">
        <v>3060.3809868632798</v>
      </c>
      <c r="AC13" s="253">
        <v>3514.0111706922958</v>
      </c>
      <c r="AD13" s="253">
        <v>4900.2045200910579</v>
      </c>
      <c r="AE13" s="253">
        <v>4155.5536973293483</v>
      </c>
      <c r="AF13" s="466"/>
      <c r="AG13" s="467"/>
      <c r="AH13" s="467"/>
      <c r="AI13" s="222"/>
      <c r="AJ13" s="222"/>
      <c r="AK13" s="222"/>
      <c r="AL13" s="222"/>
      <c r="AM13" s="222"/>
      <c r="AN13" s="222"/>
      <c r="AO13" s="222"/>
      <c r="AP13" s="222"/>
      <c r="AQ13" s="222"/>
      <c r="AR13" s="222"/>
      <c r="AS13" s="222"/>
      <c r="AT13" s="222"/>
      <c r="AU13" s="222"/>
    </row>
    <row r="14" spans="2:47" x14ac:dyDescent="0.25">
      <c r="B14" s="66" t="s">
        <v>43</v>
      </c>
      <c r="C14" s="139" t="s">
        <v>23</v>
      </c>
      <c r="D14" s="139" t="s">
        <v>23</v>
      </c>
      <c r="E14" s="139" t="s">
        <v>23</v>
      </c>
      <c r="F14" s="139" t="s">
        <v>23</v>
      </c>
      <c r="G14" s="264">
        <v>24032.974933459252</v>
      </c>
      <c r="H14" s="264">
        <v>25407.111772089993</v>
      </c>
      <c r="I14" s="264">
        <v>31871.492669999996</v>
      </c>
      <c r="J14" s="264">
        <v>35709.093999999997</v>
      </c>
      <c r="K14" s="264">
        <v>40261.557000000008</v>
      </c>
      <c r="L14" s="264">
        <v>40488.853000000003</v>
      </c>
      <c r="M14" s="264">
        <v>41267.629000000001</v>
      </c>
      <c r="N14" s="264">
        <v>42627.843999999997</v>
      </c>
      <c r="O14" s="264">
        <v>42065.536999999997</v>
      </c>
      <c r="P14" s="264">
        <v>42873.025000000001</v>
      </c>
      <c r="Q14" s="264">
        <v>42536.964999999997</v>
      </c>
      <c r="R14" s="264">
        <v>44083.745999999999</v>
      </c>
      <c r="S14" s="264">
        <v>42075.048999999999</v>
      </c>
      <c r="T14" s="264">
        <v>41626.960000000006</v>
      </c>
      <c r="U14" s="264">
        <v>42361.646000000008</v>
      </c>
      <c r="V14" s="264">
        <v>43271.417816000001</v>
      </c>
      <c r="W14" s="264">
        <v>50994.152255067034</v>
      </c>
      <c r="X14" s="264">
        <f t="shared" ref="X14" si="1">AD14</f>
        <v>58816.410706601637</v>
      </c>
      <c r="Y14" s="310"/>
      <c r="Z14" s="222"/>
      <c r="AA14" s="264">
        <v>57430.42322888042</v>
      </c>
      <c r="AB14" s="264">
        <v>56684.660498191966</v>
      </c>
      <c r="AC14" s="264">
        <v>61961.794814259185</v>
      </c>
      <c r="AD14" s="264">
        <v>58816.410706601637</v>
      </c>
      <c r="AE14" s="264">
        <v>58165.769857002706</v>
      </c>
      <c r="AF14" s="466"/>
      <c r="AG14" s="467"/>
      <c r="AH14" s="467"/>
      <c r="AI14" s="222"/>
      <c r="AJ14" s="222"/>
      <c r="AK14" s="222"/>
      <c r="AL14" s="222"/>
      <c r="AM14" s="222"/>
      <c r="AN14" s="222"/>
      <c r="AO14" s="222"/>
      <c r="AP14" s="222"/>
      <c r="AQ14" s="222"/>
      <c r="AR14" s="222"/>
      <c r="AS14" s="222"/>
      <c r="AT14" s="222"/>
      <c r="AU14" s="222"/>
    </row>
    <row r="15" spans="2:47" x14ac:dyDescent="0.25">
      <c r="B15" s="24"/>
      <c r="C15" s="59"/>
      <c r="D15" s="59"/>
      <c r="E15" s="59"/>
      <c r="F15" s="59"/>
      <c r="G15" s="235"/>
      <c r="H15" s="235"/>
      <c r="I15" s="235"/>
      <c r="J15" s="235"/>
      <c r="K15" s="235"/>
      <c r="L15" s="235"/>
      <c r="M15" s="235"/>
      <c r="N15" s="235"/>
      <c r="O15" s="235"/>
      <c r="P15" s="235"/>
      <c r="Q15" s="235"/>
      <c r="R15" s="235"/>
      <c r="S15" s="235"/>
      <c r="T15" s="235"/>
      <c r="U15" s="235"/>
      <c r="V15" s="235"/>
      <c r="W15" s="60"/>
      <c r="X15" s="60"/>
      <c r="Y15" s="60"/>
      <c r="Z15" s="222"/>
      <c r="AA15" s="235"/>
      <c r="AB15" s="235"/>
      <c r="AC15" s="69"/>
      <c r="AD15" s="69"/>
      <c r="AE15" s="235"/>
      <c r="AF15" s="235"/>
      <c r="AG15" s="69"/>
      <c r="AH15" s="69"/>
      <c r="AI15" s="222"/>
      <c r="AJ15" s="222"/>
      <c r="AK15" s="222"/>
      <c r="AL15" s="222"/>
      <c r="AM15" s="222"/>
      <c r="AN15" s="222"/>
      <c r="AO15" s="222"/>
      <c r="AP15" s="222"/>
      <c r="AQ15" s="222"/>
      <c r="AR15" s="222"/>
      <c r="AS15" s="222"/>
      <c r="AT15" s="222"/>
      <c r="AU15" s="222"/>
    </row>
    <row r="16" spans="2:47" x14ac:dyDescent="0.25">
      <c r="B16" s="167" t="s">
        <v>369</v>
      </c>
      <c r="C16" s="61">
        <v>2001</v>
      </c>
      <c r="D16" s="61">
        <v>2002</v>
      </c>
      <c r="E16" s="61">
        <v>2003</v>
      </c>
      <c r="F16" s="61">
        <v>2004</v>
      </c>
      <c r="G16" s="227">
        <v>2005</v>
      </c>
      <c r="H16" s="227">
        <v>2006</v>
      </c>
      <c r="I16" s="227">
        <v>2007</v>
      </c>
      <c r="J16" s="227">
        <v>2008</v>
      </c>
      <c r="K16" s="227">
        <v>2009</v>
      </c>
      <c r="L16" s="227">
        <v>2010</v>
      </c>
      <c r="M16" s="227">
        <v>2011</v>
      </c>
      <c r="N16" s="227">
        <v>2012</v>
      </c>
      <c r="O16" s="227">
        <v>2013</v>
      </c>
      <c r="P16" s="227">
        <v>2014</v>
      </c>
      <c r="Q16" s="227">
        <v>2015</v>
      </c>
      <c r="R16" s="227">
        <v>2016</v>
      </c>
      <c r="S16" s="227">
        <v>2017</v>
      </c>
      <c r="T16" s="227">
        <v>2018</v>
      </c>
      <c r="U16" s="227">
        <v>2019</v>
      </c>
      <c r="V16" s="227">
        <v>2020</v>
      </c>
      <c r="W16" s="227">
        <v>2021</v>
      </c>
      <c r="X16" s="228">
        <v>2022</v>
      </c>
      <c r="Y16" s="229">
        <v>2023</v>
      </c>
      <c r="Z16" s="222"/>
      <c r="AA16" s="230" t="s">
        <v>290</v>
      </c>
      <c r="AB16" s="230" t="s">
        <v>291</v>
      </c>
      <c r="AC16" s="230" t="s">
        <v>292</v>
      </c>
      <c r="AD16" s="230">
        <v>2022</v>
      </c>
      <c r="AE16" s="231" t="s">
        <v>320</v>
      </c>
      <c r="AF16" s="231" t="s">
        <v>321</v>
      </c>
      <c r="AG16" s="231" t="s">
        <v>322</v>
      </c>
      <c r="AH16" s="231">
        <v>2023</v>
      </c>
      <c r="AI16" s="222"/>
      <c r="AJ16" s="222"/>
      <c r="AK16" s="222"/>
      <c r="AL16" s="222"/>
      <c r="AM16" s="222"/>
      <c r="AN16" s="222"/>
      <c r="AO16" s="222"/>
      <c r="AP16" s="222"/>
      <c r="AQ16" s="222"/>
      <c r="AR16" s="222"/>
      <c r="AS16" s="222"/>
      <c r="AT16" s="222"/>
      <c r="AU16" s="222"/>
    </row>
    <row r="17" spans="1:47" x14ac:dyDescent="0.25">
      <c r="B17" s="15" t="s">
        <v>370</v>
      </c>
      <c r="C17" s="25" t="s">
        <v>23</v>
      </c>
      <c r="D17" s="25" t="s">
        <v>23</v>
      </c>
      <c r="E17" s="25" t="s">
        <v>23</v>
      </c>
      <c r="F17" s="103" t="s">
        <v>23</v>
      </c>
      <c r="G17" s="253">
        <v>4823.4024179999997</v>
      </c>
      <c r="H17" s="253">
        <v>5527.4440000000004</v>
      </c>
      <c r="I17" s="253">
        <v>6264.1460518399308</v>
      </c>
      <c r="J17" s="253">
        <v>6365.18</v>
      </c>
      <c r="K17" s="253">
        <v>7291.1509999999998</v>
      </c>
      <c r="L17" s="253">
        <v>7854.5579999999991</v>
      </c>
      <c r="M17" s="253">
        <v>8109.5339999999997</v>
      </c>
      <c r="N17" s="253">
        <v>8192.3539999999994</v>
      </c>
      <c r="O17" s="253">
        <v>8445.7559999999994</v>
      </c>
      <c r="P17" s="253">
        <v>8681.4650000000001</v>
      </c>
      <c r="Q17" s="253">
        <v>8669.7749999999996</v>
      </c>
      <c r="R17" s="253">
        <v>9406.2870000000003</v>
      </c>
      <c r="S17" s="253">
        <v>9545.9380000000001</v>
      </c>
      <c r="T17" s="253">
        <v>8968.1779999999999</v>
      </c>
      <c r="U17" s="253">
        <v>8858.1869999999999</v>
      </c>
      <c r="V17" s="253">
        <v>9582.6551040250761</v>
      </c>
      <c r="W17" s="253">
        <v>9322.8087895600383</v>
      </c>
      <c r="X17" s="253">
        <f>AD17</f>
        <v>8883.4486980405072</v>
      </c>
      <c r="Y17" s="253"/>
      <c r="Z17" s="222"/>
      <c r="AA17" s="253">
        <v>9120.2478242343423</v>
      </c>
      <c r="AB17" s="253">
        <v>7697.7817708926214</v>
      </c>
      <c r="AC17" s="253">
        <v>6867.6044744336523</v>
      </c>
      <c r="AD17" s="253">
        <v>8883.4486980405072</v>
      </c>
      <c r="AE17" s="253">
        <v>11058.200544755833</v>
      </c>
      <c r="AF17" s="222"/>
      <c r="AG17" s="70"/>
      <c r="AH17" s="70"/>
      <c r="AI17" s="222"/>
      <c r="AJ17" s="222"/>
      <c r="AK17" s="222"/>
      <c r="AL17" s="222"/>
      <c r="AM17" s="222"/>
      <c r="AN17" s="222"/>
      <c r="AO17" s="222"/>
      <c r="AP17" s="222"/>
      <c r="AQ17" s="222"/>
      <c r="AR17" s="222"/>
      <c r="AS17" s="222"/>
      <c r="AT17" s="222"/>
      <c r="AU17" s="222"/>
    </row>
    <row r="18" spans="1:47" x14ac:dyDescent="0.25">
      <c r="B18" s="15" t="s">
        <v>37</v>
      </c>
      <c r="C18" s="25" t="s">
        <v>23</v>
      </c>
      <c r="D18" s="25" t="s">
        <v>23</v>
      </c>
      <c r="E18" s="25" t="s">
        <v>23</v>
      </c>
      <c r="F18" s="103" t="s">
        <v>23</v>
      </c>
      <c r="G18" s="253">
        <v>1287.7629069999998</v>
      </c>
      <c r="H18" s="253">
        <v>945.66099999999994</v>
      </c>
      <c r="I18" s="253">
        <v>986.62606000000005</v>
      </c>
      <c r="J18" s="253">
        <v>2181.7289999999998</v>
      </c>
      <c r="K18" s="253">
        <v>2687.5369999999998</v>
      </c>
      <c r="L18" s="253">
        <v>2930.4009999999998</v>
      </c>
      <c r="M18" s="253">
        <v>3277.2449999999999</v>
      </c>
      <c r="N18" s="253">
        <v>3239.3139999999999</v>
      </c>
      <c r="O18" s="253">
        <v>3082.1460000000002</v>
      </c>
      <c r="P18" s="253">
        <v>3287.6790000000001</v>
      </c>
      <c r="Q18" s="253">
        <v>3451.7179999999998</v>
      </c>
      <c r="R18" s="253">
        <v>4330.085</v>
      </c>
      <c r="S18" s="253">
        <v>3934.3220000000001</v>
      </c>
      <c r="T18" s="253">
        <v>3932.1489999999999</v>
      </c>
      <c r="U18" s="253">
        <v>3773.826</v>
      </c>
      <c r="V18" s="253">
        <v>3488.3204970000002</v>
      </c>
      <c r="W18" s="253">
        <v>4654.7564893659946</v>
      </c>
      <c r="X18" s="253">
        <f>AD18</f>
        <v>4951.1588076983207</v>
      </c>
      <c r="Y18" s="253"/>
      <c r="Z18" s="222"/>
      <c r="AA18" s="253">
        <v>4979.6623680056846</v>
      </c>
      <c r="AB18" s="253">
        <v>4979.1523872640619</v>
      </c>
      <c r="AC18" s="253">
        <v>5156.8003265420648</v>
      </c>
      <c r="AD18" s="253">
        <v>4951.1588076983207</v>
      </c>
      <c r="AE18" s="253">
        <v>5793.1957582169644</v>
      </c>
      <c r="AF18" s="466"/>
      <c r="AG18" s="467"/>
      <c r="AH18" s="467"/>
      <c r="AI18" s="222"/>
      <c r="AJ18" s="222"/>
      <c r="AK18" s="222"/>
      <c r="AL18" s="222"/>
      <c r="AM18" s="222"/>
      <c r="AN18" s="222"/>
      <c r="AO18" s="222"/>
      <c r="AP18" s="222"/>
      <c r="AQ18" s="222"/>
      <c r="AR18" s="222"/>
      <c r="AS18" s="222"/>
      <c r="AT18" s="222"/>
      <c r="AU18" s="222"/>
    </row>
    <row r="19" spans="1:47" x14ac:dyDescent="0.25">
      <c r="B19" s="66" t="s">
        <v>44</v>
      </c>
      <c r="C19" s="67" t="s">
        <v>23</v>
      </c>
      <c r="D19" s="67" t="s">
        <v>23</v>
      </c>
      <c r="E19" s="67" t="s">
        <v>23</v>
      </c>
      <c r="F19" s="139" t="s">
        <v>23</v>
      </c>
      <c r="G19" s="264">
        <v>6111.1653249999999</v>
      </c>
      <c r="H19" s="264">
        <v>6473.1050000000005</v>
      </c>
      <c r="I19" s="264">
        <v>7250.7721099999999</v>
      </c>
      <c r="J19" s="264">
        <v>8546.9089999999997</v>
      </c>
      <c r="K19" s="264">
        <v>9978.6880000000001</v>
      </c>
      <c r="L19" s="264">
        <v>10784.958999999999</v>
      </c>
      <c r="M19" s="264">
        <v>11386.778999999999</v>
      </c>
      <c r="N19" s="264">
        <v>11431.668</v>
      </c>
      <c r="O19" s="264">
        <v>11527.902</v>
      </c>
      <c r="P19" s="264">
        <v>11969.144</v>
      </c>
      <c r="Q19" s="264">
        <v>12121.492999999999</v>
      </c>
      <c r="R19" s="264">
        <v>13736.371999999999</v>
      </c>
      <c r="S19" s="264">
        <v>13480.26</v>
      </c>
      <c r="T19" s="264">
        <v>12900.326999999999</v>
      </c>
      <c r="U19" s="264">
        <v>12632.012999999999</v>
      </c>
      <c r="V19" s="264">
        <v>13070.975601</v>
      </c>
      <c r="W19" s="264">
        <v>13977.565278926037</v>
      </c>
      <c r="X19" s="264">
        <f>AD19</f>
        <v>13834.607505738835</v>
      </c>
      <c r="Y19" s="310"/>
      <c r="Z19" s="222"/>
      <c r="AA19" s="264">
        <v>14099.910192240037</v>
      </c>
      <c r="AB19" s="264">
        <v>12676.93415815668</v>
      </c>
      <c r="AC19" s="264">
        <v>12024.404800975715</v>
      </c>
      <c r="AD19" s="264">
        <v>13834.607505738835</v>
      </c>
      <c r="AE19" s="264">
        <v>16851.396302972797</v>
      </c>
      <c r="AF19" s="466"/>
      <c r="AG19" s="467"/>
      <c r="AH19" s="467"/>
      <c r="AI19" s="222"/>
      <c r="AJ19" s="222"/>
      <c r="AK19" s="222"/>
      <c r="AL19" s="222"/>
      <c r="AM19" s="222"/>
      <c r="AN19" s="222"/>
      <c r="AO19" s="222"/>
      <c r="AP19" s="222"/>
      <c r="AQ19" s="222"/>
      <c r="AR19" s="222"/>
      <c r="AS19" s="222"/>
      <c r="AT19" s="222"/>
      <c r="AU19" s="222"/>
    </row>
    <row r="20" spans="1:47" x14ac:dyDescent="0.25">
      <c r="B20" s="24"/>
      <c r="C20" s="59"/>
      <c r="D20" s="59"/>
      <c r="E20" s="59"/>
      <c r="F20" s="59"/>
      <c r="G20" s="235"/>
      <c r="H20" s="235"/>
      <c r="I20" s="235"/>
      <c r="J20" s="235"/>
      <c r="K20" s="235"/>
      <c r="L20" s="235"/>
      <c r="M20" s="235"/>
      <c r="N20" s="235"/>
      <c r="O20" s="235"/>
      <c r="P20" s="235"/>
      <c r="Q20" s="235"/>
      <c r="R20" s="235"/>
      <c r="S20" s="235"/>
      <c r="T20" s="235"/>
      <c r="U20" s="235"/>
      <c r="V20" s="235"/>
      <c r="W20" s="60"/>
      <c r="X20" s="60"/>
      <c r="Y20" s="60"/>
      <c r="Z20" s="222"/>
      <c r="AA20" s="235"/>
      <c r="AB20" s="235"/>
      <c r="AC20" s="69"/>
      <c r="AD20" s="69"/>
      <c r="AE20" s="235"/>
      <c r="AF20" s="235"/>
      <c r="AG20" s="69"/>
      <c r="AH20" s="69"/>
      <c r="AI20" s="222"/>
      <c r="AJ20" s="222"/>
      <c r="AK20" s="222"/>
      <c r="AL20" s="222"/>
      <c r="AM20" s="222"/>
      <c r="AN20" s="222"/>
      <c r="AO20" s="222"/>
      <c r="AP20" s="222"/>
      <c r="AQ20" s="222"/>
      <c r="AR20" s="222"/>
      <c r="AS20" s="222"/>
      <c r="AT20" s="222"/>
      <c r="AU20" s="222"/>
    </row>
    <row r="21" spans="1:47" x14ac:dyDescent="0.25">
      <c r="B21" s="165" t="s">
        <v>371</v>
      </c>
      <c r="C21" s="61">
        <v>2001</v>
      </c>
      <c r="D21" s="61">
        <v>2002</v>
      </c>
      <c r="E21" s="61">
        <v>2003</v>
      </c>
      <c r="F21" s="61">
        <v>2004</v>
      </c>
      <c r="G21" s="227">
        <v>2005</v>
      </c>
      <c r="H21" s="227">
        <v>2006</v>
      </c>
      <c r="I21" s="227">
        <v>2007</v>
      </c>
      <c r="J21" s="227">
        <v>2008</v>
      </c>
      <c r="K21" s="227">
        <v>2009</v>
      </c>
      <c r="L21" s="227">
        <v>2010</v>
      </c>
      <c r="M21" s="227">
        <v>2011</v>
      </c>
      <c r="N21" s="227">
        <v>2012</v>
      </c>
      <c r="O21" s="227">
        <v>2013</v>
      </c>
      <c r="P21" s="227">
        <v>2014</v>
      </c>
      <c r="Q21" s="227">
        <v>2015</v>
      </c>
      <c r="R21" s="227">
        <v>2016</v>
      </c>
      <c r="S21" s="227">
        <v>2017</v>
      </c>
      <c r="T21" s="227">
        <v>2018</v>
      </c>
      <c r="U21" s="227">
        <v>2019</v>
      </c>
      <c r="V21" s="227">
        <v>2020</v>
      </c>
      <c r="W21" s="227">
        <v>2021</v>
      </c>
      <c r="X21" s="228">
        <v>2022</v>
      </c>
      <c r="Y21" s="229">
        <v>2023</v>
      </c>
      <c r="Z21" s="222"/>
      <c r="AA21" s="230" t="s">
        <v>290</v>
      </c>
      <c r="AB21" s="230" t="s">
        <v>291</v>
      </c>
      <c r="AC21" s="230" t="s">
        <v>292</v>
      </c>
      <c r="AD21" s="230">
        <v>2022</v>
      </c>
      <c r="AE21" s="231" t="s">
        <v>320</v>
      </c>
      <c r="AF21" s="231" t="s">
        <v>321</v>
      </c>
      <c r="AG21" s="231" t="s">
        <v>322</v>
      </c>
      <c r="AH21" s="231">
        <v>2023</v>
      </c>
      <c r="AI21" s="222"/>
      <c r="AJ21" s="222"/>
      <c r="AK21" s="222"/>
      <c r="AL21" s="222"/>
      <c r="AM21" s="222"/>
      <c r="AN21" s="222"/>
      <c r="AO21" s="222"/>
      <c r="AP21" s="222"/>
      <c r="AQ21" s="222"/>
      <c r="AR21" s="222"/>
      <c r="AS21" s="222"/>
      <c r="AT21" s="222"/>
      <c r="AU21" s="222"/>
    </row>
    <row r="22" spans="1:47" x14ac:dyDescent="0.25">
      <c r="B22" s="15" t="s">
        <v>372</v>
      </c>
      <c r="C22" s="25" t="str">
        <f>IFERROR(C23+C24,"-")</f>
        <v>-</v>
      </c>
      <c r="D22" s="25" t="str">
        <f>IFERROR(D23+D24,"-")</f>
        <v>-</v>
      </c>
      <c r="E22" s="25" t="str">
        <f>IFERROR(E23+E24,"-")</f>
        <v>-</v>
      </c>
      <c r="F22" s="25" t="str">
        <f t="shared" ref="F22:P22" si="2">IFERROR(F23+F24,"-")</f>
        <v>-</v>
      </c>
      <c r="G22" s="253">
        <f t="shared" si="2"/>
        <v>10584.300207</v>
      </c>
      <c r="H22" s="253">
        <f t="shared" si="2"/>
        <v>10153.049999999999</v>
      </c>
      <c r="I22" s="253">
        <f t="shared" si="2"/>
        <v>12605.992259999999</v>
      </c>
      <c r="J22" s="253">
        <f t="shared" si="2"/>
        <v>14686.325000000001</v>
      </c>
      <c r="K22" s="253">
        <f t="shared" si="2"/>
        <v>16280.98</v>
      </c>
      <c r="L22" s="253">
        <f t="shared" si="2"/>
        <v>17891.646000000001</v>
      </c>
      <c r="M22" s="253">
        <f t="shared" si="2"/>
        <v>18785.109</v>
      </c>
      <c r="N22" s="253">
        <f t="shared" si="2"/>
        <v>20523.227999999999</v>
      </c>
      <c r="O22" s="253">
        <f t="shared" si="2"/>
        <v>19758.809000000001</v>
      </c>
      <c r="P22" s="253">
        <f t="shared" si="2"/>
        <v>20298.183000000001</v>
      </c>
      <c r="Q22" s="253">
        <f>IFERROR(Q23+Q24,"-")</f>
        <v>19270.54</v>
      </c>
      <c r="R22" s="253">
        <v>18026.675999999999</v>
      </c>
      <c r="S22" s="253">
        <v>16917.764999999999</v>
      </c>
      <c r="T22" s="253">
        <v>16084.898999999999</v>
      </c>
      <c r="U22" s="253">
        <v>16571.469000000001</v>
      </c>
      <c r="V22" s="253">
        <v>16286.763396119997</v>
      </c>
      <c r="W22" s="253">
        <v>16817.935141414997</v>
      </c>
      <c r="X22" s="253">
        <f t="shared" ref="X22:X32" si="3">AD22</f>
        <v>20022.473545859331</v>
      </c>
      <c r="Y22" s="253"/>
      <c r="Z22" s="222"/>
      <c r="AA22" s="253">
        <v>18858.389526955831</v>
      </c>
      <c r="AB22" s="253">
        <v>19199.579944924928</v>
      </c>
      <c r="AC22" s="253">
        <v>20743.358514537875</v>
      </c>
      <c r="AD22" s="253">
        <v>20022.473545859331</v>
      </c>
      <c r="AE22" s="253">
        <v>19153.3541668826</v>
      </c>
      <c r="AF22" s="222"/>
      <c r="AG22" s="70"/>
      <c r="AH22" s="70"/>
      <c r="AI22" s="222"/>
      <c r="AJ22" s="222"/>
      <c r="AK22" s="222"/>
      <c r="AL22" s="222"/>
      <c r="AM22" s="222"/>
      <c r="AN22" s="222"/>
      <c r="AO22" s="222"/>
      <c r="AP22" s="222"/>
      <c r="AQ22" s="222"/>
      <c r="AR22" s="222"/>
      <c r="AS22" s="222"/>
      <c r="AT22" s="222"/>
      <c r="AU22" s="222"/>
    </row>
    <row r="23" spans="1:47" x14ac:dyDescent="0.25">
      <c r="B23" s="17" t="s">
        <v>373</v>
      </c>
      <c r="C23" s="102" t="s">
        <v>23</v>
      </c>
      <c r="D23" s="102" t="s">
        <v>23</v>
      </c>
      <c r="E23" s="102" t="s">
        <v>23</v>
      </c>
      <c r="F23" s="102" t="s">
        <v>23</v>
      </c>
      <c r="G23" s="265">
        <v>8600.7207670000007</v>
      </c>
      <c r="H23" s="265">
        <v>8624.6949999999997</v>
      </c>
      <c r="I23" s="265">
        <v>10659.3699</v>
      </c>
      <c r="J23" s="265">
        <v>10874.311</v>
      </c>
      <c r="K23" s="265">
        <v>13486.499</v>
      </c>
      <c r="L23" s="265">
        <v>14887.195</v>
      </c>
      <c r="M23" s="265">
        <v>15786.411</v>
      </c>
      <c r="N23" s="265">
        <v>16715.724999999999</v>
      </c>
      <c r="O23" s="265">
        <v>15600.723</v>
      </c>
      <c r="P23" s="265">
        <v>16400.827000000001</v>
      </c>
      <c r="Q23" s="265">
        <v>15653.876</v>
      </c>
      <c r="R23" s="265">
        <v>15550.272999999999</v>
      </c>
      <c r="S23" s="253">
        <v>15469.636</v>
      </c>
      <c r="T23" s="265">
        <v>13462.39</v>
      </c>
      <c r="U23" s="265">
        <v>13124.615</v>
      </c>
      <c r="V23" s="265">
        <v>14023.940408667995</v>
      </c>
      <c r="W23" s="265">
        <v>15299.587551628996</v>
      </c>
      <c r="X23" s="253">
        <f t="shared" si="3"/>
        <v>15782.604305561636</v>
      </c>
      <c r="Y23" s="253"/>
      <c r="Z23" s="222"/>
      <c r="AA23" s="265">
        <v>17412.181303157085</v>
      </c>
      <c r="AB23" s="265">
        <v>17492.295464085808</v>
      </c>
      <c r="AC23" s="265">
        <v>17284.03869976104</v>
      </c>
      <c r="AD23" s="265">
        <v>15782.604305561636</v>
      </c>
      <c r="AE23" s="265">
        <v>15364.645465388059</v>
      </c>
      <c r="AF23" s="222"/>
      <c r="AG23" s="70"/>
      <c r="AH23" s="70"/>
      <c r="AI23" s="222"/>
      <c r="AJ23" s="222"/>
      <c r="AK23" s="222"/>
      <c r="AL23" s="222"/>
      <c r="AM23" s="222"/>
      <c r="AN23" s="222"/>
      <c r="AO23" s="222"/>
      <c r="AP23" s="222"/>
      <c r="AQ23" s="222"/>
      <c r="AR23" s="222"/>
      <c r="AS23" s="222"/>
      <c r="AT23" s="222"/>
      <c r="AU23" s="222"/>
    </row>
    <row r="24" spans="1:47" x14ac:dyDescent="0.25">
      <c r="B24" s="17" t="s">
        <v>374</v>
      </c>
      <c r="C24" s="102" t="s">
        <v>23</v>
      </c>
      <c r="D24" s="102" t="s">
        <v>23</v>
      </c>
      <c r="E24" s="102" t="s">
        <v>23</v>
      </c>
      <c r="F24" s="102" t="s">
        <v>23</v>
      </c>
      <c r="G24" s="265">
        <v>1983.57944</v>
      </c>
      <c r="H24" s="265">
        <v>1528.355</v>
      </c>
      <c r="I24" s="265">
        <v>1946.6223600000001</v>
      </c>
      <c r="J24" s="265">
        <v>3812.0140000000001</v>
      </c>
      <c r="K24" s="265">
        <v>2794.4810000000002</v>
      </c>
      <c r="L24" s="265">
        <v>3004.451</v>
      </c>
      <c r="M24" s="265">
        <v>2998.6979999999999</v>
      </c>
      <c r="N24" s="265">
        <v>3807.5030000000002</v>
      </c>
      <c r="O24" s="265">
        <v>4158.0860000000002</v>
      </c>
      <c r="P24" s="265">
        <v>3897.3560000000002</v>
      </c>
      <c r="Q24" s="265">
        <v>3616.6640000000002</v>
      </c>
      <c r="R24" s="265">
        <v>2476.4029999999998</v>
      </c>
      <c r="S24" s="265">
        <v>1448.1289999999999</v>
      </c>
      <c r="T24" s="265">
        <v>2622.509</v>
      </c>
      <c r="U24" s="265">
        <v>3446.8539999999998</v>
      </c>
      <c r="V24" s="265">
        <v>2262.8229874520011</v>
      </c>
      <c r="W24" s="265">
        <v>1518.347589786001</v>
      </c>
      <c r="X24" s="253">
        <f t="shared" si="3"/>
        <v>4239.8692402976958</v>
      </c>
      <c r="Y24" s="253"/>
      <c r="Z24" s="222"/>
      <c r="AA24" s="265">
        <v>1446.2082237987465</v>
      </c>
      <c r="AB24" s="265">
        <v>1707.2844808391212</v>
      </c>
      <c r="AC24" s="265">
        <v>3459.3198147768348</v>
      </c>
      <c r="AD24" s="265">
        <v>4239.8692402976958</v>
      </c>
      <c r="AE24" s="265">
        <v>3788.7087014945391</v>
      </c>
      <c r="AF24" s="222"/>
      <c r="AG24" s="70"/>
      <c r="AH24" s="70"/>
      <c r="AI24" s="222"/>
      <c r="AJ24" s="222"/>
      <c r="AK24" s="222"/>
      <c r="AL24" s="222"/>
      <c r="AM24" s="222"/>
      <c r="AN24" s="222"/>
      <c r="AO24" s="222"/>
      <c r="AP24" s="222"/>
      <c r="AQ24" s="222"/>
      <c r="AR24" s="222"/>
      <c r="AS24" s="222"/>
      <c r="AT24" s="222"/>
      <c r="AU24" s="222"/>
    </row>
    <row r="25" spans="1:47" x14ac:dyDescent="0.25">
      <c r="B25" s="15" t="s">
        <v>375</v>
      </c>
      <c r="C25" s="103" t="s">
        <v>23</v>
      </c>
      <c r="D25" s="103" t="s">
        <v>23</v>
      </c>
      <c r="E25" s="103" t="s">
        <v>23</v>
      </c>
      <c r="F25" s="103" t="s">
        <v>23</v>
      </c>
      <c r="G25" s="263" t="s">
        <v>23</v>
      </c>
      <c r="H25" s="263" t="s">
        <v>23</v>
      </c>
      <c r="I25" s="263" t="s">
        <v>23</v>
      </c>
      <c r="J25" s="263" t="s">
        <v>23</v>
      </c>
      <c r="K25" s="263" t="s">
        <v>23</v>
      </c>
      <c r="L25" s="263" t="s">
        <v>23</v>
      </c>
      <c r="M25" s="253">
        <v>1823.157802950175</v>
      </c>
      <c r="N25" s="253">
        <v>1933.425279726767</v>
      </c>
      <c r="O25" s="253">
        <v>1934.535057556641</v>
      </c>
      <c r="P25" s="253">
        <v>1880.272739681084</v>
      </c>
      <c r="Q25" s="253">
        <v>1823.4935823627636</v>
      </c>
      <c r="R25" s="253">
        <v>1726.8449534430399</v>
      </c>
      <c r="S25" s="265">
        <v>1522.2522320760522</v>
      </c>
      <c r="T25" s="253">
        <v>1407.3019999999999</v>
      </c>
      <c r="U25" s="253">
        <v>1311.6689999999999</v>
      </c>
      <c r="V25" s="253">
        <v>1342.3034143379996</v>
      </c>
      <c r="W25" s="253">
        <v>1119.7999979480001</v>
      </c>
      <c r="X25" s="253">
        <f t="shared" si="3"/>
        <v>771.06640853061401</v>
      </c>
      <c r="Y25" s="253"/>
      <c r="Z25" s="222"/>
      <c r="AA25" s="253">
        <v>1105.718901364866</v>
      </c>
      <c r="AB25" s="253">
        <v>950.55736190349</v>
      </c>
      <c r="AC25" s="253">
        <v>844.70530034722367</v>
      </c>
      <c r="AD25" s="253">
        <v>771.06640853061401</v>
      </c>
      <c r="AE25" s="253">
        <v>751.73485800130902</v>
      </c>
      <c r="AF25" s="222"/>
      <c r="AG25" s="70"/>
      <c r="AH25" s="70"/>
      <c r="AI25" s="222"/>
      <c r="AJ25" s="222"/>
      <c r="AK25" s="222"/>
      <c r="AL25" s="222"/>
      <c r="AM25" s="222"/>
      <c r="AN25" s="222"/>
      <c r="AO25" s="222"/>
      <c r="AP25" s="222"/>
      <c r="AQ25" s="222"/>
      <c r="AR25" s="222"/>
      <c r="AS25" s="222"/>
      <c r="AT25" s="222"/>
      <c r="AU25" s="222"/>
    </row>
    <row r="26" spans="1:47" x14ac:dyDescent="0.25">
      <c r="B26" s="15" t="s">
        <v>376</v>
      </c>
      <c r="C26" s="103" t="s">
        <v>23</v>
      </c>
      <c r="D26" s="103" t="s">
        <v>23</v>
      </c>
      <c r="E26" s="103" t="s">
        <v>23</v>
      </c>
      <c r="F26" s="103" t="s">
        <v>23</v>
      </c>
      <c r="G26" s="263" t="s">
        <v>23</v>
      </c>
      <c r="H26" s="263" t="s">
        <v>23</v>
      </c>
      <c r="I26" s="263" t="s">
        <v>23</v>
      </c>
      <c r="J26" s="263" t="s">
        <v>23</v>
      </c>
      <c r="K26" s="263" t="s">
        <v>23</v>
      </c>
      <c r="L26" s="263" t="s">
        <v>23</v>
      </c>
      <c r="M26" s="253">
        <v>1783.8612410052601</v>
      </c>
      <c r="N26" s="253">
        <v>1679.7532220403198</v>
      </c>
      <c r="O26" s="253">
        <v>1508.4952814734002</v>
      </c>
      <c r="P26" s="253">
        <v>1801.9629226835002</v>
      </c>
      <c r="Q26" s="253">
        <v>1164.7735773681009</v>
      </c>
      <c r="R26" s="253">
        <v>1520.2254885533271</v>
      </c>
      <c r="S26" s="253">
        <v>1249.1096941623409</v>
      </c>
      <c r="T26" s="253">
        <v>1269.2489999999998</v>
      </c>
      <c r="U26" s="253">
        <v>1286.9289884971899</v>
      </c>
      <c r="V26" s="253">
        <v>1134.4478748729994</v>
      </c>
      <c r="W26" s="253">
        <v>1528.1685471390001</v>
      </c>
      <c r="X26" s="253">
        <f t="shared" si="3"/>
        <v>1413.7996134608481</v>
      </c>
      <c r="Y26" s="253"/>
      <c r="Z26" s="222"/>
      <c r="AA26" s="253">
        <v>1508.3556212142985</v>
      </c>
      <c r="AB26" s="253">
        <v>1523.4577516999798</v>
      </c>
      <c r="AC26" s="253">
        <v>1600.27490268713</v>
      </c>
      <c r="AD26" s="253">
        <v>1413.7996134608481</v>
      </c>
      <c r="AE26" s="253">
        <v>1328.6110632156372</v>
      </c>
      <c r="AF26" s="222"/>
      <c r="AG26" s="70"/>
      <c r="AH26" s="70"/>
      <c r="AI26" s="222"/>
      <c r="AJ26" s="222"/>
      <c r="AK26" s="222"/>
      <c r="AL26" s="222"/>
      <c r="AM26" s="222"/>
      <c r="AN26" s="222"/>
      <c r="AO26" s="222"/>
      <c r="AP26" s="222"/>
      <c r="AQ26" s="222"/>
      <c r="AR26" s="222"/>
      <c r="AS26" s="222"/>
      <c r="AT26" s="222"/>
      <c r="AU26" s="222"/>
    </row>
    <row r="27" spans="1:47" x14ac:dyDescent="0.25">
      <c r="B27" s="14" t="s">
        <v>92</v>
      </c>
      <c r="C27" s="103" t="s">
        <v>23</v>
      </c>
      <c r="D27" s="103" t="s">
        <v>23</v>
      </c>
      <c r="E27" s="103" t="s">
        <v>23</v>
      </c>
      <c r="F27" s="103" t="s">
        <v>23</v>
      </c>
      <c r="G27" s="253">
        <v>2112.4942120000005</v>
      </c>
      <c r="H27" s="253">
        <v>2159.0329999999999</v>
      </c>
      <c r="I27" s="253">
        <v>376.04076000000003</v>
      </c>
      <c r="J27" s="253">
        <v>323.71899999999999</v>
      </c>
      <c r="K27" s="253">
        <v>342.755</v>
      </c>
      <c r="L27" s="253">
        <v>431.19400000000002</v>
      </c>
      <c r="M27" s="253">
        <v>415.149</v>
      </c>
      <c r="N27" s="253">
        <v>382.86599999999999</v>
      </c>
      <c r="O27" s="253">
        <v>381.67</v>
      </c>
      <c r="P27" s="253">
        <v>485.53899999999999</v>
      </c>
      <c r="Q27" s="253">
        <v>506.072</v>
      </c>
      <c r="R27" s="253">
        <v>671.49199999999996</v>
      </c>
      <c r="S27" s="253">
        <v>752.82899999999995</v>
      </c>
      <c r="T27" s="253">
        <v>1018.4449999999999</v>
      </c>
      <c r="U27" s="253">
        <v>1052.5170000000001</v>
      </c>
      <c r="V27" s="253">
        <v>1254.2591110000001</v>
      </c>
      <c r="W27" s="253">
        <v>1086.907587619</v>
      </c>
      <c r="X27" s="253">
        <f t="shared" si="3"/>
        <v>973.34397805852939</v>
      </c>
      <c r="Y27" s="253"/>
      <c r="Z27" s="222"/>
      <c r="AA27" s="253">
        <v>1110.9557371421135</v>
      </c>
      <c r="AB27" s="253">
        <v>1108.4526662170874</v>
      </c>
      <c r="AC27" s="253">
        <v>1070.4690860601374</v>
      </c>
      <c r="AD27" s="253">
        <v>973.34397805852939</v>
      </c>
      <c r="AE27" s="253">
        <v>986.91296565800189</v>
      </c>
      <c r="AF27" s="222"/>
      <c r="AG27" s="70"/>
      <c r="AH27" s="70"/>
      <c r="AI27" s="222"/>
      <c r="AJ27" s="222"/>
      <c r="AK27" s="222"/>
      <c r="AL27" s="222"/>
      <c r="AM27" s="222"/>
      <c r="AN27" s="222"/>
      <c r="AO27" s="222"/>
      <c r="AP27" s="222"/>
      <c r="AQ27" s="222"/>
      <c r="AR27" s="222"/>
      <c r="AS27" s="222"/>
      <c r="AT27" s="222"/>
      <c r="AU27" s="222"/>
    </row>
    <row r="28" spans="1:47" x14ac:dyDescent="0.25">
      <c r="B28" s="3" t="s">
        <v>377</v>
      </c>
      <c r="C28" s="103" t="s">
        <v>23</v>
      </c>
      <c r="D28" s="103" t="s">
        <v>23</v>
      </c>
      <c r="E28" s="103" t="s">
        <v>23</v>
      </c>
      <c r="F28" s="103" t="s">
        <v>23</v>
      </c>
      <c r="G28" s="253">
        <v>369.72161399999999</v>
      </c>
      <c r="H28" s="253">
        <v>557.26900000000001</v>
      </c>
      <c r="I28" s="253">
        <v>688.11643000000004</v>
      </c>
      <c r="J28" s="253">
        <v>655.947</v>
      </c>
      <c r="K28" s="253">
        <v>758.89300000000003</v>
      </c>
      <c r="L28" s="253">
        <v>856.072</v>
      </c>
      <c r="M28" s="253">
        <v>1500.808</v>
      </c>
      <c r="N28" s="253">
        <v>1319.7919999999999</v>
      </c>
      <c r="O28" s="253">
        <v>1333.172</v>
      </c>
      <c r="P28" s="253">
        <v>1220.5650000000001</v>
      </c>
      <c r="Q28" s="253">
        <v>1312.3630000000001</v>
      </c>
      <c r="R28" s="253">
        <v>1675.665</v>
      </c>
      <c r="S28" s="253">
        <v>1029.9880000000001</v>
      </c>
      <c r="T28" s="253">
        <v>1238.4270000000001</v>
      </c>
      <c r="U28" s="253">
        <v>1120.5519999999999</v>
      </c>
      <c r="V28" s="253">
        <v>1392.6188079999999</v>
      </c>
      <c r="W28" s="253">
        <v>1696.1257241559997</v>
      </c>
      <c r="X28" s="253">
        <f t="shared" si="3"/>
        <v>2424.945590994374</v>
      </c>
      <c r="Y28" s="253"/>
      <c r="Z28" s="222"/>
      <c r="AA28" s="253">
        <v>2228.7737103833338</v>
      </c>
      <c r="AB28" s="253">
        <v>2032.9265452968207</v>
      </c>
      <c r="AC28" s="253">
        <v>2179.5949179070976</v>
      </c>
      <c r="AD28" s="253">
        <v>2424.945590994374</v>
      </c>
      <c r="AE28" s="253">
        <v>2817.3726306100739</v>
      </c>
      <c r="AF28" s="222"/>
      <c r="AG28" s="70"/>
      <c r="AH28" s="70"/>
      <c r="AI28" s="222"/>
      <c r="AJ28" s="222"/>
      <c r="AK28" s="222"/>
      <c r="AL28" s="222"/>
      <c r="AM28" s="222"/>
      <c r="AN28" s="222"/>
      <c r="AO28" s="222"/>
      <c r="AP28" s="222"/>
      <c r="AQ28" s="222"/>
      <c r="AR28" s="222"/>
      <c r="AS28" s="222"/>
      <c r="AT28" s="222"/>
      <c r="AU28" s="222"/>
    </row>
    <row r="29" spans="1:47" x14ac:dyDescent="0.25">
      <c r="B29" s="18" t="s">
        <v>378</v>
      </c>
      <c r="C29" s="103" t="s">
        <v>23</v>
      </c>
      <c r="D29" s="103" t="s">
        <v>23</v>
      </c>
      <c r="E29" s="103" t="s">
        <v>23</v>
      </c>
      <c r="F29" s="103" t="s">
        <v>23</v>
      </c>
      <c r="G29" s="263" t="s">
        <v>23</v>
      </c>
      <c r="H29" s="263" t="s">
        <v>23</v>
      </c>
      <c r="I29" s="263" t="s">
        <v>23</v>
      </c>
      <c r="J29" s="263" t="s">
        <v>23</v>
      </c>
      <c r="K29" s="263" t="s">
        <v>23</v>
      </c>
      <c r="L29" s="263" t="s">
        <v>23</v>
      </c>
      <c r="M29" s="266" t="s">
        <v>23</v>
      </c>
      <c r="N29" s="266" t="s">
        <v>23</v>
      </c>
      <c r="O29" s="266" t="s">
        <v>23</v>
      </c>
      <c r="P29" s="266" t="s">
        <v>23</v>
      </c>
      <c r="Q29" s="253">
        <v>791.44378602739903</v>
      </c>
      <c r="R29" s="253">
        <v>819.19896940127273</v>
      </c>
      <c r="S29" s="253">
        <v>914.61182589935879</v>
      </c>
      <c r="T29" s="253">
        <v>962</v>
      </c>
      <c r="U29" s="253">
        <v>1002.85501150281</v>
      </c>
      <c r="V29" s="253">
        <v>799.09438465599987</v>
      </c>
      <c r="W29" s="253">
        <v>731.57260185200005</v>
      </c>
      <c r="X29" s="253">
        <f t="shared" si="3"/>
        <v>798.36288313852606</v>
      </c>
      <c r="Y29" s="253"/>
      <c r="Z29" s="222"/>
      <c r="AA29" s="253">
        <v>743.2102254127559</v>
      </c>
      <c r="AB29" s="253">
        <v>815.50849620745601</v>
      </c>
      <c r="AC29" s="253">
        <v>866.36385521599982</v>
      </c>
      <c r="AD29" s="253">
        <v>798.36288313852606</v>
      </c>
      <c r="AE29" s="253">
        <v>779.51939808046086</v>
      </c>
      <c r="AF29" s="222"/>
      <c r="AG29" s="70"/>
      <c r="AH29" s="70"/>
      <c r="AI29" s="222"/>
      <c r="AJ29" s="222"/>
      <c r="AK29" s="222"/>
      <c r="AL29" s="222"/>
      <c r="AM29" s="222"/>
      <c r="AN29" s="222"/>
      <c r="AO29" s="222"/>
      <c r="AP29" s="222"/>
      <c r="AQ29" s="222"/>
      <c r="AR29" s="222"/>
      <c r="AS29" s="222"/>
      <c r="AT29" s="222"/>
      <c r="AU29" s="222"/>
    </row>
    <row r="30" spans="1:47" x14ac:dyDescent="0.25">
      <c r="B30" s="15" t="s">
        <v>379</v>
      </c>
      <c r="C30" s="103" t="s">
        <v>23</v>
      </c>
      <c r="D30" s="103" t="s">
        <v>23</v>
      </c>
      <c r="E30" s="103" t="s">
        <v>23</v>
      </c>
      <c r="F30" s="103" t="s">
        <v>23</v>
      </c>
      <c r="G30" s="253">
        <v>4855.2935734592511</v>
      </c>
      <c r="H30" s="253">
        <v>6064.6560000000009</v>
      </c>
      <c r="I30" s="253">
        <v>10950.571110000001</v>
      </c>
      <c r="J30" s="253">
        <v>11496.194</v>
      </c>
      <c r="K30" s="253">
        <v>12900.241</v>
      </c>
      <c r="L30" s="253">
        <v>10524.982</v>
      </c>
      <c r="M30" s="253">
        <v>5572.7650000000003</v>
      </c>
      <c r="N30" s="253">
        <v>5357.1120000000001</v>
      </c>
      <c r="O30" s="253">
        <v>5620.9539999999997</v>
      </c>
      <c r="P30" s="253">
        <v>5217.3500000000004</v>
      </c>
      <c r="Q30" s="253">
        <v>5546.7879999999996</v>
      </c>
      <c r="R30" s="253">
        <v>5907.2709999999997</v>
      </c>
      <c r="S30" s="253">
        <v>6208.232</v>
      </c>
      <c r="T30" s="253">
        <v>6746.3109999999997</v>
      </c>
      <c r="U30" s="253">
        <v>7383.6419999999998</v>
      </c>
      <c r="V30" s="253">
        <v>7990.9552249999997</v>
      </c>
      <c r="W30" s="253">
        <v>14036.077377470005</v>
      </c>
      <c r="X30" s="253">
        <f t="shared" si="3"/>
        <v>18577.811175636714</v>
      </c>
      <c r="Y30" s="253"/>
      <c r="Z30" s="222"/>
      <c r="AA30" s="253">
        <v>17775.109316133909</v>
      </c>
      <c r="AB30" s="253">
        <v>18377.243575217388</v>
      </c>
      <c r="AC30" s="253">
        <v>22632.623437969622</v>
      </c>
      <c r="AD30" s="253">
        <v>18577.811175636714</v>
      </c>
      <c r="AE30" s="253">
        <v>15496.86846900508</v>
      </c>
      <c r="AF30" s="222"/>
      <c r="AG30" s="70"/>
      <c r="AH30" s="70"/>
      <c r="AI30" s="222"/>
      <c r="AJ30" s="222"/>
      <c r="AK30" s="222"/>
      <c r="AL30" s="222"/>
      <c r="AM30" s="222"/>
      <c r="AN30" s="222"/>
      <c r="AO30" s="222"/>
      <c r="AP30" s="222"/>
      <c r="AQ30" s="222"/>
      <c r="AR30" s="222"/>
      <c r="AS30" s="222"/>
      <c r="AT30" s="222"/>
      <c r="AU30" s="222"/>
    </row>
    <row r="31" spans="1:47" s="56" customFormat="1" x14ac:dyDescent="0.25">
      <c r="A31"/>
      <c r="B31" s="17" t="s">
        <v>380</v>
      </c>
      <c r="C31" s="102" t="s">
        <v>23</v>
      </c>
      <c r="D31" s="102" t="s">
        <v>23</v>
      </c>
      <c r="E31" s="102" t="s">
        <v>23</v>
      </c>
      <c r="F31" s="102" t="s">
        <v>23</v>
      </c>
      <c r="G31" s="266" t="s">
        <v>23</v>
      </c>
      <c r="H31" s="266" t="s">
        <v>23</v>
      </c>
      <c r="I31" s="266" t="s">
        <v>23</v>
      </c>
      <c r="J31" s="266" t="s">
        <v>23</v>
      </c>
      <c r="K31" s="266" t="s">
        <v>23</v>
      </c>
      <c r="L31" s="266" t="s">
        <v>23</v>
      </c>
      <c r="M31" s="266" t="s">
        <v>23</v>
      </c>
      <c r="N31" s="266" t="s">
        <v>23</v>
      </c>
      <c r="O31" s="266" t="s">
        <v>23</v>
      </c>
      <c r="P31" s="266" t="s">
        <v>23</v>
      </c>
      <c r="Q31" s="266" t="s">
        <v>23</v>
      </c>
      <c r="R31" s="265" t="s">
        <v>23</v>
      </c>
      <c r="S31" s="266" t="s">
        <v>23</v>
      </c>
      <c r="T31" s="266" t="s">
        <v>23</v>
      </c>
      <c r="U31" s="267" t="s">
        <v>23</v>
      </c>
      <c r="V31" s="267">
        <v>1055.6775510909999</v>
      </c>
      <c r="W31" s="265">
        <v>1049.4481511840002</v>
      </c>
      <c r="X31" s="265">
        <f t="shared" si="3"/>
        <v>1387.7924409182303</v>
      </c>
      <c r="Y31" s="265"/>
      <c r="Z31" s="268"/>
      <c r="AA31" s="265">
        <v>1152.1748824081983</v>
      </c>
      <c r="AB31" s="265">
        <v>1209.5188813677057</v>
      </c>
      <c r="AC31" s="265">
        <v>1397.5944174601493</v>
      </c>
      <c r="AD31" s="265">
        <v>1387.7924409182303</v>
      </c>
      <c r="AE31" s="265">
        <v>1373.5698368327542</v>
      </c>
      <c r="AF31" s="468"/>
      <c r="AG31" s="468"/>
      <c r="AH31" s="468"/>
      <c r="AI31" s="247"/>
      <c r="AJ31" s="247"/>
      <c r="AK31" s="247"/>
      <c r="AL31" s="247"/>
      <c r="AM31" s="247"/>
      <c r="AN31" s="247"/>
      <c r="AO31" s="247"/>
      <c r="AP31" s="247"/>
      <c r="AQ31" s="247"/>
      <c r="AR31" s="247"/>
      <c r="AS31" s="247"/>
      <c r="AT31" s="247"/>
      <c r="AU31" s="247"/>
    </row>
    <row r="32" spans="1:47" x14ac:dyDescent="0.25">
      <c r="B32" s="66" t="s">
        <v>45</v>
      </c>
      <c r="C32" s="139" t="s">
        <v>23</v>
      </c>
      <c r="D32" s="139" t="s">
        <v>23</v>
      </c>
      <c r="E32" s="139" t="s">
        <v>23</v>
      </c>
      <c r="F32" s="139" t="s">
        <v>23</v>
      </c>
      <c r="G32" s="264">
        <v>17921.80960645925</v>
      </c>
      <c r="H32" s="264">
        <v>18934.007999999998</v>
      </c>
      <c r="I32" s="264">
        <v>24620.720560000002</v>
      </c>
      <c r="J32" s="264">
        <v>27162.184999999998</v>
      </c>
      <c r="K32" s="264">
        <v>30282.868999999999</v>
      </c>
      <c r="L32" s="264">
        <v>29703.894</v>
      </c>
      <c r="M32" s="264">
        <v>29880.850043955437</v>
      </c>
      <c r="N32" s="264">
        <v>31196.176501767084</v>
      </c>
      <c r="O32" s="264">
        <v>30537.635339030036</v>
      </c>
      <c r="P32" s="264">
        <v>30903.872662364585</v>
      </c>
      <c r="Q32" s="264">
        <v>30415.473945758265</v>
      </c>
      <c r="R32" s="264">
        <v>30347.373411397639</v>
      </c>
      <c r="S32" s="264">
        <v>28594.787752137752</v>
      </c>
      <c r="T32" s="264">
        <v>28726.633000000002</v>
      </c>
      <c r="U32" s="264">
        <v>29729.632999999998</v>
      </c>
      <c r="V32" s="264">
        <v>30200.442214000002</v>
      </c>
      <c r="W32" s="264">
        <v>37016.586977599029</v>
      </c>
      <c r="X32" s="264">
        <f t="shared" si="3"/>
        <v>44981.803195678927</v>
      </c>
      <c r="Y32" s="310"/>
      <c r="Z32" s="222"/>
      <c r="AA32" s="264">
        <v>43330.513038607074</v>
      </c>
      <c r="AB32" s="264">
        <v>44007.726341467147</v>
      </c>
      <c r="AC32" s="264">
        <v>49937.390014725148</v>
      </c>
      <c r="AD32" s="264">
        <v>44981.803195678927</v>
      </c>
      <c r="AE32" s="264">
        <v>41314.373551453158</v>
      </c>
      <c r="AF32" s="466"/>
      <c r="AG32" s="467"/>
      <c r="AH32" s="467"/>
      <c r="AI32" s="222"/>
      <c r="AJ32" s="222"/>
      <c r="AK32" s="222"/>
      <c r="AL32" s="222"/>
      <c r="AM32" s="222"/>
      <c r="AN32" s="222"/>
      <c r="AO32" s="222"/>
      <c r="AP32" s="222"/>
      <c r="AQ32" s="222"/>
      <c r="AR32" s="222"/>
      <c r="AS32" s="222"/>
      <c r="AT32" s="222"/>
      <c r="AU32" s="222"/>
    </row>
    <row r="33" spans="2:47" x14ac:dyDescent="0.25">
      <c r="B33" s="24"/>
      <c r="C33" s="26"/>
      <c r="D33" s="26"/>
      <c r="E33" s="26"/>
      <c r="F33" s="26"/>
      <c r="G33" s="260"/>
      <c r="H33" s="260"/>
      <c r="I33" s="260"/>
      <c r="J33" s="260"/>
      <c r="K33" s="260"/>
      <c r="L33" s="260"/>
      <c r="M33" s="264"/>
      <c r="N33" s="264"/>
      <c r="O33" s="260"/>
      <c r="P33" s="260"/>
      <c r="Q33" s="260"/>
      <c r="R33" s="260"/>
      <c r="S33" s="260"/>
      <c r="T33" s="269"/>
      <c r="U33" s="269"/>
      <c r="V33" s="269"/>
      <c r="W33" s="70"/>
      <c r="X33" s="222"/>
      <c r="Y33" s="222"/>
      <c r="Z33" s="222"/>
      <c r="AA33" s="222"/>
      <c r="AB33" s="222"/>
      <c r="AC33" s="222"/>
      <c r="AD33" s="70"/>
      <c r="AE33" s="70"/>
      <c r="AF33" s="466"/>
      <c r="AG33" s="467"/>
      <c r="AH33" s="467"/>
      <c r="AI33" s="222"/>
      <c r="AJ33" s="222"/>
      <c r="AK33" s="222"/>
      <c r="AL33" s="222"/>
      <c r="AM33" s="222"/>
      <c r="AN33" s="222"/>
      <c r="AO33" s="222"/>
      <c r="AP33" s="222"/>
      <c r="AQ33" s="222"/>
      <c r="AR33" s="222"/>
      <c r="AS33" s="222"/>
      <c r="AT33" s="222"/>
      <c r="AU33" s="222"/>
    </row>
    <row r="34" spans="2:47" x14ac:dyDescent="0.25">
      <c r="B34" s="66" t="s">
        <v>381</v>
      </c>
      <c r="C34" s="139" t="s">
        <v>23</v>
      </c>
      <c r="D34" s="139" t="s">
        <v>23</v>
      </c>
      <c r="E34" s="139" t="s">
        <v>23</v>
      </c>
      <c r="F34" s="139" t="s">
        <v>23</v>
      </c>
      <c r="G34" s="264">
        <v>24032.974931459248</v>
      </c>
      <c r="H34" s="264">
        <v>25407.112999999998</v>
      </c>
      <c r="I34" s="264">
        <v>31871.49267</v>
      </c>
      <c r="J34" s="264">
        <v>35709.093999999997</v>
      </c>
      <c r="K34" s="264">
        <v>40261.557000000001</v>
      </c>
      <c r="L34" s="264">
        <v>40488.853000000003</v>
      </c>
      <c r="M34" s="264">
        <v>41267.629043955436</v>
      </c>
      <c r="N34" s="264">
        <v>42627.844501767082</v>
      </c>
      <c r="O34" s="264">
        <v>42065.537339030037</v>
      </c>
      <c r="P34" s="264">
        <v>42873.016662364585</v>
      </c>
      <c r="Q34" s="264">
        <v>42536.966945758264</v>
      </c>
      <c r="R34" s="264">
        <v>44083.745411397642</v>
      </c>
      <c r="S34" s="264">
        <v>42075.047752137754</v>
      </c>
      <c r="T34" s="270">
        <v>41626.959999999999</v>
      </c>
      <c r="U34" s="270">
        <v>42361.645999999993</v>
      </c>
      <c r="V34" s="270">
        <v>43271.417815000001</v>
      </c>
      <c r="W34" s="270">
        <v>50994.152256525107</v>
      </c>
      <c r="X34" s="270">
        <f>AD34</f>
        <v>58816.410701417772</v>
      </c>
      <c r="Y34" s="462"/>
      <c r="Z34" s="222"/>
      <c r="AA34" s="270">
        <v>57430.423230847031</v>
      </c>
      <c r="AB34" s="270">
        <v>56684.660499623838</v>
      </c>
      <c r="AC34" s="270">
        <v>61961.794815700843</v>
      </c>
      <c r="AD34" s="270">
        <v>58816.410701417772</v>
      </c>
      <c r="AE34" s="270">
        <v>58165.769854425918</v>
      </c>
      <c r="AF34" s="466"/>
      <c r="AG34" s="467"/>
      <c r="AH34" s="467"/>
      <c r="AI34" s="222"/>
      <c r="AJ34" s="222"/>
      <c r="AK34" s="222"/>
      <c r="AL34" s="222"/>
      <c r="AM34" s="222"/>
      <c r="AN34" s="222"/>
      <c r="AO34" s="222"/>
      <c r="AP34" s="222"/>
      <c r="AQ34" s="222"/>
      <c r="AR34" s="222"/>
      <c r="AS34" s="222"/>
      <c r="AT34" s="222"/>
      <c r="AU34" s="222"/>
    </row>
    <row r="35" spans="2:47" x14ac:dyDescent="0.25">
      <c r="B35" s="24"/>
      <c r="C35" s="59"/>
      <c r="D35" s="59"/>
      <c r="E35" s="59"/>
      <c r="F35" s="59"/>
      <c r="G35" s="235"/>
      <c r="H35" s="235"/>
      <c r="I35" s="235"/>
      <c r="J35" s="235"/>
      <c r="K35" s="235"/>
      <c r="L35" s="235"/>
      <c r="M35" s="235"/>
      <c r="N35" s="235"/>
      <c r="O35" s="235"/>
      <c r="P35" s="235"/>
      <c r="Q35" s="235"/>
      <c r="R35" s="235"/>
      <c r="S35" s="235"/>
      <c r="T35" s="235"/>
      <c r="U35" s="235"/>
      <c r="V35" s="235"/>
      <c r="W35" s="60"/>
      <c r="X35" s="60"/>
      <c r="Y35" s="60"/>
      <c r="Z35" s="222"/>
      <c r="AA35" s="235"/>
      <c r="AB35" s="235"/>
      <c r="AC35" s="69"/>
      <c r="AD35" s="69"/>
      <c r="AE35" s="235"/>
      <c r="AF35" s="235"/>
      <c r="AG35" s="69"/>
      <c r="AH35" s="69"/>
      <c r="AI35" s="222"/>
      <c r="AJ35" s="222"/>
      <c r="AK35" s="222"/>
      <c r="AL35" s="222"/>
      <c r="AM35" s="222"/>
      <c r="AN35" s="222"/>
      <c r="AO35" s="222"/>
      <c r="AP35" s="222"/>
      <c r="AQ35" s="222"/>
      <c r="AR35" s="222"/>
      <c r="AS35" s="222"/>
      <c r="AT35" s="222"/>
      <c r="AU35" s="222"/>
    </row>
    <row r="36" spans="2:47" x14ac:dyDescent="0.25">
      <c r="B36" s="168" t="s">
        <v>264</v>
      </c>
      <c r="C36" s="61">
        <v>2001</v>
      </c>
      <c r="D36" s="61">
        <v>2002</v>
      </c>
      <c r="E36" s="61">
        <v>2003</v>
      </c>
      <c r="F36" s="61">
        <v>2004</v>
      </c>
      <c r="G36" s="227">
        <v>2005</v>
      </c>
      <c r="H36" s="227">
        <v>2006</v>
      </c>
      <c r="I36" s="227">
        <v>2007</v>
      </c>
      <c r="J36" s="227">
        <v>2008</v>
      </c>
      <c r="K36" s="227">
        <v>2009</v>
      </c>
      <c r="L36" s="227">
        <v>2010</v>
      </c>
      <c r="M36" s="227">
        <v>2011</v>
      </c>
      <c r="N36" s="227">
        <v>2012</v>
      </c>
      <c r="O36" s="227">
        <v>2013</v>
      </c>
      <c r="P36" s="227">
        <v>2014</v>
      </c>
      <c r="Q36" s="227">
        <v>2015</v>
      </c>
      <c r="R36" s="227">
        <v>2016</v>
      </c>
      <c r="S36" s="227">
        <v>2017</v>
      </c>
      <c r="T36" s="227">
        <v>2018</v>
      </c>
      <c r="U36" s="227">
        <v>2019</v>
      </c>
      <c r="V36" s="227">
        <v>2020</v>
      </c>
      <c r="W36" s="227">
        <v>2021</v>
      </c>
      <c r="X36" s="228">
        <v>2022</v>
      </c>
      <c r="Y36" s="229">
        <v>2023</v>
      </c>
      <c r="Z36" s="222"/>
      <c r="AA36" s="230" t="s">
        <v>290</v>
      </c>
      <c r="AB36" s="230" t="s">
        <v>291</v>
      </c>
      <c r="AC36" s="230" t="s">
        <v>292</v>
      </c>
      <c r="AD36" s="230">
        <v>2022</v>
      </c>
      <c r="AE36" s="231" t="s">
        <v>320</v>
      </c>
      <c r="AF36" s="231" t="s">
        <v>321</v>
      </c>
      <c r="AG36" s="231" t="s">
        <v>322</v>
      </c>
      <c r="AH36" s="231">
        <v>2023</v>
      </c>
      <c r="AI36" s="222"/>
      <c r="AJ36" s="222"/>
      <c r="AK36" s="222"/>
      <c r="AL36" s="222"/>
      <c r="AM36" s="222"/>
      <c r="AN36" s="222"/>
      <c r="AO36" s="222"/>
      <c r="AP36" s="222"/>
      <c r="AQ36" s="222"/>
      <c r="AR36" s="222"/>
      <c r="AS36" s="222"/>
      <c r="AT36" s="222"/>
      <c r="AU36" s="222"/>
    </row>
    <row r="37" spans="2:47" x14ac:dyDescent="0.25">
      <c r="B37" s="5" t="s">
        <v>382</v>
      </c>
      <c r="C37" s="26" t="str">
        <f t="shared" ref="C37:O37" si="4">C25</f>
        <v>-</v>
      </c>
      <c r="D37" s="26" t="str">
        <f t="shared" si="4"/>
        <v>-</v>
      </c>
      <c r="E37" s="26" t="str">
        <f t="shared" si="4"/>
        <v>-</v>
      </c>
      <c r="F37" s="26" t="str">
        <f t="shared" si="4"/>
        <v>-</v>
      </c>
      <c r="G37" s="260" t="str">
        <f t="shared" si="4"/>
        <v>-</v>
      </c>
      <c r="H37" s="260" t="str">
        <f t="shared" si="4"/>
        <v>-</v>
      </c>
      <c r="I37" s="260" t="str">
        <f t="shared" si="4"/>
        <v>-</v>
      </c>
      <c r="J37" s="260" t="str">
        <f t="shared" si="4"/>
        <v>-</v>
      </c>
      <c r="K37" s="260" t="str">
        <f t="shared" si="4"/>
        <v>-</v>
      </c>
      <c r="L37" s="260" t="str">
        <f t="shared" si="4"/>
        <v>-</v>
      </c>
      <c r="M37" s="260">
        <f t="shared" si="4"/>
        <v>1823.157802950175</v>
      </c>
      <c r="N37" s="260">
        <f t="shared" si="4"/>
        <v>1933.425279726767</v>
      </c>
      <c r="O37" s="260">
        <f t="shared" si="4"/>
        <v>1934.535057556641</v>
      </c>
      <c r="P37" s="260">
        <f>P25</f>
        <v>1880.272739681084</v>
      </c>
      <c r="Q37" s="260">
        <f>Q38+Q39</f>
        <v>1823</v>
      </c>
      <c r="R37" s="260">
        <f>R38+R39</f>
        <v>1727</v>
      </c>
      <c r="S37" s="260">
        <f>S38+S39</f>
        <v>1522</v>
      </c>
      <c r="T37" s="260">
        <v>1407.30153885963</v>
      </c>
      <c r="U37" s="260">
        <v>1311.6686975998568</v>
      </c>
      <c r="V37" s="260">
        <v>1342.3034143379996</v>
      </c>
      <c r="W37" s="260">
        <v>1119.7999979480001</v>
      </c>
      <c r="X37" s="260">
        <f>AD37</f>
        <v>771.06640853061401</v>
      </c>
      <c r="Y37" s="260"/>
      <c r="Z37" s="260"/>
      <c r="AA37" s="260">
        <v>1105.718901364866</v>
      </c>
      <c r="AB37" s="260">
        <v>950.55736190349</v>
      </c>
      <c r="AC37" s="260">
        <v>844.70530034722367</v>
      </c>
      <c r="AD37" s="260">
        <v>771.06640853061401</v>
      </c>
      <c r="AE37" s="260">
        <v>751.73485800130902</v>
      </c>
      <c r="AF37" s="222"/>
      <c r="AG37" s="70"/>
      <c r="AH37" s="70"/>
      <c r="AI37" s="222"/>
      <c r="AJ37" s="222"/>
      <c r="AK37" s="222"/>
      <c r="AL37" s="222"/>
      <c r="AM37" s="222"/>
      <c r="AN37" s="222"/>
      <c r="AO37" s="222"/>
      <c r="AP37" s="222"/>
      <c r="AQ37" s="222"/>
      <c r="AR37" s="222"/>
      <c r="AS37" s="222"/>
      <c r="AT37" s="222"/>
      <c r="AU37" s="222"/>
    </row>
    <row r="38" spans="2:47" x14ac:dyDescent="0.25">
      <c r="B38" s="19" t="s">
        <v>383</v>
      </c>
      <c r="C38" s="103" t="s">
        <v>23</v>
      </c>
      <c r="D38" s="103" t="s">
        <v>23</v>
      </c>
      <c r="E38" s="103" t="s">
        <v>23</v>
      </c>
      <c r="F38" s="103" t="s">
        <v>23</v>
      </c>
      <c r="G38" s="263" t="s">
        <v>23</v>
      </c>
      <c r="H38" s="263" t="s">
        <v>23</v>
      </c>
      <c r="I38" s="263" t="s">
        <v>23</v>
      </c>
      <c r="J38" s="263" t="s">
        <v>23</v>
      </c>
      <c r="K38" s="263" t="s">
        <v>23</v>
      </c>
      <c r="L38" s="263" t="s">
        <v>23</v>
      </c>
      <c r="M38" s="263" t="s">
        <v>23</v>
      </c>
      <c r="N38" s="263" t="s">
        <v>23</v>
      </c>
      <c r="O38" s="263" t="s">
        <v>23</v>
      </c>
      <c r="P38" s="263" t="s">
        <v>23</v>
      </c>
      <c r="Q38" s="253">
        <v>883</v>
      </c>
      <c r="R38" s="253">
        <v>815</v>
      </c>
      <c r="S38" s="253">
        <v>763</v>
      </c>
      <c r="T38" s="253">
        <v>759.37628209599393</v>
      </c>
      <c r="U38" s="253">
        <v>630.79007465089001</v>
      </c>
      <c r="V38" s="253">
        <v>629.60840012200003</v>
      </c>
      <c r="W38" s="253">
        <v>518.73377626399997</v>
      </c>
      <c r="X38" s="253">
        <f>AD38</f>
        <v>344.13571245563401</v>
      </c>
      <c r="Y38" s="253"/>
      <c r="Z38" s="260"/>
      <c r="AA38" s="253">
        <v>502.16625104064417</v>
      </c>
      <c r="AB38" s="253">
        <v>408.36677246725412</v>
      </c>
      <c r="AC38" s="253">
        <v>370.285375553221</v>
      </c>
      <c r="AD38" s="253">
        <v>344.13571245563401</v>
      </c>
      <c r="AE38" s="253">
        <v>326.954694324017</v>
      </c>
      <c r="AF38" s="222"/>
      <c r="AG38" s="70"/>
      <c r="AH38" s="70"/>
      <c r="AI38" s="222"/>
      <c r="AJ38" s="222"/>
      <c r="AK38" s="222"/>
      <c r="AL38" s="222"/>
      <c r="AM38" s="222"/>
      <c r="AN38" s="222"/>
      <c r="AO38" s="222"/>
      <c r="AP38" s="222"/>
      <c r="AQ38" s="222"/>
      <c r="AR38" s="222"/>
      <c r="AS38" s="222"/>
      <c r="AT38" s="222"/>
      <c r="AU38" s="222"/>
    </row>
    <row r="39" spans="2:47" x14ac:dyDescent="0.25">
      <c r="B39" s="19" t="s">
        <v>384</v>
      </c>
      <c r="C39" s="103" t="s">
        <v>23</v>
      </c>
      <c r="D39" s="103" t="s">
        <v>23</v>
      </c>
      <c r="E39" s="103" t="s">
        <v>23</v>
      </c>
      <c r="F39" s="103" t="s">
        <v>23</v>
      </c>
      <c r="G39" s="263" t="s">
        <v>23</v>
      </c>
      <c r="H39" s="263" t="s">
        <v>23</v>
      </c>
      <c r="I39" s="263" t="s">
        <v>23</v>
      </c>
      <c r="J39" s="263" t="s">
        <v>23</v>
      </c>
      <c r="K39" s="263" t="s">
        <v>23</v>
      </c>
      <c r="L39" s="263" t="s">
        <v>23</v>
      </c>
      <c r="M39" s="263" t="s">
        <v>23</v>
      </c>
      <c r="N39" s="263" t="s">
        <v>23</v>
      </c>
      <c r="O39" s="263" t="s">
        <v>23</v>
      </c>
      <c r="P39" s="263" t="s">
        <v>23</v>
      </c>
      <c r="Q39" s="253">
        <v>940</v>
      </c>
      <c r="R39" s="253">
        <v>912</v>
      </c>
      <c r="S39" s="253">
        <v>759</v>
      </c>
      <c r="T39" s="253">
        <v>647.92525676363596</v>
      </c>
      <c r="U39" s="253">
        <v>680.87862294896695</v>
      </c>
      <c r="V39" s="253">
        <v>712.69501421600012</v>
      </c>
      <c r="W39" s="253">
        <v>601.06622168400008</v>
      </c>
      <c r="X39" s="253">
        <f>AD39</f>
        <v>426.93069607498001</v>
      </c>
      <c r="Y39" s="253"/>
      <c r="Z39" s="260"/>
      <c r="AA39" s="253">
        <v>603.55265032422199</v>
      </c>
      <c r="AB39" s="253">
        <v>542</v>
      </c>
      <c r="AC39" s="253">
        <v>474.41992479400295</v>
      </c>
      <c r="AD39" s="253">
        <v>426.93069607498001</v>
      </c>
      <c r="AE39" s="253">
        <v>424.78016367729202</v>
      </c>
      <c r="AF39" s="222"/>
      <c r="AG39" s="70"/>
      <c r="AH39" s="70"/>
      <c r="AI39" s="222"/>
      <c r="AJ39" s="222"/>
      <c r="AK39" s="222"/>
      <c r="AL39" s="222"/>
      <c r="AM39" s="222"/>
      <c r="AN39" s="222"/>
      <c r="AO39" s="222"/>
      <c r="AP39" s="222"/>
      <c r="AQ39" s="222"/>
      <c r="AR39" s="222"/>
      <c r="AS39" s="222"/>
      <c r="AT39" s="222"/>
      <c r="AU39" s="222"/>
    </row>
    <row r="40" spans="2:47" x14ac:dyDescent="0.25">
      <c r="B40" s="5" t="s">
        <v>385</v>
      </c>
      <c r="C40" s="104" t="s">
        <v>23</v>
      </c>
      <c r="D40" s="104" t="s">
        <v>23</v>
      </c>
      <c r="E40" s="104" t="s">
        <v>23</v>
      </c>
      <c r="F40" s="104" t="s">
        <v>23</v>
      </c>
      <c r="G40" s="271" t="s">
        <v>23</v>
      </c>
      <c r="H40" s="271" t="s">
        <v>23</v>
      </c>
      <c r="I40" s="271" t="s">
        <v>23</v>
      </c>
      <c r="J40" s="271" t="s">
        <v>23</v>
      </c>
      <c r="K40" s="271" t="s">
        <v>23</v>
      </c>
      <c r="L40" s="271" t="s">
        <v>23</v>
      </c>
      <c r="M40" s="271" t="s">
        <v>23</v>
      </c>
      <c r="N40" s="271" t="s">
        <v>23</v>
      </c>
      <c r="O40" s="271" t="s">
        <v>23</v>
      </c>
      <c r="P40" s="271" t="s">
        <v>23</v>
      </c>
      <c r="Q40" s="271" t="s">
        <v>23</v>
      </c>
      <c r="R40" s="271" t="s">
        <v>23</v>
      </c>
      <c r="S40" s="271" t="s">
        <v>23</v>
      </c>
      <c r="T40" s="260">
        <v>-421.88252052417539</v>
      </c>
      <c r="U40" s="260">
        <v>-403.814680189895</v>
      </c>
      <c r="V40" s="260">
        <v>-319.26383837216895</v>
      </c>
      <c r="W40" s="260">
        <v>-319.26383837216895</v>
      </c>
      <c r="X40" s="260">
        <f>AD40</f>
        <v>-288.85762389557834</v>
      </c>
      <c r="Y40" s="260"/>
      <c r="Z40" s="260"/>
      <c r="AA40" s="260">
        <v>-316.15190129978225</v>
      </c>
      <c r="AB40" s="260">
        <v>-294.95216762861287</v>
      </c>
      <c r="AC40" s="260">
        <v>-288.85762389557834</v>
      </c>
      <c r="AD40" s="260">
        <v>-288.85762389557834</v>
      </c>
      <c r="AE40" s="260">
        <v>-199.49311537640102</v>
      </c>
      <c r="AF40" s="466"/>
      <c r="AG40" s="467"/>
      <c r="AH40" s="467"/>
      <c r="AI40" s="222"/>
      <c r="AJ40" s="222"/>
      <c r="AK40" s="222"/>
      <c r="AL40" s="222"/>
      <c r="AM40" s="222"/>
      <c r="AN40" s="222"/>
      <c r="AO40" s="222"/>
      <c r="AP40" s="222"/>
      <c r="AQ40" s="222"/>
      <c r="AR40" s="222"/>
      <c r="AS40" s="222"/>
      <c r="AT40" s="222"/>
      <c r="AU40" s="222"/>
    </row>
    <row r="41" spans="2:47" x14ac:dyDescent="0.25">
      <c r="B41" s="66" t="s">
        <v>46</v>
      </c>
      <c r="C41" s="139" t="s">
        <v>23</v>
      </c>
      <c r="D41" s="139" t="s">
        <v>23</v>
      </c>
      <c r="E41" s="139" t="s">
        <v>23</v>
      </c>
      <c r="F41" s="139" t="s">
        <v>23</v>
      </c>
      <c r="G41" s="272" t="s">
        <v>23</v>
      </c>
      <c r="H41" s="272" t="s">
        <v>23</v>
      </c>
      <c r="I41" s="272" t="s">
        <v>23</v>
      </c>
      <c r="J41" s="272" t="s">
        <v>23</v>
      </c>
      <c r="K41" s="272" t="s">
        <v>23</v>
      </c>
      <c r="L41" s="272" t="s">
        <v>23</v>
      </c>
      <c r="M41" s="272" t="s">
        <v>23</v>
      </c>
      <c r="N41" s="272" t="s">
        <v>23</v>
      </c>
      <c r="O41" s="272" t="s">
        <v>23</v>
      </c>
      <c r="P41" s="272" t="s">
        <v>23</v>
      </c>
      <c r="Q41" s="272" t="s">
        <v>23</v>
      </c>
      <c r="R41" s="272" t="s">
        <v>23</v>
      </c>
      <c r="S41" s="272" t="s">
        <v>23</v>
      </c>
      <c r="T41" s="264">
        <v>985.41901833545467</v>
      </c>
      <c r="U41" s="264">
        <v>907.8540174099619</v>
      </c>
      <c r="V41" s="264">
        <v>1023.0395759658306</v>
      </c>
      <c r="W41" s="264">
        <v>800.53615957583065</v>
      </c>
      <c r="X41" s="264">
        <f>AD41</f>
        <v>482.20878463503567</v>
      </c>
      <c r="Y41" s="310"/>
      <c r="Z41" s="260"/>
      <c r="AA41" s="264">
        <v>789.56700006508379</v>
      </c>
      <c r="AB41" s="264">
        <v>655.60519427487714</v>
      </c>
      <c r="AC41" s="264">
        <v>555.84767645164538</v>
      </c>
      <c r="AD41" s="264">
        <v>482.20878463503567</v>
      </c>
      <c r="AE41" s="264">
        <v>552.24174262490806</v>
      </c>
      <c r="AF41" s="466"/>
      <c r="AG41" s="467"/>
      <c r="AH41" s="467"/>
      <c r="AI41" s="222"/>
      <c r="AJ41" s="222"/>
      <c r="AK41" s="222"/>
      <c r="AL41" s="222"/>
      <c r="AM41" s="222"/>
      <c r="AN41" s="222"/>
      <c r="AO41" s="222"/>
      <c r="AP41" s="222"/>
      <c r="AQ41" s="222"/>
      <c r="AR41" s="222"/>
      <c r="AS41" s="222"/>
      <c r="AT41" s="222"/>
      <c r="AU41" s="222"/>
    </row>
    <row r="42" spans="2:47" x14ac:dyDescent="0.25">
      <c r="B42" s="24"/>
      <c r="C42" s="59"/>
      <c r="D42" s="59"/>
      <c r="E42" s="59"/>
      <c r="F42" s="59"/>
      <c r="G42" s="235"/>
      <c r="H42" s="235"/>
      <c r="I42" s="235"/>
      <c r="J42" s="235"/>
      <c r="K42" s="235"/>
      <c r="L42" s="235"/>
      <c r="M42" s="235"/>
      <c r="N42" s="235"/>
      <c r="O42" s="235"/>
      <c r="P42" s="235"/>
      <c r="Q42" s="235"/>
      <c r="R42" s="235"/>
      <c r="S42" s="235"/>
      <c r="T42" s="235"/>
      <c r="U42" s="235"/>
      <c r="V42" s="273"/>
      <c r="W42" s="60"/>
      <c r="X42" s="60"/>
      <c r="Y42" s="60"/>
      <c r="Z42" s="222"/>
      <c r="AA42" s="235"/>
      <c r="AB42" s="235"/>
      <c r="AC42" s="69"/>
      <c r="AD42" s="69"/>
      <c r="AE42" s="235"/>
      <c r="AF42" s="235"/>
      <c r="AG42" s="69"/>
      <c r="AH42" s="69"/>
      <c r="AI42" s="222"/>
      <c r="AJ42" s="222"/>
      <c r="AK42" s="222"/>
      <c r="AL42" s="222"/>
      <c r="AM42" s="222"/>
      <c r="AN42" s="222"/>
      <c r="AO42" s="222"/>
      <c r="AP42" s="222"/>
      <c r="AQ42" s="222"/>
      <c r="AR42" s="222"/>
      <c r="AS42" s="222"/>
      <c r="AT42" s="222"/>
      <c r="AU42" s="222"/>
    </row>
    <row r="43" spans="2:47" x14ac:dyDescent="0.25">
      <c r="B43" s="165" t="s">
        <v>386</v>
      </c>
      <c r="C43" s="61">
        <v>2001</v>
      </c>
      <c r="D43" s="61">
        <v>2002</v>
      </c>
      <c r="E43" s="61">
        <v>2003</v>
      </c>
      <c r="F43" s="61">
        <v>2004</v>
      </c>
      <c r="G43" s="227">
        <v>2005</v>
      </c>
      <c r="H43" s="227">
        <v>2006</v>
      </c>
      <c r="I43" s="227">
        <v>2007</v>
      </c>
      <c r="J43" s="227">
        <v>2008</v>
      </c>
      <c r="K43" s="227">
        <v>2009</v>
      </c>
      <c r="L43" s="227">
        <v>2010</v>
      </c>
      <c r="M43" s="227">
        <v>2011</v>
      </c>
      <c r="N43" s="227">
        <v>2012</v>
      </c>
      <c r="O43" s="227">
        <v>2013</v>
      </c>
      <c r="P43" s="227">
        <v>2014</v>
      </c>
      <c r="Q43" s="227">
        <v>2015</v>
      </c>
      <c r="R43" s="227">
        <v>2016</v>
      </c>
      <c r="S43" s="227">
        <v>2017</v>
      </c>
      <c r="T43" s="227">
        <v>2018</v>
      </c>
      <c r="U43" s="227">
        <v>2019</v>
      </c>
      <c r="V43" s="227">
        <v>2020</v>
      </c>
      <c r="W43" s="227">
        <v>2021</v>
      </c>
      <c r="X43" s="228">
        <v>2022</v>
      </c>
      <c r="Y43" s="229">
        <v>2023</v>
      </c>
      <c r="Z43" s="222"/>
      <c r="AA43" s="230" t="s">
        <v>290</v>
      </c>
      <c r="AB43" s="230" t="s">
        <v>291</v>
      </c>
      <c r="AC43" s="230" t="s">
        <v>292</v>
      </c>
      <c r="AD43" s="230">
        <v>2022</v>
      </c>
      <c r="AE43" s="231" t="s">
        <v>320</v>
      </c>
      <c r="AF43" s="231" t="s">
        <v>321</v>
      </c>
      <c r="AG43" s="231" t="s">
        <v>322</v>
      </c>
      <c r="AH43" s="231">
        <v>2023</v>
      </c>
      <c r="AI43" s="222"/>
      <c r="AJ43" s="222"/>
      <c r="AK43" s="222"/>
      <c r="AL43" s="222"/>
      <c r="AM43" s="222"/>
      <c r="AN43" s="222"/>
      <c r="AO43" s="222"/>
      <c r="AP43" s="222"/>
      <c r="AQ43" s="222"/>
      <c r="AR43" s="222"/>
      <c r="AS43" s="222"/>
      <c r="AT43" s="222"/>
      <c r="AU43" s="222"/>
    </row>
    <row r="44" spans="2:47" x14ac:dyDescent="0.25">
      <c r="B44" s="5" t="s">
        <v>387</v>
      </c>
      <c r="C44" s="26" t="str">
        <f t="shared" ref="C44:P44" si="5">IFERROR(C45+C46,"-")</f>
        <v>-</v>
      </c>
      <c r="D44" s="26" t="str">
        <f t="shared" si="5"/>
        <v>-</v>
      </c>
      <c r="E44" s="26" t="str">
        <f t="shared" si="5"/>
        <v>-</v>
      </c>
      <c r="F44" s="26" t="str">
        <f t="shared" si="5"/>
        <v>-</v>
      </c>
      <c r="G44" s="260" t="str">
        <f t="shared" si="5"/>
        <v>-</v>
      </c>
      <c r="H44" s="260" t="str">
        <f t="shared" si="5"/>
        <v>-</v>
      </c>
      <c r="I44" s="260" t="str">
        <f t="shared" si="5"/>
        <v>-</v>
      </c>
      <c r="J44" s="260" t="str">
        <f t="shared" si="5"/>
        <v>-</v>
      </c>
      <c r="K44" s="260" t="str">
        <f t="shared" si="5"/>
        <v>-</v>
      </c>
      <c r="L44" s="260" t="str">
        <f t="shared" si="5"/>
        <v>-</v>
      </c>
      <c r="M44" s="260">
        <f t="shared" si="5"/>
        <v>1647.4830050345663</v>
      </c>
      <c r="N44" s="260">
        <f t="shared" si="5"/>
        <v>2710.0890489276271</v>
      </c>
      <c r="O44" s="260">
        <f t="shared" si="5"/>
        <v>2747.1076260981158</v>
      </c>
      <c r="P44" s="260">
        <f t="shared" si="5"/>
        <v>2504.0121928119938</v>
      </c>
      <c r="Q44" s="260">
        <f>IFERROR(Q45+Q46,"-")</f>
        <v>2476.854857304585</v>
      </c>
      <c r="R44" s="260">
        <v>951</v>
      </c>
      <c r="S44" s="260">
        <v>870</v>
      </c>
      <c r="T44" s="260">
        <v>287.400013248839</v>
      </c>
      <c r="U44" s="260">
        <v>369.86977576595979</v>
      </c>
      <c r="V44" s="260">
        <v>382</v>
      </c>
      <c r="W44" s="260">
        <v>-426.54127139247367</v>
      </c>
      <c r="X44" s="260">
        <f>+AD44</f>
        <v>-569.83951757448938</v>
      </c>
      <c r="Y44" s="260"/>
      <c r="Z44" s="222"/>
      <c r="AA44" s="260">
        <v>-1209.2515018557635</v>
      </c>
      <c r="AB44" s="260">
        <v>-1113.9854907280533</v>
      </c>
      <c r="AC44" s="260">
        <v>-757.22188116753728</v>
      </c>
      <c r="AD44" s="260">
        <v>-569.83951757448938</v>
      </c>
      <c r="AE44" s="260">
        <v>-119.68736973036143</v>
      </c>
      <c r="AF44" s="222"/>
      <c r="AG44" s="70"/>
      <c r="AH44" s="70"/>
      <c r="AI44" s="222"/>
      <c r="AJ44" s="222"/>
      <c r="AK44" s="222"/>
      <c r="AL44" s="222"/>
      <c r="AM44" s="222"/>
      <c r="AN44" s="222"/>
      <c r="AO44" s="222"/>
      <c r="AP44" s="222"/>
      <c r="AQ44" s="222"/>
      <c r="AR44" s="222"/>
      <c r="AS44" s="222"/>
      <c r="AT44" s="222"/>
      <c r="AU44" s="222"/>
    </row>
    <row r="45" spans="2:47" x14ac:dyDescent="0.25">
      <c r="B45" s="13" t="s">
        <v>143</v>
      </c>
      <c r="C45" s="103" t="s">
        <v>23</v>
      </c>
      <c r="D45" s="103" t="s">
        <v>23</v>
      </c>
      <c r="E45" s="103" t="s">
        <v>23</v>
      </c>
      <c r="F45" s="103" t="s">
        <v>23</v>
      </c>
      <c r="G45" s="263" t="s">
        <v>23</v>
      </c>
      <c r="H45" s="263" t="s">
        <v>23</v>
      </c>
      <c r="I45" s="263" t="s">
        <v>23</v>
      </c>
      <c r="J45" s="263" t="s">
        <v>23</v>
      </c>
      <c r="K45" s="263" t="s">
        <v>23</v>
      </c>
      <c r="L45" s="263" t="s">
        <v>23</v>
      </c>
      <c r="M45" s="253">
        <v>1643.2671848433333</v>
      </c>
      <c r="N45" s="253">
        <v>2620.9721447900006</v>
      </c>
      <c r="O45" s="253">
        <v>2686.1370897200004</v>
      </c>
      <c r="P45" s="253">
        <v>2317.2388527809285</v>
      </c>
      <c r="Q45" s="253">
        <v>2306.4241927782841</v>
      </c>
      <c r="R45" s="253">
        <f>744+253+68</f>
        <v>1065</v>
      </c>
      <c r="S45" s="253">
        <f>608+236</f>
        <v>844</v>
      </c>
      <c r="T45" s="253">
        <v>216.38723736</v>
      </c>
      <c r="U45" s="253">
        <v>366.10456792000014</v>
      </c>
      <c r="V45" s="253">
        <v>442.42860193999996</v>
      </c>
      <c r="W45" s="253">
        <v>-451.46474403999974</v>
      </c>
      <c r="X45" s="253">
        <f>+AD45</f>
        <v>-399.30906262999986</v>
      </c>
      <c r="Y45" s="253"/>
      <c r="Z45" s="222"/>
      <c r="AA45" s="253">
        <v>-1137.4255146799999</v>
      </c>
      <c r="AB45" s="253">
        <v>-983.81414826000025</v>
      </c>
      <c r="AC45" s="253">
        <v>-584.26727040000014</v>
      </c>
      <c r="AD45" s="253">
        <v>-399.30906262999986</v>
      </c>
      <c r="AE45" s="253">
        <v>61.629530460000396</v>
      </c>
      <c r="AF45" s="222"/>
      <c r="AG45" s="70"/>
      <c r="AH45" s="70"/>
      <c r="AI45" s="222"/>
      <c r="AJ45" s="222"/>
      <c r="AK45" s="222"/>
      <c r="AL45" s="222"/>
      <c r="AM45" s="222"/>
      <c r="AN45" s="222"/>
      <c r="AO45" s="222"/>
      <c r="AP45" s="222"/>
      <c r="AQ45" s="222"/>
      <c r="AR45" s="222"/>
      <c r="AS45" s="222"/>
      <c r="AT45" s="222"/>
      <c r="AU45" s="222"/>
    </row>
    <row r="46" spans="2:47" x14ac:dyDescent="0.25">
      <c r="B46" s="13" t="s">
        <v>265</v>
      </c>
      <c r="C46" s="103" t="s">
        <v>23</v>
      </c>
      <c r="D46" s="103" t="s">
        <v>23</v>
      </c>
      <c r="E46" s="103" t="s">
        <v>23</v>
      </c>
      <c r="F46" s="103" t="s">
        <v>23</v>
      </c>
      <c r="G46" s="263" t="s">
        <v>23</v>
      </c>
      <c r="H46" s="263" t="s">
        <v>23</v>
      </c>
      <c r="I46" s="263" t="s">
        <v>23</v>
      </c>
      <c r="J46" s="263" t="s">
        <v>23</v>
      </c>
      <c r="K46" s="263" t="s">
        <v>23</v>
      </c>
      <c r="L46" s="263" t="s">
        <v>23</v>
      </c>
      <c r="M46" s="253">
        <v>4.2158201912330817</v>
      </c>
      <c r="N46" s="253">
        <v>89.116904137626392</v>
      </c>
      <c r="O46" s="253">
        <v>60.970536378115227</v>
      </c>
      <c r="P46" s="253">
        <v>186.77334003106546</v>
      </c>
      <c r="Q46" s="253">
        <v>170.43066452630106</v>
      </c>
      <c r="R46" s="253">
        <f>-114</f>
        <v>-114</v>
      </c>
      <c r="S46" s="253">
        <v>26</v>
      </c>
      <c r="T46" s="253">
        <v>71.012775888838988</v>
      </c>
      <c r="U46" s="253">
        <v>3.765207845959671</v>
      </c>
      <c r="V46" s="253">
        <v>-60.654497715540899</v>
      </c>
      <c r="W46" s="253">
        <v>24.923472647526054</v>
      </c>
      <c r="X46" s="253">
        <f>+AD46</f>
        <v>-170.53045494448949</v>
      </c>
      <c r="Y46" s="253"/>
      <c r="Z46" s="222"/>
      <c r="AA46" s="253">
        <v>-71.825987175763657</v>
      </c>
      <c r="AB46" s="253">
        <v>-130.17134246805307</v>
      </c>
      <c r="AC46" s="253">
        <v>-172.95461076753708</v>
      </c>
      <c r="AD46" s="253">
        <v>-170.53045494448949</v>
      </c>
      <c r="AE46" s="253">
        <v>-181.31690019036182</v>
      </c>
      <c r="AF46" s="222"/>
      <c r="AG46" s="70"/>
      <c r="AH46" s="70"/>
      <c r="AI46" s="222"/>
      <c r="AJ46" s="222"/>
      <c r="AK46" s="222"/>
      <c r="AL46" s="222"/>
      <c r="AM46" s="222"/>
      <c r="AN46" s="222"/>
      <c r="AO46" s="222"/>
      <c r="AP46" s="222"/>
      <c r="AQ46" s="222"/>
      <c r="AR46" s="222"/>
      <c r="AS46" s="222"/>
      <c r="AT46" s="222"/>
      <c r="AU46" s="222"/>
    </row>
    <row r="47" spans="2:47" x14ac:dyDescent="0.25">
      <c r="B47" s="5" t="s">
        <v>388</v>
      </c>
      <c r="C47" s="104" t="s">
        <v>23</v>
      </c>
      <c r="D47" s="104" t="s">
        <v>23</v>
      </c>
      <c r="E47" s="104" t="s">
        <v>23</v>
      </c>
      <c r="F47" s="104" t="s">
        <v>23</v>
      </c>
      <c r="G47" s="271" t="s">
        <v>23</v>
      </c>
      <c r="H47" s="271" t="s">
        <v>23</v>
      </c>
      <c r="I47" s="271" t="s">
        <v>23</v>
      </c>
      <c r="J47" s="271" t="s">
        <v>23</v>
      </c>
      <c r="K47" s="271" t="s">
        <v>23</v>
      </c>
      <c r="L47" s="271" t="s">
        <v>23</v>
      </c>
      <c r="M47" s="271" t="s">
        <v>23</v>
      </c>
      <c r="N47" s="271" t="s">
        <v>23</v>
      </c>
      <c r="O47" s="271" t="s">
        <v>23</v>
      </c>
      <c r="P47" s="271" t="s">
        <v>23</v>
      </c>
      <c r="Q47" s="271" t="s">
        <v>23</v>
      </c>
      <c r="R47" s="271" t="s">
        <v>23</v>
      </c>
      <c r="S47" s="260">
        <f>S48-S44</f>
        <v>-265</v>
      </c>
      <c r="T47" s="260">
        <v>-68.161979768399988</v>
      </c>
      <c r="U47" s="260">
        <v>-115.32293889480002</v>
      </c>
      <c r="V47" s="260">
        <v>-139.38381867375003</v>
      </c>
      <c r="W47" s="260">
        <v>142.21139437260004</v>
      </c>
      <c r="X47" s="260">
        <f>+AD47</f>
        <v>125.78235472845004</v>
      </c>
      <c r="Y47" s="260"/>
      <c r="Z47" s="222"/>
      <c r="AA47" s="260">
        <v>358.28903712420015</v>
      </c>
      <c r="AB47" s="260">
        <v>309.90145670190003</v>
      </c>
      <c r="AC47" s="260">
        <v>184.04419017600006</v>
      </c>
      <c r="AD47" s="260">
        <v>125.78235472845004</v>
      </c>
      <c r="AE47" s="260">
        <v>-19.413302094899979</v>
      </c>
      <c r="AF47" s="466"/>
      <c r="AG47" s="467"/>
      <c r="AH47" s="467"/>
      <c r="AI47" s="222"/>
      <c r="AJ47" s="222"/>
      <c r="AK47" s="222"/>
      <c r="AL47" s="222"/>
      <c r="AM47" s="222"/>
      <c r="AN47" s="222"/>
      <c r="AO47" s="222"/>
      <c r="AP47" s="222"/>
      <c r="AQ47" s="222"/>
      <c r="AR47" s="222"/>
      <c r="AS47" s="222"/>
      <c r="AT47" s="222"/>
      <c r="AU47" s="222"/>
    </row>
    <row r="48" spans="2:47" s="6" customFormat="1" x14ac:dyDescent="0.25">
      <c r="B48" s="72" t="s">
        <v>47</v>
      </c>
      <c r="C48" s="139" t="s">
        <v>23</v>
      </c>
      <c r="D48" s="139" t="s">
        <v>23</v>
      </c>
      <c r="E48" s="139" t="s">
        <v>23</v>
      </c>
      <c r="F48" s="139" t="s">
        <v>23</v>
      </c>
      <c r="G48" s="272" t="s">
        <v>23</v>
      </c>
      <c r="H48" s="272" t="s">
        <v>23</v>
      </c>
      <c r="I48" s="272" t="s">
        <v>23</v>
      </c>
      <c r="J48" s="272" t="s">
        <v>23</v>
      </c>
      <c r="K48" s="272" t="s">
        <v>23</v>
      </c>
      <c r="L48" s="272" t="s">
        <v>23</v>
      </c>
      <c r="M48" s="272" t="s">
        <v>23</v>
      </c>
      <c r="N48" s="272" t="s">
        <v>23</v>
      </c>
      <c r="O48" s="272" t="s">
        <v>23</v>
      </c>
      <c r="P48" s="272" t="s">
        <v>23</v>
      </c>
      <c r="Q48" s="272" t="s">
        <v>23</v>
      </c>
      <c r="R48" s="272" t="s">
        <v>23</v>
      </c>
      <c r="S48" s="264">
        <v>605</v>
      </c>
      <c r="T48" s="264">
        <v>219.23803348043901</v>
      </c>
      <c r="U48" s="264">
        <v>254.54683687115977</v>
      </c>
      <c r="V48" s="264">
        <v>242</v>
      </c>
      <c r="W48" s="264">
        <v>-284.32987701987361</v>
      </c>
      <c r="X48" s="264">
        <f>+AD48</f>
        <v>-444.05716284603932</v>
      </c>
      <c r="Y48" s="310"/>
      <c r="Z48" s="251"/>
      <c r="AA48" s="264">
        <v>-850.96246473156339</v>
      </c>
      <c r="AB48" s="264">
        <v>-804.08403402615318</v>
      </c>
      <c r="AC48" s="264">
        <v>-573.17769099153725</v>
      </c>
      <c r="AD48" s="264">
        <v>-444.05716284603932</v>
      </c>
      <c r="AE48" s="264">
        <v>-139.1006718252614</v>
      </c>
      <c r="AF48" s="55"/>
      <c r="AG48" s="55"/>
      <c r="AH48" s="55"/>
      <c r="AI48" s="251"/>
      <c r="AJ48" s="251"/>
      <c r="AK48" s="251"/>
      <c r="AL48" s="251"/>
      <c r="AM48" s="251"/>
      <c r="AN48" s="251"/>
      <c r="AO48" s="251"/>
      <c r="AP48" s="251"/>
      <c r="AQ48" s="251"/>
      <c r="AR48" s="251"/>
      <c r="AS48" s="251"/>
      <c r="AT48" s="251"/>
      <c r="AU48" s="251"/>
    </row>
    <row r="49" spans="2:47" x14ac:dyDescent="0.25">
      <c r="C49" s="97"/>
      <c r="D49" s="97"/>
      <c r="E49" s="97"/>
      <c r="F49" s="97"/>
      <c r="G49" s="97"/>
      <c r="H49" s="97"/>
      <c r="I49" s="97"/>
      <c r="J49" s="97"/>
      <c r="K49" s="97"/>
      <c r="L49" s="97"/>
      <c r="M49" s="97"/>
      <c r="N49" s="97"/>
      <c r="O49" s="97"/>
      <c r="P49" s="97"/>
      <c r="Q49" s="97"/>
      <c r="R49" s="97"/>
      <c r="S49" s="253"/>
      <c r="T49" s="253"/>
      <c r="U49" s="253"/>
      <c r="V49" s="253"/>
      <c r="W49" s="222"/>
      <c r="X49" s="222"/>
      <c r="Y49" s="222"/>
      <c r="Z49" s="222"/>
      <c r="AA49" s="222"/>
      <c r="AB49" s="222"/>
      <c r="AC49" s="70"/>
      <c r="AD49" s="70"/>
      <c r="AE49" s="222"/>
      <c r="AF49" s="222"/>
      <c r="AG49" s="70"/>
      <c r="AH49" s="70"/>
      <c r="AI49" s="222"/>
      <c r="AJ49" s="222"/>
      <c r="AK49" s="222"/>
      <c r="AL49" s="222"/>
      <c r="AM49" s="222"/>
      <c r="AN49" s="222"/>
      <c r="AO49" s="222"/>
      <c r="AP49" s="222"/>
      <c r="AQ49" s="222"/>
      <c r="AR49" s="222"/>
      <c r="AS49" s="222"/>
      <c r="AT49" s="222"/>
      <c r="AU49" s="222"/>
    </row>
    <row r="50" spans="2:47" x14ac:dyDescent="0.25">
      <c r="C50" s="97"/>
      <c r="D50" s="97"/>
      <c r="E50" s="97"/>
      <c r="F50" s="97"/>
      <c r="G50" s="97"/>
      <c r="H50" s="97"/>
      <c r="I50" s="97"/>
      <c r="J50" s="97"/>
      <c r="K50" s="97"/>
      <c r="L50" s="97"/>
      <c r="M50" s="97"/>
      <c r="N50" s="97"/>
      <c r="O50" s="97"/>
      <c r="P50" s="97"/>
      <c r="Q50" s="97"/>
      <c r="R50" s="97"/>
      <c r="S50" s="97"/>
      <c r="T50" s="253"/>
      <c r="U50" s="253"/>
      <c r="V50" s="222"/>
      <c r="W50" s="222"/>
      <c r="X50" s="222"/>
      <c r="Y50" s="222"/>
      <c r="Z50" s="222"/>
      <c r="AA50" s="222"/>
      <c r="AB50" s="222"/>
      <c r="AC50" s="70"/>
      <c r="AD50" s="70"/>
      <c r="AE50" s="222"/>
      <c r="AF50" s="222"/>
      <c r="AG50" s="70"/>
      <c r="AH50" s="70"/>
      <c r="AI50" s="222"/>
      <c r="AJ50" s="222"/>
      <c r="AK50" s="222"/>
      <c r="AL50" s="222"/>
      <c r="AM50" s="222"/>
      <c r="AN50" s="222"/>
      <c r="AO50" s="222"/>
      <c r="AP50" s="222"/>
      <c r="AQ50" s="222"/>
      <c r="AR50" s="222"/>
      <c r="AS50" s="222"/>
      <c r="AT50" s="222"/>
      <c r="AU50" s="222"/>
    </row>
    <row r="51" spans="2:47" x14ac:dyDescent="0.25">
      <c r="C51" s="7"/>
      <c r="D51" s="7"/>
      <c r="E51" s="7"/>
      <c r="F51" s="7"/>
      <c r="G51" s="236"/>
      <c r="H51" s="236"/>
      <c r="I51" s="236"/>
      <c r="J51" s="236"/>
      <c r="K51" s="236"/>
      <c r="L51" s="236"/>
      <c r="M51" s="236"/>
      <c r="N51" s="236"/>
      <c r="O51" s="236"/>
      <c r="P51" s="236"/>
      <c r="Q51" s="236"/>
      <c r="R51" s="236"/>
      <c r="S51" s="236"/>
      <c r="T51" s="222"/>
      <c r="U51" s="222"/>
      <c r="V51" s="222"/>
      <c r="W51" s="222"/>
      <c r="X51" s="222"/>
      <c r="Y51" s="222"/>
      <c r="Z51" s="222"/>
      <c r="AA51" s="222"/>
      <c r="AB51" s="222"/>
      <c r="AC51" s="70"/>
      <c r="AD51" s="70"/>
      <c r="AE51" s="222"/>
      <c r="AF51" s="222"/>
      <c r="AG51" s="70"/>
      <c r="AH51" s="70"/>
      <c r="AI51" s="222"/>
      <c r="AJ51" s="222"/>
      <c r="AK51" s="222"/>
      <c r="AL51" s="222"/>
      <c r="AM51" s="222"/>
      <c r="AN51" s="222"/>
      <c r="AO51" s="222"/>
      <c r="AP51" s="222"/>
      <c r="AQ51" s="222"/>
      <c r="AR51" s="222"/>
      <c r="AS51" s="222"/>
      <c r="AT51" s="222"/>
      <c r="AU51" s="222"/>
    </row>
    <row r="52" spans="2:47" x14ac:dyDescent="0.25">
      <c r="B52" s="165" t="s">
        <v>389</v>
      </c>
      <c r="C52" s="61">
        <v>2001</v>
      </c>
      <c r="D52" s="61">
        <v>2002</v>
      </c>
      <c r="E52" s="61">
        <v>2003</v>
      </c>
      <c r="F52" s="61">
        <v>2004</v>
      </c>
      <c r="G52" s="227">
        <v>2005</v>
      </c>
      <c r="H52" s="227">
        <v>2006</v>
      </c>
      <c r="I52" s="227">
        <v>2007</v>
      </c>
      <c r="J52" s="227">
        <v>2008</v>
      </c>
      <c r="K52" s="227">
        <v>2009</v>
      </c>
      <c r="L52" s="227">
        <v>2010</v>
      </c>
      <c r="M52" s="227">
        <v>2011</v>
      </c>
      <c r="N52" s="227">
        <v>2012</v>
      </c>
      <c r="O52" s="227">
        <v>2013</v>
      </c>
      <c r="P52" s="227">
        <v>2014</v>
      </c>
      <c r="Q52" s="227">
        <v>2015</v>
      </c>
      <c r="R52" s="227">
        <v>2016</v>
      </c>
      <c r="S52" s="227">
        <v>2017</v>
      </c>
      <c r="T52" s="227">
        <v>2019</v>
      </c>
      <c r="U52" s="227">
        <v>2019</v>
      </c>
      <c r="V52" s="227">
        <v>2020</v>
      </c>
      <c r="W52" s="227">
        <v>2021</v>
      </c>
      <c r="X52" s="228">
        <v>2022</v>
      </c>
      <c r="Y52" s="229">
        <v>2023</v>
      </c>
      <c r="Z52" s="222"/>
      <c r="AA52" s="230" t="s">
        <v>290</v>
      </c>
      <c r="AB52" s="230" t="s">
        <v>291</v>
      </c>
      <c r="AC52" s="230" t="s">
        <v>292</v>
      </c>
      <c r="AD52" s="230">
        <v>2022</v>
      </c>
      <c r="AE52" s="231" t="s">
        <v>320</v>
      </c>
      <c r="AF52" s="231" t="s">
        <v>321</v>
      </c>
      <c r="AG52" s="231" t="s">
        <v>322</v>
      </c>
      <c r="AH52" s="231">
        <v>2023</v>
      </c>
      <c r="AI52" s="222"/>
      <c r="AJ52" s="222"/>
      <c r="AK52" s="222"/>
      <c r="AL52" s="222"/>
      <c r="AM52" s="222"/>
      <c r="AN52" s="222"/>
      <c r="AO52" s="222"/>
      <c r="AP52" s="222"/>
      <c r="AQ52" s="222"/>
      <c r="AR52" s="222"/>
      <c r="AS52" s="222"/>
      <c r="AT52" s="222"/>
      <c r="AU52" s="222"/>
    </row>
    <row r="53" spans="2:47" x14ac:dyDescent="0.25">
      <c r="B53" s="72" t="s">
        <v>390</v>
      </c>
      <c r="C53" s="139" t="s">
        <v>23</v>
      </c>
      <c r="D53" s="139" t="s">
        <v>23</v>
      </c>
      <c r="E53" s="139" t="s">
        <v>23</v>
      </c>
      <c r="F53" s="139" t="s">
        <v>23</v>
      </c>
      <c r="G53" s="272" t="s">
        <v>23</v>
      </c>
      <c r="H53" s="272" t="s">
        <v>23</v>
      </c>
      <c r="I53" s="272" t="s">
        <v>23</v>
      </c>
      <c r="J53" s="272" t="s">
        <v>23</v>
      </c>
      <c r="K53" s="272" t="s">
        <v>23</v>
      </c>
      <c r="L53" s="272" t="s">
        <v>23</v>
      </c>
      <c r="M53" s="272" t="s">
        <v>23</v>
      </c>
      <c r="N53" s="272" t="s">
        <v>23</v>
      </c>
      <c r="O53" s="272" t="s">
        <v>23</v>
      </c>
      <c r="P53" s="272" t="s">
        <v>23</v>
      </c>
      <c r="Q53" s="264">
        <v>18767</v>
      </c>
      <c r="R53" s="264">
        <v>17662</v>
      </c>
      <c r="S53" s="264">
        <v>16575</v>
      </c>
      <c r="T53" s="264">
        <v>15766.112000000001</v>
      </c>
      <c r="U53" s="264">
        <v>16222.027000000002</v>
      </c>
      <c r="V53" s="264">
        <v>15873.206279346996</v>
      </c>
      <c r="W53" s="264">
        <v>16493.122133171993</v>
      </c>
      <c r="X53" s="264">
        <f t="shared" ref="X53:X72" si="6">AD53</f>
        <v>19756.139171594299</v>
      </c>
      <c r="Y53" s="293"/>
      <c r="Z53" s="222"/>
      <c r="AA53" s="264">
        <v>18600.944000477313</v>
      </c>
      <c r="AB53" s="264">
        <v>18951.908845603441</v>
      </c>
      <c r="AC53" s="264">
        <v>20534.232186937992</v>
      </c>
      <c r="AD53" s="264">
        <v>19756.139171594299</v>
      </c>
      <c r="AE53" s="264">
        <v>18912.436253499138</v>
      </c>
      <c r="AF53" s="466"/>
      <c r="AG53" s="467"/>
      <c r="AH53" s="467"/>
      <c r="AI53" s="222"/>
      <c r="AJ53" s="222"/>
      <c r="AK53" s="222"/>
      <c r="AL53" s="222"/>
      <c r="AM53" s="222"/>
      <c r="AN53" s="222"/>
      <c r="AO53" s="222"/>
      <c r="AP53" s="222"/>
      <c r="AQ53" s="222"/>
      <c r="AR53" s="222"/>
      <c r="AS53" s="222"/>
      <c r="AT53" s="222"/>
      <c r="AU53" s="222"/>
    </row>
    <row r="54" spans="2:47" outlineLevel="1" x14ac:dyDescent="0.25">
      <c r="B54" s="99" t="s">
        <v>391</v>
      </c>
      <c r="C54" s="100"/>
      <c r="D54" s="100"/>
      <c r="E54" s="100"/>
      <c r="F54" s="100"/>
      <c r="G54" s="274"/>
      <c r="H54" s="274"/>
      <c r="I54" s="274"/>
      <c r="J54" s="274"/>
      <c r="K54" s="274"/>
      <c r="L54" s="274"/>
      <c r="M54" s="274"/>
      <c r="N54" s="274"/>
      <c r="O54" s="274"/>
      <c r="P54" s="274"/>
      <c r="Q54" s="274">
        <v>16157</v>
      </c>
      <c r="R54" s="274">
        <v>15214</v>
      </c>
      <c r="S54" s="274">
        <f>14079</f>
        <v>14079</v>
      </c>
      <c r="T54" s="274">
        <v>13228.245000000001</v>
      </c>
      <c r="U54" s="274">
        <v>13618.075000000001</v>
      </c>
      <c r="V54" s="274">
        <v>12653.820053909996</v>
      </c>
      <c r="W54" s="274">
        <v>12865.236711239993</v>
      </c>
      <c r="X54" s="274">
        <f t="shared" si="6"/>
        <v>15937.591024699996</v>
      </c>
      <c r="Y54" s="274"/>
      <c r="Z54" s="222"/>
      <c r="AA54" s="274">
        <v>14997</v>
      </c>
      <c r="AB54" s="274">
        <v>14793.075456320272</v>
      </c>
      <c r="AC54" s="274">
        <v>16042.927900399993</v>
      </c>
      <c r="AD54" s="274">
        <v>15937.591024699996</v>
      </c>
      <c r="AE54" s="274">
        <v>15088.549983560022</v>
      </c>
      <c r="AF54" s="222"/>
      <c r="AG54" s="70"/>
      <c r="AH54" s="70"/>
      <c r="AI54" s="222"/>
      <c r="AJ54" s="222"/>
      <c r="AK54" s="222"/>
      <c r="AL54" s="222"/>
      <c r="AM54" s="222"/>
      <c r="AN54" s="222"/>
      <c r="AO54" s="222"/>
      <c r="AP54" s="222"/>
      <c r="AQ54" s="222"/>
      <c r="AR54" s="222"/>
      <c r="AS54" s="222"/>
      <c r="AT54" s="222"/>
      <c r="AU54" s="222"/>
    </row>
    <row r="55" spans="2:47" outlineLevel="1" x14ac:dyDescent="0.25">
      <c r="B55" s="99" t="s">
        <v>392</v>
      </c>
      <c r="C55" s="100"/>
      <c r="D55" s="100"/>
      <c r="E55" s="100"/>
      <c r="F55" s="100"/>
      <c r="G55" s="274"/>
      <c r="H55" s="274"/>
      <c r="I55" s="274"/>
      <c r="J55" s="274"/>
      <c r="K55" s="274"/>
      <c r="L55" s="274"/>
      <c r="M55" s="274"/>
      <c r="N55" s="274"/>
      <c r="O55" s="274"/>
      <c r="P55" s="274"/>
      <c r="Q55" s="274">
        <v>1080</v>
      </c>
      <c r="R55" s="274">
        <v>787</v>
      </c>
      <c r="S55" s="274">
        <v>992</v>
      </c>
      <c r="T55" s="274">
        <v>881.846</v>
      </c>
      <c r="U55" s="274">
        <v>769.029</v>
      </c>
      <c r="V55" s="274">
        <v>668.01919945799978</v>
      </c>
      <c r="W55" s="274">
        <v>934.03796944000055</v>
      </c>
      <c r="X55" s="274">
        <f t="shared" si="6"/>
        <v>1397.87295094141</v>
      </c>
      <c r="Y55" s="274"/>
      <c r="Z55" s="222"/>
      <c r="AA55" s="274">
        <v>1271.9000664921741</v>
      </c>
      <c r="AB55" s="274">
        <v>1733.929758215407</v>
      </c>
      <c r="AC55" s="274">
        <v>1735.240128172338</v>
      </c>
      <c r="AD55" s="274">
        <v>1397.87295094141</v>
      </c>
      <c r="AE55" s="274">
        <v>1441.8977387269581</v>
      </c>
      <c r="AF55" s="222"/>
      <c r="AG55" s="70"/>
      <c r="AH55" s="70"/>
      <c r="AI55" s="222"/>
      <c r="AJ55" s="222"/>
      <c r="AK55" s="222"/>
      <c r="AL55" s="222"/>
      <c r="AM55" s="222"/>
      <c r="AN55" s="222"/>
      <c r="AO55" s="222"/>
      <c r="AP55" s="222"/>
      <c r="AQ55" s="222"/>
      <c r="AR55" s="222"/>
      <c r="AS55" s="222"/>
      <c r="AT55" s="222"/>
      <c r="AU55" s="222"/>
    </row>
    <row r="56" spans="2:47" outlineLevel="1" x14ac:dyDescent="0.25">
      <c r="B56" s="99" t="s">
        <v>393</v>
      </c>
      <c r="C56" s="100"/>
      <c r="D56" s="100"/>
      <c r="E56" s="100"/>
      <c r="F56" s="100"/>
      <c r="G56" s="274"/>
      <c r="H56" s="274"/>
      <c r="I56" s="274"/>
      <c r="J56" s="274"/>
      <c r="K56" s="274"/>
      <c r="L56" s="274"/>
      <c r="M56" s="274"/>
      <c r="N56" s="274"/>
      <c r="O56" s="274"/>
      <c r="P56" s="274"/>
      <c r="Q56" s="274">
        <v>1415</v>
      </c>
      <c r="R56" s="274">
        <v>1582</v>
      </c>
      <c r="S56" s="274">
        <v>1504</v>
      </c>
      <c r="T56" s="274">
        <v>1656.021</v>
      </c>
      <c r="U56" s="274">
        <v>1834.923</v>
      </c>
      <c r="V56" s="274">
        <v>1380.7848481690005</v>
      </c>
      <c r="W56" s="274">
        <v>1641.8932226620002</v>
      </c>
      <c r="X56" s="274">
        <f t="shared" si="6"/>
        <v>2420.6751959528933</v>
      </c>
      <c r="Y56" s="274"/>
      <c r="Z56" s="222"/>
      <c r="AA56" s="274">
        <v>2332.1671774151505</v>
      </c>
      <c r="AB56" s="274">
        <v>2421.1474074277612</v>
      </c>
      <c r="AC56" s="274">
        <v>2756.0641583656634</v>
      </c>
      <c r="AD56" s="274">
        <v>2420.6751959528933</v>
      </c>
      <c r="AE56" s="274">
        <v>2381.9885312121583</v>
      </c>
      <c r="AF56" s="222"/>
      <c r="AG56" s="70"/>
      <c r="AH56" s="70"/>
      <c r="AI56" s="222"/>
      <c r="AJ56" s="222"/>
      <c r="AK56" s="222"/>
      <c r="AL56" s="222"/>
      <c r="AM56" s="222"/>
      <c r="AN56" s="222"/>
      <c r="AO56" s="222"/>
      <c r="AP56" s="222"/>
      <c r="AQ56" s="222"/>
      <c r="AR56" s="222"/>
      <c r="AS56" s="222"/>
      <c r="AT56" s="222"/>
      <c r="AU56" s="222"/>
    </row>
    <row r="57" spans="2:47" outlineLevel="1" x14ac:dyDescent="0.25">
      <c r="B57" s="99" t="s">
        <v>38</v>
      </c>
      <c r="C57" s="100"/>
      <c r="D57" s="100"/>
      <c r="E57" s="100"/>
      <c r="F57" s="100"/>
      <c r="G57" s="274"/>
      <c r="H57" s="274"/>
      <c r="I57" s="274"/>
      <c r="J57" s="274"/>
      <c r="K57" s="274"/>
      <c r="L57" s="274"/>
      <c r="M57" s="274"/>
      <c r="N57" s="274"/>
      <c r="O57" s="274"/>
      <c r="P57" s="274"/>
      <c r="Q57" s="275">
        <v>115</v>
      </c>
      <c r="R57" s="275">
        <v>79</v>
      </c>
      <c r="S57" s="275" t="s">
        <v>23</v>
      </c>
      <c r="T57" s="274">
        <v>0</v>
      </c>
      <c r="U57" s="274">
        <v>0</v>
      </c>
      <c r="V57" s="274">
        <v>1170.5821778099998</v>
      </c>
      <c r="W57" s="274">
        <v>1051.95422983</v>
      </c>
      <c r="X57" s="274">
        <f t="shared" si="6"/>
        <v>0</v>
      </c>
      <c r="Y57" s="274"/>
      <c r="Z57" s="222"/>
      <c r="AA57" s="274">
        <v>0</v>
      </c>
      <c r="AB57" s="274">
        <v>3.7562236400000431</v>
      </c>
      <c r="AC57" s="274">
        <v>0</v>
      </c>
      <c r="AD57" s="274">
        <v>0</v>
      </c>
      <c r="AE57" s="274">
        <v>0</v>
      </c>
      <c r="AF57" s="222"/>
      <c r="AG57" s="70"/>
      <c r="AH57" s="70"/>
      <c r="AI57" s="222"/>
      <c r="AJ57" s="222"/>
      <c r="AK57" s="222"/>
      <c r="AL57" s="222"/>
      <c r="AM57" s="222"/>
      <c r="AN57" s="222"/>
      <c r="AO57" s="222"/>
      <c r="AP57" s="222"/>
      <c r="AQ57" s="222"/>
      <c r="AR57" s="222"/>
      <c r="AS57" s="222"/>
      <c r="AT57" s="222"/>
      <c r="AU57" s="222"/>
    </row>
    <row r="58" spans="2:47" x14ac:dyDescent="0.25">
      <c r="B58" s="12" t="s">
        <v>394</v>
      </c>
      <c r="C58" s="25" t="s">
        <v>23</v>
      </c>
      <c r="D58" s="25" t="s">
        <v>23</v>
      </c>
      <c r="E58" s="25" t="s">
        <v>23</v>
      </c>
      <c r="F58" s="25" t="s">
        <v>23</v>
      </c>
      <c r="G58" s="253" t="s">
        <v>23</v>
      </c>
      <c r="H58" s="253" t="s">
        <v>23</v>
      </c>
      <c r="I58" s="253" t="s">
        <v>23</v>
      </c>
      <c r="J58" s="253" t="s">
        <v>23</v>
      </c>
      <c r="K58" s="253" t="s">
        <v>23</v>
      </c>
      <c r="L58" s="253" t="s">
        <v>23</v>
      </c>
      <c r="M58" s="253" t="s">
        <v>23</v>
      </c>
      <c r="N58" s="253" t="s">
        <v>23</v>
      </c>
      <c r="O58" s="253" t="s">
        <v>23</v>
      </c>
      <c r="P58" s="253" t="s">
        <v>23</v>
      </c>
      <c r="Q58" s="253">
        <v>332</v>
      </c>
      <c r="R58" s="253">
        <v>292</v>
      </c>
      <c r="S58" s="253">
        <v>261</v>
      </c>
      <c r="T58" s="253">
        <v>258.14699999999999</v>
      </c>
      <c r="U58" s="253">
        <v>288.096</v>
      </c>
      <c r="V58" s="253">
        <v>256.24012124399991</v>
      </c>
      <c r="W58" s="253">
        <v>248.16460682899995</v>
      </c>
      <c r="X58" s="253">
        <f t="shared" si="6"/>
        <v>289.71394748614802</v>
      </c>
      <c r="Y58" s="253"/>
      <c r="Z58" s="222"/>
      <c r="AA58" s="253">
        <v>214.63622854177402</v>
      </c>
      <c r="AB58" s="253">
        <v>233.770955944603</v>
      </c>
      <c r="AC58" s="253">
        <v>237.22295266687695</v>
      </c>
      <c r="AD58" s="253">
        <v>289.71394748614802</v>
      </c>
      <c r="AE58" s="253">
        <v>265.42824139526198</v>
      </c>
      <c r="AF58" s="222"/>
      <c r="AG58" s="70"/>
      <c r="AH58" s="70"/>
      <c r="AI58" s="222"/>
      <c r="AJ58" s="222"/>
      <c r="AK58" s="222"/>
      <c r="AL58" s="222"/>
      <c r="AM58" s="222"/>
      <c r="AN58" s="222"/>
      <c r="AO58" s="222"/>
      <c r="AP58" s="222"/>
      <c r="AQ58" s="222"/>
      <c r="AR58" s="222"/>
      <c r="AS58" s="222"/>
      <c r="AT58" s="222"/>
      <c r="AU58" s="222"/>
    </row>
    <row r="59" spans="2:47" x14ac:dyDescent="0.25">
      <c r="B59" s="14" t="s">
        <v>395</v>
      </c>
      <c r="C59" s="25" t="s">
        <v>23</v>
      </c>
      <c r="D59" s="25" t="s">
        <v>23</v>
      </c>
      <c r="E59" s="25" t="s">
        <v>23</v>
      </c>
      <c r="F59" s="25" t="s">
        <v>23</v>
      </c>
      <c r="G59" s="253" t="s">
        <v>23</v>
      </c>
      <c r="H59" s="253" t="s">
        <v>23</v>
      </c>
      <c r="I59" s="253" t="s">
        <v>23</v>
      </c>
      <c r="J59" s="253" t="s">
        <v>23</v>
      </c>
      <c r="K59" s="253" t="s">
        <v>23</v>
      </c>
      <c r="L59" s="253" t="s">
        <v>23</v>
      </c>
      <c r="M59" s="253" t="s">
        <v>23</v>
      </c>
      <c r="N59" s="253" t="s">
        <v>23</v>
      </c>
      <c r="O59" s="253" t="s">
        <v>23</v>
      </c>
      <c r="P59" s="253" t="s">
        <v>23</v>
      </c>
      <c r="Q59" s="253">
        <v>172</v>
      </c>
      <c r="R59" s="253">
        <v>73</v>
      </c>
      <c r="S59" s="253">
        <v>81</v>
      </c>
      <c r="T59" s="253">
        <v>60.639000000000003</v>
      </c>
      <c r="U59" s="253">
        <v>61.344999999999999</v>
      </c>
      <c r="V59" s="253">
        <v>157.33071420800002</v>
      </c>
      <c r="W59" s="253">
        <v>76.661622324999982</v>
      </c>
      <c r="X59" s="253">
        <f t="shared" si="6"/>
        <v>-23.379520271122992</v>
      </c>
      <c r="Y59" s="253"/>
      <c r="Z59" s="222"/>
      <c r="AA59" s="253">
        <v>42.823204726397002</v>
      </c>
      <c r="AB59" s="253">
        <v>13.795853774039001</v>
      </c>
      <c r="AC59" s="253">
        <v>-28.087144007000997</v>
      </c>
      <c r="AD59" s="253">
        <v>-23.379520271122992</v>
      </c>
      <c r="AE59" s="253">
        <v>-24.496531513042992</v>
      </c>
      <c r="AF59" s="222"/>
      <c r="AG59" s="70"/>
      <c r="AH59" s="70"/>
      <c r="AI59" s="222"/>
      <c r="AJ59" s="222"/>
      <c r="AK59" s="222"/>
      <c r="AL59" s="222"/>
      <c r="AM59" s="222"/>
      <c r="AN59" s="222"/>
      <c r="AO59" s="222"/>
      <c r="AP59" s="222"/>
      <c r="AQ59" s="222"/>
      <c r="AR59" s="222"/>
      <c r="AS59" s="222"/>
      <c r="AT59" s="222"/>
      <c r="AU59" s="222"/>
    </row>
    <row r="60" spans="2:47" x14ac:dyDescent="0.25">
      <c r="B60" s="14" t="s">
        <v>266</v>
      </c>
      <c r="C60" s="25" t="s">
        <v>23</v>
      </c>
      <c r="D60" s="25" t="s">
        <v>23</v>
      </c>
      <c r="E60" s="25" t="s">
        <v>23</v>
      </c>
      <c r="F60" s="25" t="s">
        <v>23</v>
      </c>
      <c r="G60" s="253" t="s">
        <v>23</v>
      </c>
      <c r="H60" s="253" t="s">
        <v>23</v>
      </c>
      <c r="I60" s="253" t="s">
        <v>23</v>
      </c>
      <c r="J60" s="253" t="s">
        <v>23</v>
      </c>
      <c r="K60" s="253" t="s">
        <v>23</v>
      </c>
      <c r="L60" s="253" t="s">
        <v>23</v>
      </c>
      <c r="M60" s="253" t="s">
        <v>23</v>
      </c>
      <c r="N60" s="253" t="s">
        <v>23</v>
      </c>
      <c r="O60" s="253" t="s">
        <v>23</v>
      </c>
      <c r="P60" s="253" t="s">
        <v>23</v>
      </c>
      <c r="Q60" s="253">
        <v>-175</v>
      </c>
      <c r="R60" s="253">
        <v>-130</v>
      </c>
      <c r="S60" s="253">
        <v>-141</v>
      </c>
      <c r="T60" s="253">
        <v>-115.86193867159299</v>
      </c>
      <c r="U60" s="253">
        <v>-134.97430096000002</v>
      </c>
      <c r="V60" s="253">
        <v>-93.868927259999992</v>
      </c>
      <c r="W60" s="253">
        <v>-79.456404777999978</v>
      </c>
      <c r="X60" s="253">
        <f t="shared" si="6"/>
        <v>55.633355642014017</v>
      </c>
      <c r="Y60" s="253"/>
      <c r="Z60" s="222"/>
      <c r="AA60" s="253">
        <v>7.577841067231013</v>
      </c>
      <c r="AB60" s="253">
        <v>24.86197418113699</v>
      </c>
      <c r="AC60" s="253">
        <v>60.789171393625026</v>
      </c>
      <c r="AD60" s="253">
        <v>55.633355642014017</v>
      </c>
      <c r="AE60" s="253">
        <v>78.424399510892002</v>
      </c>
      <c r="AF60" s="222"/>
      <c r="AG60" s="70"/>
      <c r="AH60" s="70"/>
      <c r="AI60" s="222"/>
      <c r="AJ60" s="222"/>
      <c r="AK60" s="222"/>
      <c r="AL60" s="222"/>
      <c r="AM60" s="222"/>
      <c r="AN60" s="222"/>
      <c r="AO60" s="222"/>
      <c r="AP60" s="222"/>
      <c r="AQ60" s="222"/>
      <c r="AR60" s="222"/>
      <c r="AS60" s="222"/>
      <c r="AT60" s="222"/>
      <c r="AU60" s="222"/>
    </row>
    <row r="61" spans="2:47" x14ac:dyDescent="0.25">
      <c r="B61" s="14" t="s">
        <v>396</v>
      </c>
      <c r="C61" s="25" t="s">
        <v>23</v>
      </c>
      <c r="D61" s="25" t="s">
        <v>23</v>
      </c>
      <c r="E61" s="25" t="s">
        <v>23</v>
      </c>
      <c r="F61" s="25" t="s">
        <v>23</v>
      </c>
      <c r="G61" s="253" t="s">
        <v>23</v>
      </c>
      <c r="H61" s="253" t="s">
        <v>23</v>
      </c>
      <c r="I61" s="253" t="s">
        <v>23</v>
      </c>
      <c r="J61" s="253" t="s">
        <v>23</v>
      </c>
      <c r="K61" s="253" t="s">
        <v>23</v>
      </c>
      <c r="L61" s="253" t="s">
        <v>23</v>
      </c>
      <c r="M61" s="253" t="s">
        <v>23</v>
      </c>
      <c r="N61" s="253" t="s">
        <v>23</v>
      </c>
      <c r="O61" s="253" t="s">
        <v>23</v>
      </c>
      <c r="P61" s="253" t="s">
        <v>23</v>
      </c>
      <c r="Q61" s="253">
        <v>-80</v>
      </c>
      <c r="R61" s="253">
        <v>-52</v>
      </c>
      <c r="S61" s="253">
        <v>-45</v>
      </c>
      <c r="T61" s="253">
        <v>-192.89042304023599</v>
      </c>
      <c r="U61" s="253">
        <v>-61.475842394119994</v>
      </c>
      <c r="V61" s="253">
        <v>-32.068865605999989</v>
      </c>
      <c r="W61" s="253">
        <v>-50.074396378999992</v>
      </c>
      <c r="X61" s="253">
        <f t="shared" si="6"/>
        <v>-53.101875805103013</v>
      </c>
      <c r="Y61" s="253"/>
      <c r="Z61" s="222"/>
      <c r="AA61" s="253">
        <v>-66.894439715006015</v>
      </c>
      <c r="AB61" s="253">
        <v>-49.323505858853004</v>
      </c>
      <c r="AC61" s="253">
        <v>-53.178265769271995</v>
      </c>
      <c r="AD61" s="253">
        <v>-53.101875805103013</v>
      </c>
      <c r="AE61" s="253">
        <v>-76.862876919971015</v>
      </c>
      <c r="AF61" s="222"/>
      <c r="AG61" s="70"/>
      <c r="AH61" s="70"/>
      <c r="AI61" s="222"/>
      <c r="AJ61" s="222"/>
      <c r="AK61" s="222"/>
      <c r="AL61" s="222"/>
      <c r="AM61" s="222"/>
      <c r="AN61" s="222"/>
      <c r="AO61" s="222"/>
      <c r="AP61" s="222"/>
      <c r="AQ61" s="222"/>
      <c r="AR61" s="222"/>
      <c r="AS61" s="222"/>
      <c r="AT61" s="222"/>
      <c r="AU61" s="222"/>
    </row>
    <row r="62" spans="2:47" x14ac:dyDescent="0.25">
      <c r="B62" s="18" t="s">
        <v>397</v>
      </c>
      <c r="C62" s="25" t="s">
        <v>23</v>
      </c>
      <c r="D62" s="25" t="s">
        <v>23</v>
      </c>
      <c r="E62" s="25" t="s">
        <v>23</v>
      </c>
      <c r="F62" s="25" t="s">
        <v>23</v>
      </c>
      <c r="G62" s="253" t="s">
        <v>23</v>
      </c>
      <c r="H62" s="253" t="s">
        <v>23</v>
      </c>
      <c r="I62" s="253" t="s">
        <v>23</v>
      </c>
      <c r="J62" s="253" t="s">
        <v>23</v>
      </c>
      <c r="K62" s="253" t="s">
        <v>23</v>
      </c>
      <c r="L62" s="253" t="s">
        <v>23</v>
      </c>
      <c r="M62" s="253" t="s">
        <v>23</v>
      </c>
      <c r="N62" s="253" t="s">
        <v>23</v>
      </c>
      <c r="O62" s="253" t="s">
        <v>23</v>
      </c>
      <c r="P62" s="253" t="s">
        <v>23</v>
      </c>
      <c r="Q62" s="253">
        <v>-381</v>
      </c>
      <c r="R62" s="253">
        <v>-391</v>
      </c>
      <c r="S62" s="253">
        <v>-391</v>
      </c>
      <c r="T62" s="253">
        <v>-391.06977739499996</v>
      </c>
      <c r="U62" s="253">
        <v>-906.13537909499996</v>
      </c>
      <c r="V62" s="253">
        <v>-893.0327534249999</v>
      </c>
      <c r="W62" s="253">
        <v>-1899.0404687999999</v>
      </c>
      <c r="X62" s="253">
        <f t="shared" si="6"/>
        <v>-1901.8760753399999</v>
      </c>
      <c r="Y62" s="280"/>
      <c r="Z62" s="222"/>
      <c r="AA62" s="253">
        <v>-1907.6425479500001</v>
      </c>
      <c r="AB62" s="253">
        <v>-1896.68059247</v>
      </c>
      <c r="AC62" s="253">
        <v>-1890.2314589099999</v>
      </c>
      <c r="AD62" s="253">
        <v>-1901.8760753399999</v>
      </c>
      <c r="AE62" s="253">
        <v>-1892.4838173350001</v>
      </c>
      <c r="AF62" s="466"/>
      <c r="AG62" s="467"/>
      <c r="AH62" s="467"/>
      <c r="AI62" s="222"/>
      <c r="AJ62" s="222"/>
      <c r="AK62" s="222"/>
      <c r="AL62" s="222"/>
      <c r="AM62" s="222"/>
      <c r="AN62" s="222"/>
      <c r="AO62" s="222"/>
      <c r="AP62" s="222"/>
      <c r="AQ62" s="222"/>
      <c r="AR62" s="222"/>
      <c r="AS62" s="222"/>
      <c r="AT62" s="222"/>
      <c r="AU62" s="222"/>
    </row>
    <row r="63" spans="2:47" x14ac:dyDescent="0.25">
      <c r="B63" s="72" t="s">
        <v>398</v>
      </c>
      <c r="C63" s="67" t="s">
        <v>23</v>
      </c>
      <c r="D63" s="67" t="s">
        <v>23</v>
      </c>
      <c r="E63" s="67" t="s">
        <v>23</v>
      </c>
      <c r="F63" s="67" t="s">
        <v>23</v>
      </c>
      <c r="G63" s="264" t="s">
        <v>23</v>
      </c>
      <c r="H63" s="264" t="s">
        <v>23</v>
      </c>
      <c r="I63" s="264" t="s">
        <v>23</v>
      </c>
      <c r="J63" s="264" t="s">
        <v>23</v>
      </c>
      <c r="K63" s="264" t="s">
        <v>23</v>
      </c>
      <c r="L63" s="264" t="s">
        <v>23</v>
      </c>
      <c r="M63" s="264" t="s">
        <v>23</v>
      </c>
      <c r="N63" s="264" t="s">
        <v>23</v>
      </c>
      <c r="O63" s="264" t="s">
        <v>23</v>
      </c>
      <c r="P63" s="264" t="s">
        <v>23</v>
      </c>
      <c r="Q63" s="264">
        <v>18635</v>
      </c>
      <c r="R63" s="264">
        <v>17454</v>
      </c>
      <c r="S63" s="264">
        <v>16340</v>
      </c>
      <c r="T63" s="264">
        <v>15385.075860893172</v>
      </c>
      <c r="U63" s="264">
        <v>15468.882477550886</v>
      </c>
      <c r="V63" s="264">
        <v>15267.806568507996</v>
      </c>
      <c r="W63" s="264">
        <v>14789.37709236899</v>
      </c>
      <c r="X63" s="264">
        <f t="shared" si="6"/>
        <v>18123.129003306236</v>
      </c>
      <c r="Y63" s="293"/>
      <c r="Z63" s="222"/>
      <c r="AA63" s="264">
        <v>16891.444287147711</v>
      </c>
      <c r="AB63" s="264">
        <v>17278.333531174369</v>
      </c>
      <c r="AC63" s="264">
        <v>18860.747442312226</v>
      </c>
      <c r="AD63" s="264">
        <v>18123.129003306236</v>
      </c>
      <c r="AE63" s="264">
        <v>17262.445668637276</v>
      </c>
      <c r="AF63" s="466"/>
      <c r="AG63" s="467"/>
      <c r="AH63" s="467"/>
      <c r="AI63" s="222"/>
      <c r="AJ63" s="222"/>
      <c r="AK63" s="222"/>
      <c r="AL63" s="222"/>
      <c r="AM63" s="222"/>
      <c r="AN63" s="222"/>
      <c r="AO63" s="222"/>
      <c r="AP63" s="222"/>
      <c r="AQ63" s="222"/>
      <c r="AR63" s="222"/>
      <c r="AS63" s="222"/>
      <c r="AT63" s="222"/>
      <c r="AU63" s="222"/>
    </row>
    <row r="64" spans="2:47" x14ac:dyDescent="0.25">
      <c r="B64" s="72" t="s">
        <v>368</v>
      </c>
      <c r="C64" s="67" t="s">
        <v>23</v>
      </c>
      <c r="D64" s="67" t="s">
        <v>23</v>
      </c>
      <c r="E64" s="67" t="s">
        <v>23</v>
      </c>
      <c r="F64" s="67" t="s">
        <v>23</v>
      </c>
      <c r="G64" s="264" t="s">
        <v>23</v>
      </c>
      <c r="H64" s="264" t="s">
        <v>23</v>
      </c>
      <c r="I64" s="264" t="s">
        <v>23</v>
      </c>
      <c r="J64" s="264" t="s">
        <v>23</v>
      </c>
      <c r="K64" s="264" t="s">
        <v>23</v>
      </c>
      <c r="L64" s="264" t="s">
        <v>23</v>
      </c>
      <c r="M64" s="264" t="s">
        <v>23</v>
      </c>
      <c r="N64" s="264" t="s">
        <v>23</v>
      </c>
      <c r="O64" s="264" t="s">
        <v>23</v>
      </c>
      <c r="P64" s="264" t="s">
        <v>23</v>
      </c>
      <c r="Q64" s="264">
        <v>1245</v>
      </c>
      <c r="R64" s="264">
        <v>1521</v>
      </c>
      <c r="S64" s="264">
        <v>2400</v>
      </c>
      <c r="T64" s="264">
        <v>1803.2052051465801</v>
      </c>
      <c r="U64" s="264">
        <v>1542.7223504996</v>
      </c>
      <c r="V64" s="264">
        <v>2954.2767137559999</v>
      </c>
      <c r="W64" s="264">
        <v>3222.3262463789993</v>
      </c>
      <c r="X64" s="264">
        <f t="shared" si="6"/>
        <v>4900.1076479210587</v>
      </c>
      <c r="Y64" s="264"/>
      <c r="Z64" s="222"/>
      <c r="AA64" s="264">
        <v>3724.3643187248513</v>
      </c>
      <c r="AB64" s="264">
        <v>3060.2984022032751</v>
      </c>
      <c r="AC64" s="264">
        <v>3513.9288268722939</v>
      </c>
      <c r="AD64" s="264">
        <v>4900.1076479210587</v>
      </c>
      <c r="AE64" s="264">
        <v>4155.453970979338</v>
      </c>
      <c r="AF64" s="466"/>
      <c r="AG64" s="467"/>
      <c r="AH64" s="467"/>
      <c r="AI64" s="222"/>
      <c r="AJ64" s="222"/>
      <c r="AK64" s="222"/>
      <c r="AL64" s="222"/>
      <c r="AM64" s="222"/>
      <c r="AN64" s="222"/>
      <c r="AO64" s="222"/>
      <c r="AP64" s="222"/>
      <c r="AQ64" s="222"/>
      <c r="AR64" s="222"/>
      <c r="AS64" s="222"/>
      <c r="AT64" s="222"/>
      <c r="AU64" s="222"/>
    </row>
    <row r="65" spans="2:47" x14ac:dyDescent="0.25">
      <c r="B65" s="13" t="s">
        <v>391</v>
      </c>
      <c r="C65" s="25" t="s">
        <v>23</v>
      </c>
      <c r="D65" s="25" t="s">
        <v>23</v>
      </c>
      <c r="E65" s="25" t="s">
        <v>23</v>
      </c>
      <c r="F65" s="25" t="s">
        <v>23</v>
      </c>
      <c r="G65" s="253" t="s">
        <v>23</v>
      </c>
      <c r="H65" s="253" t="s">
        <v>23</v>
      </c>
      <c r="I65" s="253" t="s">
        <v>23</v>
      </c>
      <c r="J65" s="253" t="s">
        <v>23</v>
      </c>
      <c r="K65" s="253" t="s">
        <v>23</v>
      </c>
      <c r="L65" s="253" t="s">
        <v>23</v>
      </c>
      <c r="M65" s="253" t="s">
        <v>23</v>
      </c>
      <c r="N65" s="253" t="s">
        <v>23</v>
      </c>
      <c r="O65" s="253" t="s">
        <v>23</v>
      </c>
      <c r="P65" s="253" t="s">
        <v>23</v>
      </c>
      <c r="Q65" s="253">
        <v>680</v>
      </c>
      <c r="R65" s="253">
        <v>525</v>
      </c>
      <c r="S65" s="253">
        <v>1608</v>
      </c>
      <c r="T65" s="253">
        <v>921.80048948575291</v>
      </c>
      <c r="U65" s="253">
        <v>376.64405969613904</v>
      </c>
      <c r="V65" s="253">
        <v>1997.1546509649997</v>
      </c>
      <c r="W65" s="253">
        <v>1788.9767088869996</v>
      </c>
      <c r="X65" s="253">
        <f t="shared" si="6"/>
        <v>2980.9793618682979</v>
      </c>
      <c r="Y65" s="253"/>
      <c r="Z65" s="222"/>
      <c r="AA65" s="253">
        <v>2040.339746147014</v>
      </c>
      <c r="AB65" s="253">
        <v>1534</v>
      </c>
      <c r="AC65" s="253">
        <v>1564.9654480786824</v>
      </c>
      <c r="AD65" s="253">
        <v>2980.9793618682979</v>
      </c>
      <c r="AE65" s="253">
        <v>2176.6073232708368</v>
      </c>
      <c r="AF65" s="222"/>
      <c r="AG65" s="70"/>
      <c r="AH65" s="70"/>
      <c r="AI65" s="222"/>
      <c r="AJ65" s="222"/>
      <c r="AK65" s="222"/>
      <c r="AL65" s="222"/>
      <c r="AM65" s="222"/>
      <c r="AN65" s="222"/>
      <c r="AO65" s="222"/>
      <c r="AP65" s="222"/>
      <c r="AQ65" s="222"/>
      <c r="AR65" s="222"/>
      <c r="AS65" s="222"/>
      <c r="AT65" s="222"/>
      <c r="AU65" s="222"/>
    </row>
    <row r="66" spans="2:47" x14ac:dyDescent="0.25">
      <c r="B66" s="13" t="s">
        <v>392</v>
      </c>
      <c r="C66" s="25" t="s">
        <v>23</v>
      </c>
      <c r="D66" s="25" t="s">
        <v>23</v>
      </c>
      <c r="E66" s="25" t="s">
        <v>23</v>
      </c>
      <c r="F66" s="25" t="s">
        <v>23</v>
      </c>
      <c r="G66" s="253" t="s">
        <v>23</v>
      </c>
      <c r="H66" s="253" t="s">
        <v>23</v>
      </c>
      <c r="I66" s="253" t="s">
        <v>23</v>
      </c>
      <c r="J66" s="253" t="s">
        <v>23</v>
      </c>
      <c r="K66" s="253" t="s">
        <v>23</v>
      </c>
      <c r="L66" s="253" t="s">
        <v>23</v>
      </c>
      <c r="M66" s="253" t="s">
        <v>23</v>
      </c>
      <c r="N66" s="253" t="s">
        <v>23</v>
      </c>
      <c r="O66" s="253" t="s">
        <v>23</v>
      </c>
      <c r="P66" s="253" t="s">
        <v>23</v>
      </c>
      <c r="Q66" s="253">
        <v>299</v>
      </c>
      <c r="R66" s="253">
        <v>408</v>
      </c>
      <c r="S66" s="253">
        <v>388</v>
      </c>
      <c r="T66" s="253">
        <v>385.591897825545</v>
      </c>
      <c r="U66" s="253">
        <v>581.75907633173006</v>
      </c>
      <c r="V66" s="253">
        <v>474.38428056700019</v>
      </c>
      <c r="W66" s="253">
        <v>1003.7837723139997</v>
      </c>
      <c r="X66" s="253">
        <f t="shared" si="6"/>
        <v>1171.9321821389076</v>
      </c>
      <c r="Y66" s="253"/>
      <c r="Z66" s="222"/>
      <c r="AA66" s="253">
        <v>1202.3970416599941</v>
      </c>
      <c r="AB66" s="253">
        <v>1118.4205148184349</v>
      </c>
      <c r="AC66" s="253">
        <v>1205.4626888173775</v>
      </c>
      <c r="AD66" s="253">
        <v>1171.9321821389076</v>
      </c>
      <c r="AE66" s="253">
        <v>1367.7228894544112</v>
      </c>
      <c r="AF66" s="222"/>
      <c r="AG66" s="70"/>
      <c r="AH66" s="70"/>
      <c r="AI66" s="222"/>
      <c r="AJ66" s="222"/>
      <c r="AK66" s="222"/>
      <c r="AL66" s="222"/>
      <c r="AM66" s="222"/>
      <c r="AN66" s="222"/>
      <c r="AO66" s="222"/>
      <c r="AP66" s="222"/>
      <c r="AQ66" s="222"/>
      <c r="AR66" s="222"/>
      <c r="AS66" s="222"/>
      <c r="AT66" s="222"/>
      <c r="AU66" s="222"/>
    </row>
    <row r="67" spans="2:47" x14ac:dyDescent="0.25">
      <c r="B67" s="13" t="s">
        <v>393</v>
      </c>
      <c r="C67" s="25" t="s">
        <v>23</v>
      </c>
      <c r="D67" s="25" t="s">
        <v>23</v>
      </c>
      <c r="E67" s="25" t="s">
        <v>23</v>
      </c>
      <c r="F67" s="25" t="s">
        <v>23</v>
      </c>
      <c r="G67" s="253" t="s">
        <v>23</v>
      </c>
      <c r="H67" s="253" t="s">
        <v>23</v>
      </c>
      <c r="I67" s="253" t="s">
        <v>23</v>
      </c>
      <c r="J67" s="253" t="s">
        <v>23</v>
      </c>
      <c r="K67" s="253" t="s">
        <v>23</v>
      </c>
      <c r="L67" s="253" t="s">
        <v>23</v>
      </c>
      <c r="M67" s="253" t="s">
        <v>23</v>
      </c>
      <c r="N67" s="253" t="s">
        <v>23</v>
      </c>
      <c r="O67" s="253" t="s">
        <v>23</v>
      </c>
      <c r="P67" s="253" t="s">
        <v>23</v>
      </c>
      <c r="Q67" s="253">
        <v>267</v>
      </c>
      <c r="R67" s="253">
        <v>588</v>
      </c>
      <c r="S67" s="253">
        <v>404</v>
      </c>
      <c r="T67" s="253">
        <v>495.81281783528101</v>
      </c>
      <c r="U67" s="253">
        <v>584.3192144717309</v>
      </c>
      <c r="V67" s="253">
        <v>429.25869399399994</v>
      </c>
      <c r="W67" s="253">
        <v>427.80434776800001</v>
      </c>
      <c r="X67" s="253">
        <f t="shared" si="6"/>
        <v>744.36842037385304</v>
      </c>
      <c r="Y67" s="253"/>
      <c r="Z67" s="222"/>
      <c r="AA67" s="253">
        <v>480.24248381784304</v>
      </c>
      <c r="AB67" s="253">
        <v>406.38886160357202</v>
      </c>
      <c r="AC67" s="253">
        <v>729.3979368762341</v>
      </c>
      <c r="AD67" s="253">
        <v>744.36842037385304</v>
      </c>
      <c r="AE67" s="253">
        <v>604.37310870408999</v>
      </c>
      <c r="AF67" s="222"/>
      <c r="AG67" s="70"/>
      <c r="AH67" s="70"/>
      <c r="AI67" s="222"/>
      <c r="AJ67" s="222"/>
      <c r="AK67" s="222"/>
      <c r="AL67" s="222"/>
      <c r="AM67" s="222"/>
      <c r="AN67" s="222"/>
      <c r="AO67" s="222"/>
      <c r="AP67" s="222"/>
      <c r="AQ67" s="222"/>
      <c r="AR67" s="222"/>
      <c r="AS67" s="222"/>
      <c r="AT67" s="222"/>
      <c r="AU67" s="222"/>
    </row>
    <row r="68" spans="2:47" x14ac:dyDescent="0.25">
      <c r="B68" s="13" t="s">
        <v>399</v>
      </c>
      <c r="C68" s="103" t="s">
        <v>23</v>
      </c>
      <c r="D68" s="103" t="s">
        <v>23</v>
      </c>
      <c r="E68" s="103" t="s">
        <v>23</v>
      </c>
      <c r="F68" s="103" t="s">
        <v>23</v>
      </c>
      <c r="G68" s="263" t="s">
        <v>23</v>
      </c>
      <c r="H68" s="263" t="s">
        <v>23</v>
      </c>
      <c r="I68" s="263" t="s">
        <v>23</v>
      </c>
      <c r="J68" s="263" t="s">
        <v>23</v>
      </c>
      <c r="K68" s="263" t="s">
        <v>23</v>
      </c>
      <c r="L68" s="263" t="s">
        <v>23</v>
      </c>
      <c r="M68" s="263" t="s">
        <v>23</v>
      </c>
      <c r="N68" s="263" t="s">
        <v>23</v>
      </c>
      <c r="O68" s="263" t="s">
        <v>23</v>
      </c>
      <c r="P68" s="263" t="s">
        <v>23</v>
      </c>
      <c r="Q68" s="263" t="s">
        <v>23</v>
      </c>
      <c r="R68" s="263" t="s">
        <v>23</v>
      </c>
      <c r="S68" s="263" t="s">
        <v>23</v>
      </c>
      <c r="T68" s="263" t="s">
        <v>23</v>
      </c>
      <c r="U68" s="263" t="s">
        <v>23</v>
      </c>
      <c r="V68" s="263">
        <v>53.479088229999974</v>
      </c>
      <c r="W68" s="253">
        <v>1.7614174100000053</v>
      </c>
      <c r="X68" s="253">
        <f t="shared" si="6"/>
        <v>2.8276835400000051</v>
      </c>
      <c r="Y68" s="280"/>
      <c r="Z68" s="222"/>
      <c r="AA68" s="253">
        <v>1.3850471000000033</v>
      </c>
      <c r="AB68" s="253">
        <v>1</v>
      </c>
      <c r="AC68" s="253">
        <v>14.102753100000038</v>
      </c>
      <c r="AD68" s="253">
        <v>2.8276835400000051</v>
      </c>
      <c r="AE68" s="253">
        <v>6.7506495499999986</v>
      </c>
      <c r="AF68" s="466"/>
      <c r="AG68" s="467"/>
      <c r="AH68" s="467"/>
      <c r="AI68" s="222"/>
      <c r="AJ68" s="222"/>
      <c r="AK68" s="222"/>
      <c r="AL68" s="222"/>
      <c r="AM68" s="222"/>
      <c r="AN68" s="222"/>
      <c r="AO68" s="222"/>
      <c r="AP68" s="222"/>
      <c r="AQ68" s="222"/>
      <c r="AR68" s="222"/>
      <c r="AS68" s="222"/>
      <c r="AT68" s="222"/>
      <c r="AU68" s="222"/>
    </row>
    <row r="69" spans="2:47" x14ac:dyDescent="0.25">
      <c r="B69" s="73" t="s">
        <v>400</v>
      </c>
      <c r="C69" s="71" t="s">
        <v>23</v>
      </c>
      <c r="D69" s="71" t="s">
        <v>23</v>
      </c>
      <c r="E69" s="71" t="s">
        <v>23</v>
      </c>
      <c r="F69" s="71" t="s">
        <v>23</v>
      </c>
      <c r="G69" s="276" t="s">
        <v>23</v>
      </c>
      <c r="H69" s="276" t="s">
        <v>23</v>
      </c>
      <c r="I69" s="276" t="s">
        <v>23</v>
      </c>
      <c r="J69" s="276" t="s">
        <v>23</v>
      </c>
      <c r="K69" s="276" t="s">
        <v>23</v>
      </c>
      <c r="L69" s="276" t="s">
        <v>23</v>
      </c>
      <c r="M69" s="276" t="s">
        <v>23</v>
      </c>
      <c r="N69" s="276" t="s">
        <v>23</v>
      </c>
      <c r="O69" s="276" t="s">
        <v>23</v>
      </c>
      <c r="P69" s="276" t="s">
        <v>23</v>
      </c>
      <c r="Q69" s="276">
        <v>9</v>
      </c>
      <c r="R69" s="276">
        <v>10</v>
      </c>
      <c r="S69" s="276">
        <v>38</v>
      </c>
      <c r="T69" s="276">
        <v>101.94093925811001</v>
      </c>
      <c r="U69" s="276">
        <v>99.325839390249001</v>
      </c>
      <c r="V69" s="276">
        <v>71</v>
      </c>
      <c r="W69" s="276">
        <v>1.8576258099999949</v>
      </c>
      <c r="X69" s="276">
        <f t="shared" si="6"/>
        <v>0.34615073954600001</v>
      </c>
      <c r="Y69" s="293"/>
      <c r="Z69" s="222"/>
      <c r="AA69" s="276">
        <v>33.179539106568001</v>
      </c>
      <c r="AB69" s="276">
        <v>66.009847439561995</v>
      </c>
      <c r="AC69" s="276">
        <v>59.138296360109997</v>
      </c>
      <c r="AD69" s="276">
        <v>0.34615073954600001</v>
      </c>
      <c r="AE69" s="276">
        <v>0</v>
      </c>
      <c r="AF69" s="466"/>
      <c r="AG69" s="467"/>
      <c r="AH69" s="467"/>
      <c r="AI69" s="222"/>
      <c r="AJ69" s="222"/>
      <c r="AK69" s="222"/>
      <c r="AL69" s="222"/>
      <c r="AM69" s="222"/>
      <c r="AN69" s="222"/>
      <c r="AO69" s="222"/>
      <c r="AP69" s="222"/>
      <c r="AQ69" s="222"/>
      <c r="AR69" s="222"/>
      <c r="AS69" s="222"/>
      <c r="AT69" s="222"/>
      <c r="AU69" s="222"/>
    </row>
    <row r="70" spans="2:47" x14ac:dyDescent="0.25">
      <c r="B70" s="72" t="s">
        <v>48</v>
      </c>
      <c r="C70" s="67" t="s">
        <v>23</v>
      </c>
      <c r="D70" s="67" t="s">
        <v>23</v>
      </c>
      <c r="E70" s="67" t="s">
        <v>23</v>
      </c>
      <c r="F70" s="67" t="s">
        <v>23</v>
      </c>
      <c r="G70" s="264" t="s">
        <v>23</v>
      </c>
      <c r="H70" s="264" t="s">
        <v>23</v>
      </c>
      <c r="I70" s="264">
        <v>11692.247762000001</v>
      </c>
      <c r="J70" s="264">
        <v>13921.168648000001</v>
      </c>
      <c r="K70" s="264">
        <v>14033.085429000001</v>
      </c>
      <c r="L70" s="264">
        <v>16246.835564999999</v>
      </c>
      <c r="M70" s="264">
        <v>16879.863873999999</v>
      </c>
      <c r="N70" s="264">
        <v>18233.274635000002</v>
      </c>
      <c r="O70" s="264">
        <v>17083.281907000001</v>
      </c>
      <c r="P70" s="264">
        <v>17042.367205646784</v>
      </c>
      <c r="Q70" s="264">
        <f>Q63-Q64-Q69</f>
        <v>17381</v>
      </c>
      <c r="R70" s="264">
        <v>15923</v>
      </c>
      <c r="S70" s="264">
        <v>13902</v>
      </c>
      <c r="T70" s="264">
        <v>13479.929716488483</v>
      </c>
      <c r="U70" s="264">
        <v>13826.834287661037</v>
      </c>
      <c r="V70" s="264">
        <v>12243</v>
      </c>
      <c r="W70" s="264">
        <v>11565.097379838997</v>
      </c>
      <c r="X70" s="264">
        <f t="shared" si="6"/>
        <v>13222.578279525638</v>
      </c>
      <c r="Y70" s="293"/>
      <c r="Z70" s="222"/>
      <c r="AA70" s="264">
        <v>13133.803870286643</v>
      </c>
      <c r="AB70" s="264">
        <v>14152.046986474372</v>
      </c>
      <c r="AC70" s="264">
        <v>15287.588494199828</v>
      </c>
      <c r="AD70" s="264">
        <v>13222.578279525638</v>
      </c>
      <c r="AE70" s="264">
        <v>13106.878174809177</v>
      </c>
      <c r="AF70" s="466"/>
      <c r="AG70" s="467"/>
      <c r="AH70" s="467"/>
      <c r="AI70" s="222"/>
      <c r="AJ70" s="222"/>
      <c r="AK70" s="222"/>
      <c r="AL70" s="222"/>
      <c r="AM70" s="222"/>
      <c r="AN70" s="222"/>
      <c r="AO70" s="222"/>
      <c r="AP70" s="222"/>
      <c r="AQ70" s="222"/>
      <c r="AR70" s="222"/>
      <c r="AS70" s="222"/>
      <c r="AT70" s="222"/>
      <c r="AU70" s="222"/>
    </row>
    <row r="71" spans="2:47" x14ac:dyDescent="0.25">
      <c r="B71" s="144" t="s">
        <v>267</v>
      </c>
      <c r="C71" s="145" t="s">
        <v>23</v>
      </c>
      <c r="D71" s="145" t="s">
        <v>23</v>
      </c>
      <c r="E71" s="145" t="s">
        <v>23</v>
      </c>
      <c r="F71" s="145" t="s">
        <v>23</v>
      </c>
      <c r="G71" s="277" t="s">
        <v>23</v>
      </c>
      <c r="H71" s="277" t="s">
        <v>23</v>
      </c>
      <c r="I71" s="278">
        <v>4.4486407501227658</v>
      </c>
      <c r="J71" s="278">
        <v>4.4125047124058652</v>
      </c>
      <c r="K71" s="278">
        <v>4.1728517996143468</v>
      </c>
      <c r="L71" s="278">
        <v>4.4970082645989091</v>
      </c>
      <c r="M71" s="278">
        <v>4.4945998790873123</v>
      </c>
      <c r="N71" s="278">
        <v>5.0250759321549907</v>
      </c>
      <c r="O71" s="278">
        <v>4.7479814935145708</v>
      </c>
      <c r="P71" s="278">
        <v>4.6788934140568141</v>
      </c>
      <c r="Q71" s="278">
        <v>4.4000000000000004</v>
      </c>
      <c r="R71" s="278">
        <v>4.2</v>
      </c>
      <c r="S71" s="278">
        <v>3.5</v>
      </c>
      <c r="T71" s="278">
        <v>4.0760901625993009</v>
      </c>
      <c r="U71" s="278">
        <v>3.7313180196899012</v>
      </c>
      <c r="V71" s="279">
        <v>3.5323030000000002</v>
      </c>
      <c r="W71" s="279">
        <v>3.485303</v>
      </c>
      <c r="X71" s="278">
        <f t="shared" si="6"/>
        <v>3.3566280000000002</v>
      </c>
      <c r="Y71" s="463"/>
      <c r="Z71" s="222"/>
      <c r="AA71" s="279">
        <v>4.3054810000000003</v>
      </c>
      <c r="AB71" s="279">
        <v>4.0668689999999996</v>
      </c>
      <c r="AC71" s="279">
        <v>4.3361229999999997</v>
      </c>
      <c r="AD71" s="279">
        <v>3.3566280000000002</v>
      </c>
      <c r="AE71" s="279">
        <v>2.7924500000000001</v>
      </c>
      <c r="AF71" s="222"/>
      <c r="AG71" s="70"/>
      <c r="AH71" s="70"/>
      <c r="AI71" s="222"/>
      <c r="AJ71" s="222"/>
      <c r="AK71" s="222"/>
      <c r="AL71" s="222"/>
      <c r="AM71" s="222"/>
      <c r="AN71" s="222"/>
      <c r="AO71" s="222"/>
      <c r="AP71" s="222"/>
      <c r="AQ71" s="222"/>
      <c r="AR71" s="222"/>
      <c r="AS71" s="222"/>
      <c r="AT71" s="222"/>
      <c r="AU71" s="222"/>
    </row>
    <row r="72" spans="2:47" x14ac:dyDescent="0.25">
      <c r="B72" s="146" t="s">
        <v>39</v>
      </c>
      <c r="C72" s="147" t="s">
        <v>23</v>
      </c>
      <c r="D72" s="147" t="s">
        <v>23</v>
      </c>
      <c r="E72" s="147" t="s">
        <v>23</v>
      </c>
      <c r="F72" s="147" t="s">
        <v>23</v>
      </c>
      <c r="G72" s="280" t="s">
        <v>23</v>
      </c>
      <c r="H72" s="280" t="s">
        <v>23</v>
      </c>
      <c r="I72" s="280" t="s">
        <v>23</v>
      </c>
      <c r="J72" s="280" t="s">
        <v>23</v>
      </c>
      <c r="K72" s="280" t="s">
        <v>23</v>
      </c>
      <c r="L72" s="281">
        <v>0.2029878149001717</v>
      </c>
      <c r="M72" s="281">
        <v>0.18726495503743928</v>
      </c>
      <c r="N72" s="281">
        <v>0.17556128492747092</v>
      </c>
      <c r="O72" s="281">
        <v>0.1695998790533591</v>
      </c>
      <c r="P72" s="281">
        <v>0.16781544287671166</v>
      </c>
      <c r="Q72" s="282">
        <v>0.18</v>
      </c>
      <c r="R72" s="282">
        <v>0.13300000000000001</v>
      </c>
      <c r="S72" s="282">
        <v>0.17799999999999999</v>
      </c>
      <c r="T72" s="282">
        <v>0.11626931485264493</v>
      </c>
      <c r="U72" s="282">
        <v>0.19463272324118533</v>
      </c>
      <c r="V72" s="283">
        <v>0.192195</v>
      </c>
      <c r="W72" s="283">
        <v>0.207451</v>
      </c>
      <c r="X72" s="282">
        <f t="shared" si="6"/>
        <v>0.20418800000000001</v>
      </c>
      <c r="Y72" s="282"/>
      <c r="Z72" s="222"/>
      <c r="AA72" s="283">
        <v>16.617199999999997</v>
      </c>
      <c r="AB72" s="283">
        <v>17.913</v>
      </c>
      <c r="AC72" s="283">
        <v>0.18062800000000004</v>
      </c>
      <c r="AD72" s="283">
        <v>0.20418800000000001</v>
      </c>
      <c r="AE72" s="283">
        <v>0.23405400000000001</v>
      </c>
      <c r="AF72" s="466"/>
      <c r="AG72" s="467"/>
      <c r="AH72" s="467"/>
      <c r="AI72" s="222"/>
      <c r="AJ72" s="222"/>
      <c r="AK72" s="222"/>
      <c r="AL72" s="222"/>
      <c r="AM72" s="222"/>
      <c r="AN72" s="222"/>
      <c r="AO72" s="222"/>
      <c r="AP72" s="222"/>
      <c r="AQ72" s="222"/>
      <c r="AR72" s="222"/>
      <c r="AS72" s="222"/>
      <c r="AT72" s="222"/>
      <c r="AU72" s="222"/>
    </row>
    <row r="73" spans="2:47" x14ac:dyDescent="0.25">
      <c r="C73" s="98"/>
      <c r="D73" s="98"/>
      <c r="E73" s="98"/>
      <c r="F73" s="98"/>
      <c r="G73" s="284"/>
      <c r="H73" s="284"/>
      <c r="I73" s="284"/>
      <c r="J73" s="284"/>
      <c r="K73" s="284"/>
      <c r="L73" s="284"/>
      <c r="M73" s="284"/>
      <c r="N73" s="284"/>
      <c r="O73" s="284"/>
      <c r="P73" s="284"/>
      <c r="Q73" s="284"/>
      <c r="R73" s="285"/>
      <c r="S73" s="285"/>
      <c r="T73" s="285"/>
      <c r="U73" s="222"/>
      <c r="V73" s="253"/>
      <c r="W73" s="70"/>
      <c r="X73" s="222"/>
      <c r="Y73" s="222"/>
      <c r="Z73" s="222"/>
      <c r="AA73" s="222"/>
      <c r="AB73" s="222"/>
      <c r="AC73" s="70"/>
      <c r="AD73" s="70"/>
      <c r="AE73" s="222"/>
      <c r="AF73" s="222"/>
      <c r="AG73" s="70"/>
      <c r="AH73" s="70"/>
      <c r="AI73" s="222"/>
      <c r="AJ73" s="222"/>
      <c r="AK73" s="222"/>
      <c r="AL73" s="222"/>
      <c r="AM73" s="222"/>
      <c r="AN73" s="222"/>
      <c r="AO73" s="222"/>
      <c r="AP73" s="222"/>
      <c r="AQ73" s="222"/>
      <c r="AR73" s="222"/>
      <c r="AS73" s="222"/>
      <c r="AT73" s="222"/>
      <c r="AU73" s="222"/>
    </row>
    <row r="74" spans="2:47" x14ac:dyDescent="0.25">
      <c r="B74" s="165" t="s">
        <v>40</v>
      </c>
      <c r="C74" s="61">
        <v>2001</v>
      </c>
      <c r="D74" s="61">
        <v>2002</v>
      </c>
      <c r="E74" s="61">
        <v>2003</v>
      </c>
      <c r="F74" s="61">
        <v>2004</v>
      </c>
      <c r="G74" s="227">
        <v>2005</v>
      </c>
      <c r="H74" s="227">
        <v>2006</v>
      </c>
      <c r="I74" s="227">
        <v>2007</v>
      </c>
      <c r="J74" s="227">
        <v>2008</v>
      </c>
      <c r="K74" s="227">
        <v>2009</v>
      </c>
      <c r="L74" s="227">
        <v>2010</v>
      </c>
      <c r="M74" s="227">
        <v>2011</v>
      </c>
      <c r="N74" s="227">
        <v>2012</v>
      </c>
      <c r="O74" s="227">
        <v>2013</v>
      </c>
      <c r="P74" s="227">
        <v>2014</v>
      </c>
      <c r="Q74" s="227">
        <v>2015</v>
      </c>
      <c r="R74" s="227">
        <v>2016</v>
      </c>
      <c r="S74" s="227">
        <v>2017</v>
      </c>
      <c r="T74" s="227">
        <v>2018</v>
      </c>
      <c r="U74" s="227">
        <v>2019</v>
      </c>
      <c r="V74" s="227">
        <v>2020</v>
      </c>
      <c r="W74" s="230">
        <v>2021</v>
      </c>
      <c r="X74" s="228">
        <v>2022</v>
      </c>
      <c r="Y74" s="229">
        <v>2023</v>
      </c>
      <c r="Z74" s="222"/>
      <c r="AA74" s="230" t="s">
        <v>290</v>
      </c>
      <c r="AB74" s="230" t="s">
        <v>291</v>
      </c>
      <c r="AC74" s="230" t="s">
        <v>292</v>
      </c>
      <c r="AD74" s="230">
        <v>2022</v>
      </c>
      <c r="AE74" s="231" t="s">
        <v>320</v>
      </c>
      <c r="AF74" s="231" t="s">
        <v>321</v>
      </c>
      <c r="AG74" s="231" t="s">
        <v>322</v>
      </c>
      <c r="AH74" s="231">
        <v>2023</v>
      </c>
      <c r="AI74" s="222"/>
      <c r="AJ74" s="222"/>
      <c r="AK74" s="222"/>
      <c r="AL74" s="222"/>
      <c r="AM74" s="222"/>
      <c r="AN74" s="222"/>
      <c r="AO74" s="222"/>
      <c r="AP74" s="222"/>
      <c r="AQ74" s="222"/>
      <c r="AR74" s="222"/>
      <c r="AS74" s="222"/>
      <c r="AT74" s="222"/>
      <c r="AU74" s="222"/>
    </row>
    <row r="75" spans="2:47" x14ac:dyDescent="0.25">
      <c r="B75" s="13" t="s">
        <v>41</v>
      </c>
      <c r="C75" s="105" t="s">
        <v>23</v>
      </c>
      <c r="D75" s="105" t="s">
        <v>23</v>
      </c>
      <c r="E75" s="105" t="s">
        <v>23</v>
      </c>
      <c r="F75" s="105" t="s">
        <v>23</v>
      </c>
      <c r="G75" s="286" t="s">
        <v>23</v>
      </c>
      <c r="H75" s="286" t="s">
        <v>23</v>
      </c>
      <c r="I75" s="286" t="s">
        <v>23</v>
      </c>
      <c r="J75" s="286" t="s">
        <v>23</v>
      </c>
      <c r="K75" s="286" t="s">
        <v>23</v>
      </c>
      <c r="L75" s="286" t="s">
        <v>23</v>
      </c>
      <c r="M75" s="286" t="s">
        <v>23</v>
      </c>
      <c r="N75" s="286" t="s">
        <v>23</v>
      </c>
      <c r="O75" s="286" t="s">
        <v>23</v>
      </c>
      <c r="P75" s="286" t="s">
        <v>23</v>
      </c>
      <c r="Q75" s="286" t="s">
        <v>23</v>
      </c>
      <c r="R75" s="287">
        <v>0.48</v>
      </c>
      <c r="S75" s="287">
        <v>0.46</v>
      </c>
      <c r="T75" s="288">
        <v>0.44</v>
      </c>
      <c r="U75" s="287">
        <v>0.35274458503685363</v>
      </c>
      <c r="V75" s="287">
        <v>0.31008858013138019</v>
      </c>
      <c r="W75" s="287">
        <v>0.31008858013138019</v>
      </c>
      <c r="X75" s="287">
        <f>AD75</f>
        <v>0.25424265285839415</v>
      </c>
      <c r="Y75" s="287"/>
      <c r="Z75" s="222"/>
      <c r="AA75" s="287">
        <v>0.28525323382744833</v>
      </c>
      <c r="AB75" s="287">
        <v>0.3007139942514318</v>
      </c>
      <c r="AC75" s="287">
        <v>0.3079068721644041</v>
      </c>
      <c r="AD75" s="287">
        <v>0.25424265285839415</v>
      </c>
      <c r="AE75" s="298">
        <v>0.26910519189088866</v>
      </c>
      <c r="AF75" s="222"/>
      <c r="AG75" s="70"/>
      <c r="AH75" s="70"/>
      <c r="AI75" s="222"/>
      <c r="AJ75" s="222"/>
      <c r="AK75" s="222"/>
      <c r="AL75" s="222"/>
      <c r="AM75" s="222"/>
      <c r="AN75" s="222"/>
      <c r="AO75" s="222"/>
      <c r="AP75" s="222"/>
      <c r="AQ75" s="222"/>
      <c r="AR75" s="222"/>
      <c r="AS75" s="222"/>
      <c r="AT75" s="222"/>
      <c r="AU75" s="222"/>
    </row>
    <row r="76" spans="2:47" x14ac:dyDescent="0.25">
      <c r="B76" s="74" t="s">
        <v>42</v>
      </c>
      <c r="C76" s="106" t="s">
        <v>23</v>
      </c>
      <c r="D76" s="106" t="s">
        <v>23</v>
      </c>
      <c r="E76" s="106" t="s">
        <v>23</v>
      </c>
      <c r="F76" s="106" t="s">
        <v>23</v>
      </c>
      <c r="G76" s="289" t="s">
        <v>23</v>
      </c>
      <c r="H76" s="289" t="s">
        <v>23</v>
      </c>
      <c r="I76" s="289" t="s">
        <v>23</v>
      </c>
      <c r="J76" s="289" t="s">
        <v>23</v>
      </c>
      <c r="K76" s="289" t="s">
        <v>23</v>
      </c>
      <c r="L76" s="289" t="s">
        <v>23</v>
      </c>
      <c r="M76" s="289" t="s">
        <v>23</v>
      </c>
      <c r="N76" s="289" t="s">
        <v>23</v>
      </c>
      <c r="O76" s="289" t="s">
        <v>23</v>
      </c>
      <c r="P76" s="289" t="s">
        <v>23</v>
      </c>
      <c r="Q76" s="289" t="s">
        <v>23</v>
      </c>
      <c r="R76" s="290">
        <v>0.52</v>
      </c>
      <c r="S76" s="290">
        <v>0.54</v>
      </c>
      <c r="T76" s="291">
        <v>0.56000000000000005</v>
      </c>
      <c r="U76" s="290">
        <v>0.64725541496314642</v>
      </c>
      <c r="V76" s="290">
        <v>0.68991141986862003</v>
      </c>
      <c r="W76" s="290">
        <v>0.68991141986862003</v>
      </c>
      <c r="X76" s="290">
        <f>+AD76</f>
        <v>0.74575734714160502</v>
      </c>
      <c r="Y76" s="290"/>
      <c r="Z76" s="222"/>
      <c r="AA76" s="290">
        <v>0.7147467661725535</v>
      </c>
      <c r="AB76" s="290">
        <v>0.69928600574856592</v>
      </c>
      <c r="AC76" s="290">
        <v>0.69209312783559651</v>
      </c>
      <c r="AD76" s="290">
        <v>0.74575734714160502</v>
      </c>
      <c r="AE76" s="475">
        <v>0.73089480810911134</v>
      </c>
      <c r="AF76" s="466"/>
      <c r="AG76" s="467"/>
      <c r="AH76" s="467"/>
      <c r="AI76" s="222"/>
      <c r="AJ76" s="222"/>
      <c r="AK76" s="222"/>
      <c r="AL76" s="222"/>
      <c r="AM76" s="222"/>
      <c r="AN76" s="222"/>
      <c r="AO76" s="222"/>
      <c r="AP76" s="222"/>
      <c r="AQ76" s="222"/>
      <c r="AR76" s="222"/>
      <c r="AS76" s="222"/>
      <c r="AT76" s="222"/>
      <c r="AU76" s="222"/>
    </row>
    <row r="77" spans="2:47" x14ac:dyDescent="0.25">
      <c r="C77" s="62"/>
      <c r="D77" s="62"/>
      <c r="E77" s="62"/>
      <c r="F77" s="62"/>
      <c r="G77" s="97"/>
      <c r="H77" s="97"/>
      <c r="I77" s="97"/>
      <c r="J77" s="97"/>
      <c r="K77" s="97"/>
      <c r="L77" s="97"/>
      <c r="M77" s="97"/>
      <c r="N77" s="97"/>
      <c r="O77" s="97"/>
      <c r="P77" s="97"/>
      <c r="Q77" s="97"/>
      <c r="R77" s="97"/>
      <c r="S77" s="97"/>
      <c r="T77" s="97"/>
      <c r="U77" s="97"/>
      <c r="V77" s="222"/>
      <c r="W77" s="222"/>
      <c r="X77" s="222"/>
      <c r="Y77" s="222"/>
      <c r="Z77" s="222"/>
      <c r="AA77" s="222"/>
      <c r="AB77" s="222"/>
      <c r="AC77" s="222"/>
      <c r="AD77" s="222"/>
      <c r="AE77" s="222"/>
      <c r="AF77" s="222"/>
      <c r="AG77" s="70"/>
      <c r="AH77" s="70"/>
      <c r="AI77" s="222"/>
      <c r="AJ77" s="222"/>
      <c r="AK77" s="222"/>
      <c r="AL77" s="222"/>
      <c r="AM77" s="222"/>
      <c r="AN77" s="222"/>
      <c r="AO77" s="222"/>
      <c r="AP77" s="222"/>
      <c r="AQ77" s="222"/>
      <c r="AR77" s="222"/>
      <c r="AS77" s="222"/>
      <c r="AT77" s="222"/>
      <c r="AU77" s="222"/>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DF49B-6D22-43EB-95DC-73CEB7BCD7F6}">
  <sheetPr>
    <tabColor rgb="FF8CA7AF"/>
  </sheetPr>
  <dimension ref="A1:AV37"/>
  <sheetViews>
    <sheetView showGridLines="0" zoomScale="75" zoomScaleNormal="75" workbookViewId="0">
      <pane xSplit="2" ySplit="3" topLeftCell="C4" activePane="bottomRight" state="frozen"/>
      <selection activeCell="B2" sqref="B2"/>
      <selection pane="topRight" activeCell="B2" sqref="B2"/>
      <selection pane="bottomLeft" activeCell="B2" sqref="B2"/>
      <selection pane="bottomRight" activeCell="B2" sqref="B2"/>
    </sheetView>
  </sheetViews>
  <sheetFormatPr defaultColWidth="9.140625" defaultRowHeight="15" x14ac:dyDescent="0.25"/>
  <cols>
    <col min="1" max="1" width="5.5703125" customWidth="1"/>
    <col min="2" max="2" width="50.5703125" customWidth="1"/>
    <col min="3" max="9" width="0" hidden="1" customWidth="1"/>
  </cols>
  <sheetData>
    <row r="1" spans="1:48" ht="5.0999999999999996" customHeight="1" x14ac:dyDescent="0.25">
      <c r="C1" s="222"/>
      <c r="D1" s="222"/>
      <c r="E1" s="222"/>
      <c r="F1" s="222"/>
      <c r="G1" s="222"/>
      <c r="H1" s="222"/>
      <c r="I1" s="222"/>
      <c r="J1" s="222"/>
      <c r="K1" s="222"/>
      <c r="L1" s="222"/>
      <c r="M1" s="222"/>
      <c r="N1" s="222"/>
      <c r="O1" s="222"/>
      <c r="P1" s="222"/>
      <c r="Q1" s="235"/>
      <c r="R1" s="235"/>
      <c r="S1" s="235"/>
      <c r="T1" s="235"/>
      <c r="U1" s="235"/>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row>
    <row r="2" spans="1:48" ht="30" customHeight="1" x14ac:dyDescent="0.25">
      <c r="B2" s="170" t="s">
        <v>49</v>
      </c>
      <c r="C2" s="262"/>
      <c r="D2" s="262"/>
      <c r="E2" s="262"/>
      <c r="F2" s="262"/>
      <c r="G2" s="223"/>
      <c r="H2" s="223"/>
      <c r="I2" s="223"/>
      <c r="J2" s="223"/>
      <c r="K2" s="223"/>
      <c r="L2" s="223"/>
      <c r="M2" s="224"/>
      <c r="N2" s="224"/>
      <c r="O2" s="225"/>
      <c r="P2" s="224"/>
      <c r="Q2" s="222"/>
      <c r="R2" s="222"/>
      <c r="S2" s="222"/>
      <c r="T2" s="222"/>
      <c r="U2" s="226"/>
      <c r="V2" s="222"/>
      <c r="W2" s="222"/>
      <c r="X2" s="222"/>
      <c r="Y2" s="222"/>
      <c r="Z2" s="222"/>
      <c r="AA2" s="226"/>
      <c r="AB2" s="226"/>
      <c r="AC2" s="226"/>
      <c r="AD2" s="226"/>
      <c r="AE2" s="222"/>
      <c r="AF2" s="222"/>
      <c r="AG2" s="222"/>
      <c r="AH2" s="222"/>
      <c r="AI2" s="222"/>
      <c r="AJ2" s="226"/>
      <c r="AK2" s="226"/>
      <c r="AL2" s="226"/>
      <c r="AM2" s="226"/>
      <c r="AN2" s="222"/>
      <c r="AO2" s="222"/>
      <c r="AP2" s="222"/>
      <c r="AQ2" s="222"/>
      <c r="AR2" s="222"/>
      <c r="AS2" s="222"/>
    </row>
    <row r="3" spans="1:48" x14ac:dyDescent="0.25">
      <c r="B3" s="164" t="s">
        <v>401</v>
      </c>
      <c r="C3" s="227">
        <v>2001</v>
      </c>
      <c r="D3" s="227">
        <v>2002</v>
      </c>
      <c r="E3" s="227">
        <v>2003</v>
      </c>
      <c r="F3" s="227">
        <v>2004</v>
      </c>
      <c r="G3" s="227">
        <v>2005</v>
      </c>
      <c r="H3" s="227">
        <v>2006</v>
      </c>
      <c r="I3" s="227">
        <v>2007</v>
      </c>
      <c r="J3" s="227">
        <v>2008</v>
      </c>
      <c r="K3" s="227">
        <v>2009</v>
      </c>
      <c r="L3" s="227">
        <v>2010</v>
      </c>
      <c r="M3" s="227">
        <v>2011</v>
      </c>
      <c r="N3" s="227">
        <v>2012</v>
      </c>
      <c r="O3" s="227">
        <v>2013</v>
      </c>
      <c r="P3" s="227">
        <v>2014</v>
      </c>
      <c r="Q3" s="227">
        <v>2015</v>
      </c>
      <c r="R3" s="227">
        <v>2016</v>
      </c>
      <c r="S3" s="227">
        <v>2017</v>
      </c>
      <c r="T3" s="227">
        <v>2018</v>
      </c>
      <c r="U3" s="227">
        <v>2019</v>
      </c>
      <c r="V3" s="227">
        <v>2020</v>
      </c>
      <c r="W3" s="227">
        <v>2021</v>
      </c>
      <c r="X3" s="228">
        <v>2022</v>
      </c>
      <c r="Y3" s="229">
        <v>2023</v>
      </c>
      <c r="Z3" s="222"/>
      <c r="AA3" s="230" t="s">
        <v>290</v>
      </c>
      <c r="AB3" s="230" t="s">
        <v>291</v>
      </c>
      <c r="AC3" s="230" t="s">
        <v>292</v>
      </c>
      <c r="AD3" s="230">
        <v>2022</v>
      </c>
      <c r="AE3" s="231" t="s">
        <v>320</v>
      </c>
      <c r="AF3" s="231" t="s">
        <v>321</v>
      </c>
      <c r="AG3" s="232" t="s">
        <v>322</v>
      </c>
      <c r="AH3" s="233">
        <v>2023</v>
      </c>
      <c r="AI3" s="222"/>
      <c r="AJ3" s="230" t="s">
        <v>290</v>
      </c>
      <c r="AK3" s="230" t="s">
        <v>293</v>
      </c>
      <c r="AL3" s="230" t="s">
        <v>294</v>
      </c>
      <c r="AM3" s="230" t="s">
        <v>295</v>
      </c>
      <c r="AN3" s="231" t="s">
        <v>320</v>
      </c>
      <c r="AO3" s="231" t="s">
        <v>325</v>
      </c>
      <c r="AP3" s="231" t="s">
        <v>323</v>
      </c>
      <c r="AQ3" s="231" t="s">
        <v>324</v>
      </c>
      <c r="AR3" s="226"/>
      <c r="AS3" s="226"/>
      <c r="AT3" s="101"/>
    </row>
    <row r="4" spans="1:48" s="6" customFormat="1" x14ac:dyDescent="0.25">
      <c r="A4"/>
      <c r="B4" s="63" t="s">
        <v>268</v>
      </c>
      <c r="C4" s="292" t="s">
        <v>23</v>
      </c>
      <c r="D4" s="292" t="s">
        <v>23</v>
      </c>
      <c r="E4" s="292" t="s">
        <v>23</v>
      </c>
      <c r="F4" s="292" t="s">
        <v>23</v>
      </c>
      <c r="G4" s="292" t="s">
        <v>23</v>
      </c>
      <c r="H4" s="292" t="s">
        <v>23</v>
      </c>
      <c r="I4" s="292" t="s">
        <v>23</v>
      </c>
      <c r="J4" s="292" t="s">
        <v>23</v>
      </c>
      <c r="K4" s="292" t="s">
        <v>23</v>
      </c>
      <c r="L4" s="292" t="s">
        <v>23</v>
      </c>
      <c r="M4" s="292" t="s">
        <v>23</v>
      </c>
      <c r="N4" s="292" t="s">
        <v>23</v>
      </c>
      <c r="O4" s="292" t="s">
        <v>23</v>
      </c>
      <c r="P4" s="292" t="s">
        <v>23</v>
      </c>
      <c r="Q4" s="293"/>
      <c r="R4" s="293"/>
      <c r="S4" s="293">
        <v>2685.7931201863744</v>
      </c>
      <c r="T4" s="293">
        <v>2605.3541714731359</v>
      </c>
      <c r="U4" s="293">
        <v>2584.1930197883253</v>
      </c>
      <c r="V4" s="293">
        <v>2594.632719888255</v>
      </c>
      <c r="W4" s="293">
        <v>1314.1473829019924</v>
      </c>
      <c r="X4" s="293">
        <f>AD4</f>
        <v>3833.5428537008138</v>
      </c>
      <c r="Y4" s="310"/>
      <c r="Z4" s="251"/>
      <c r="AA4" s="293">
        <v>-232.23132052680319</v>
      </c>
      <c r="AB4" s="293">
        <v>1218.672709362361</v>
      </c>
      <c r="AC4" s="293">
        <v>1406.959083494824</v>
      </c>
      <c r="AD4" s="293">
        <v>3833.5428537008138</v>
      </c>
      <c r="AE4" s="293">
        <v>708.71209215859756</v>
      </c>
      <c r="AF4" s="293"/>
      <c r="AG4" s="293"/>
      <c r="AH4" s="293"/>
      <c r="AI4" s="251"/>
      <c r="AJ4" s="293">
        <f t="shared" ref="AJ4:AJ17" si="0">AA4</f>
        <v>-232.23132052680319</v>
      </c>
      <c r="AK4" s="293">
        <f t="shared" ref="AK4:AK17" si="1">AB4-AA4</f>
        <v>1450.9040298891641</v>
      </c>
      <c r="AL4" s="293">
        <f t="shared" ref="AL4:AL17" si="2">AC4-AB4</f>
        <v>188.28637413246292</v>
      </c>
      <c r="AM4" s="293">
        <f>AD4-AC4</f>
        <v>2426.5837702059898</v>
      </c>
      <c r="AN4" s="293">
        <f t="shared" ref="AN4:AN17" si="3">AE4</f>
        <v>708.71209215859756</v>
      </c>
      <c r="AO4" s="293"/>
      <c r="AP4" s="293"/>
      <c r="AQ4" s="293"/>
      <c r="AR4" s="260"/>
      <c r="AS4" s="260"/>
      <c r="AT4" s="26"/>
    </row>
    <row r="5" spans="1:48" x14ac:dyDescent="0.25">
      <c r="B5" s="13" t="s">
        <v>33</v>
      </c>
      <c r="C5" s="263" t="s">
        <v>23</v>
      </c>
      <c r="D5" s="263" t="s">
        <v>23</v>
      </c>
      <c r="E5" s="263" t="s">
        <v>23</v>
      </c>
      <c r="F5" s="263" t="s">
        <v>23</v>
      </c>
      <c r="G5" s="263" t="s">
        <v>23</v>
      </c>
      <c r="H5" s="263" t="s">
        <v>23</v>
      </c>
      <c r="I5" s="263" t="s">
        <v>23</v>
      </c>
      <c r="J5" s="263" t="s">
        <v>23</v>
      </c>
      <c r="K5" s="263" t="s">
        <v>23</v>
      </c>
      <c r="L5" s="263" t="s">
        <v>23</v>
      </c>
      <c r="M5" s="263" t="s">
        <v>23</v>
      </c>
      <c r="N5" s="263" t="s">
        <v>23</v>
      </c>
      <c r="O5" s="263" t="s">
        <v>23</v>
      </c>
      <c r="P5" s="263" t="s">
        <v>23</v>
      </c>
      <c r="Q5" s="263" t="s">
        <v>23</v>
      </c>
      <c r="R5" s="263" t="s">
        <v>23</v>
      </c>
      <c r="S5" s="253">
        <v>3383.0516946046405</v>
      </c>
      <c r="T5" s="253">
        <v>3286.66607970418</v>
      </c>
      <c r="U5" s="253">
        <v>3716.1831616609807</v>
      </c>
      <c r="V5" s="253">
        <v>3504.254208857255</v>
      </c>
      <c r="W5" s="253">
        <v>3735.0944332469921</v>
      </c>
      <c r="X5" s="253">
        <f>AD5</f>
        <v>4522.4583364073105</v>
      </c>
      <c r="Y5" s="253"/>
      <c r="Z5" s="222"/>
      <c r="AA5" s="253">
        <v>709.50291174719689</v>
      </c>
      <c r="AB5" s="253">
        <v>1994.0281551197716</v>
      </c>
      <c r="AC5" s="253">
        <v>3045.7051749504958</v>
      </c>
      <c r="AD5" s="253">
        <v>4522.4583364073105</v>
      </c>
      <c r="AE5" s="253">
        <v>1415.4758220632948</v>
      </c>
      <c r="AF5" s="253"/>
      <c r="AG5" s="253"/>
      <c r="AH5" s="253"/>
      <c r="AI5" s="222"/>
      <c r="AJ5" s="253">
        <f t="shared" si="0"/>
        <v>709.50291174719689</v>
      </c>
      <c r="AK5" s="253">
        <f t="shared" si="1"/>
        <v>1284.5252433725746</v>
      </c>
      <c r="AL5" s="253">
        <f t="shared" si="2"/>
        <v>1051.6770198307242</v>
      </c>
      <c r="AM5" s="253">
        <f t="shared" ref="AM5:AM17" si="4">AD5-AC5</f>
        <v>1476.7531614568147</v>
      </c>
      <c r="AN5" s="253">
        <f>AE5</f>
        <v>1415.4758220632948</v>
      </c>
      <c r="AO5" s="253"/>
      <c r="AP5" s="253"/>
      <c r="AQ5" s="253"/>
      <c r="AR5" s="253"/>
      <c r="AS5" s="253"/>
      <c r="AT5" s="25"/>
    </row>
    <row r="6" spans="1:48" x14ac:dyDescent="0.25">
      <c r="B6" s="13" t="s">
        <v>402</v>
      </c>
      <c r="C6" s="263" t="s">
        <v>23</v>
      </c>
      <c r="D6" s="263" t="s">
        <v>23</v>
      </c>
      <c r="E6" s="263" t="s">
        <v>23</v>
      </c>
      <c r="F6" s="263" t="s">
        <v>23</v>
      </c>
      <c r="G6" s="263" t="s">
        <v>23</v>
      </c>
      <c r="H6" s="263" t="s">
        <v>23</v>
      </c>
      <c r="I6" s="263" t="s">
        <v>23</v>
      </c>
      <c r="J6" s="263" t="s">
        <v>23</v>
      </c>
      <c r="K6" s="263" t="s">
        <v>23</v>
      </c>
      <c r="L6" s="263" t="s">
        <v>23</v>
      </c>
      <c r="M6" s="263" t="s">
        <v>23</v>
      </c>
      <c r="N6" s="263" t="s">
        <v>23</v>
      </c>
      <c r="O6" s="263" t="s">
        <v>23</v>
      </c>
      <c r="P6" s="263" t="s">
        <v>23</v>
      </c>
      <c r="Q6" s="263" t="s">
        <v>23</v>
      </c>
      <c r="R6" s="263" t="s">
        <v>23</v>
      </c>
      <c r="S6" s="253">
        <v>-697.25857441826599</v>
      </c>
      <c r="T6" s="253">
        <v>-681.31190823104419</v>
      </c>
      <c r="U6" s="253">
        <v>-1131.9901418726554</v>
      </c>
      <c r="V6" s="253">
        <v>-909.62148896899987</v>
      </c>
      <c r="W6" s="253">
        <v>-2420.9470503449998</v>
      </c>
      <c r="X6" s="253">
        <f t="shared" ref="X6:X10" si="5">AD6</f>
        <v>-688.91548270649673</v>
      </c>
      <c r="Y6" s="253"/>
      <c r="Z6" s="412"/>
      <c r="AA6" s="253">
        <v>-941.73423227400008</v>
      </c>
      <c r="AB6" s="253">
        <v>-775.35544575741051</v>
      </c>
      <c r="AC6" s="253">
        <v>-1638.7460914556718</v>
      </c>
      <c r="AD6" s="253">
        <v>-688.91548270649673</v>
      </c>
      <c r="AE6" s="253">
        <v>-706.76372990469724</v>
      </c>
      <c r="AF6" s="253"/>
      <c r="AG6" s="253"/>
      <c r="AH6" s="253"/>
      <c r="AI6" s="222"/>
      <c r="AJ6" s="253">
        <f t="shared" si="0"/>
        <v>-941.73423227400008</v>
      </c>
      <c r="AK6" s="253">
        <f t="shared" si="1"/>
        <v>166.37878651658957</v>
      </c>
      <c r="AL6" s="253">
        <f t="shared" si="2"/>
        <v>-863.39064569826132</v>
      </c>
      <c r="AM6" s="253">
        <f t="shared" si="4"/>
        <v>949.8306087491751</v>
      </c>
      <c r="AN6" s="253">
        <f t="shared" si="3"/>
        <v>-706.76372990469724</v>
      </c>
      <c r="AO6" s="253"/>
      <c r="AP6" s="253"/>
      <c r="AQ6" s="253"/>
      <c r="AR6" s="253"/>
      <c r="AS6" s="253"/>
      <c r="AT6" s="25"/>
    </row>
    <row r="7" spans="1:48" x14ac:dyDescent="0.25">
      <c r="B7" s="12" t="s">
        <v>269</v>
      </c>
      <c r="C7" s="253">
        <f t="shared" ref="C7:I7" si="6">-C23</f>
        <v>0</v>
      </c>
      <c r="D7" s="253">
        <f t="shared" si="6"/>
        <v>0</v>
      </c>
      <c r="E7" s="253">
        <f t="shared" si="6"/>
        <v>0</v>
      </c>
      <c r="F7" s="253">
        <f t="shared" si="6"/>
        <v>0</v>
      </c>
      <c r="G7" s="253">
        <f t="shared" si="6"/>
        <v>0</v>
      </c>
      <c r="H7" s="253">
        <f t="shared" si="6"/>
        <v>0</v>
      </c>
      <c r="I7" s="253">
        <f t="shared" si="6"/>
        <v>0</v>
      </c>
      <c r="J7" s="222"/>
      <c r="K7" s="263" t="s">
        <v>23</v>
      </c>
      <c r="L7" s="263" t="s">
        <v>23</v>
      </c>
      <c r="M7" s="263" t="s">
        <v>23</v>
      </c>
      <c r="N7" s="263" t="s">
        <v>23</v>
      </c>
      <c r="O7" s="263" t="s">
        <v>23</v>
      </c>
      <c r="P7" s="263" t="s">
        <v>23</v>
      </c>
      <c r="Q7" s="263" t="s">
        <v>23</v>
      </c>
      <c r="R7" s="263" t="s">
        <v>23</v>
      </c>
      <c r="S7" s="253">
        <v>-753.90334064007118</v>
      </c>
      <c r="T7" s="253">
        <v>-663.85343028576813</v>
      </c>
      <c r="U7" s="253">
        <v>-656.67903337224902</v>
      </c>
      <c r="V7" s="253">
        <v>-627.31555652739996</v>
      </c>
      <c r="W7" s="253">
        <v>-639.24231367499999</v>
      </c>
      <c r="X7" s="253">
        <f t="shared" si="5"/>
        <v>-710.19976789963778</v>
      </c>
      <c r="Y7" s="253"/>
      <c r="Z7" s="222"/>
      <c r="AA7" s="253">
        <v>-143.63743114509998</v>
      </c>
      <c r="AB7" s="253">
        <v>-287.95468208406999</v>
      </c>
      <c r="AC7" s="253">
        <v>-462.17690617961154</v>
      </c>
      <c r="AD7" s="253">
        <v>-710.19976789963778</v>
      </c>
      <c r="AE7" s="253">
        <v>-218.8761536992678</v>
      </c>
      <c r="AF7" s="253"/>
      <c r="AG7" s="253"/>
      <c r="AH7" s="253"/>
      <c r="AI7" s="222"/>
      <c r="AJ7" s="253">
        <f t="shared" si="0"/>
        <v>-143.63743114509998</v>
      </c>
      <c r="AK7" s="253">
        <f t="shared" si="1"/>
        <v>-144.31725093897001</v>
      </c>
      <c r="AL7" s="253">
        <f t="shared" si="2"/>
        <v>-174.22222409554155</v>
      </c>
      <c r="AM7" s="253">
        <f t="shared" si="4"/>
        <v>-248.02286172002624</v>
      </c>
      <c r="AN7" s="253">
        <f t="shared" si="3"/>
        <v>-218.8761536992678</v>
      </c>
      <c r="AO7" s="253"/>
      <c r="AP7" s="253"/>
      <c r="AQ7" s="253"/>
      <c r="AR7" s="253"/>
      <c r="AS7" s="253"/>
      <c r="AT7" s="25"/>
    </row>
    <row r="8" spans="1:48" x14ac:dyDescent="0.25">
      <c r="B8" s="14" t="s">
        <v>403</v>
      </c>
      <c r="C8" s="263" t="s">
        <v>23</v>
      </c>
      <c r="D8" s="263" t="s">
        <v>23</v>
      </c>
      <c r="E8" s="263" t="s">
        <v>23</v>
      </c>
      <c r="F8" s="263" t="s">
        <v>23</v>
      </c>
      <c r="G8" s="263" t="s">
        <v>23</v>
      </c>
      <c r="H8" s="263" t="s">
        <v>23</v>
      </c>
      <c r="I8" s="263" t="s">
        <v>23</v>
      </c>
      <c r="J8" s="263" t="s">
        <v>23</v>
      </c>
      <c r="K8" s="263" t="s">
        <v>23</v>
      </c>
      <c r="L8" s="263" t="s">
        <v>23</v>
      </c>
      <c r="M8" s="263" t="s">
        <v>23</v>
      </c>
      <c r="N8" s="263" t="s">
        <v>23</v>
      </c>
      <c r="O8" s="263" t="s">
        <v>23</v>
      </c>
      <c r="P8" s="263" t="s">
        <v>23</v>
      </c>
      <c r="Q8" s="263" t="s">
        <v>23</v>
      </c>
      <c r="R8" s="263" t="s">
        <v>23</v>
      </c>
      <c r="S8" s="253">
        <v>-630.48600182877612</v>
      </c>
      <c r="T8" s="253">
        <v>-565.39295318573818</v>
      </c>
      <c r="U8" s="253">
        <v>-549.474808531235</v>
      </c>
      <c r="V8" s="253">
        <v>-422.41013028649996</v>
      </c>
      <c r="W8" s="253">
        <v>-433.43470205730023</v>
      </c>
      <c r="X8" s="253">
        <f t="shared" si="5"/>
        <v>-698.73676739107577</v>
      </c>
      <c r="Y8" s="412"/>
      <c r="Z8" s="222"/>
      <c r="AA8" s="253">
        <v>-149.37143092900001</v>
      </c>
      <c r="AB8" s="253">
        <v>-354.91381038055727</v>
      </c>
      <c r="AC8" s="253">
        <v>-510.52752617623247</v>
      </c>
      <c r="AD8" s="253">
        <v>-698.73676739107577</v>
      </c>
      <c r="AE8" s="253">
        <v>-206.76418306219304</v>
      </c>
      <c r="AF8" s="253"/>
      <c r="AG8" s="253"/>
      <c r="AH8" s="253"/>
      <c r="AI8" s="222"/>
      <c r="AJ8" s="253">
        <f t="shared" si="0"/>
        <v>-149.37143092900001</v>
      </c>
      <c r="AK8" s="253">
        <f t="shared" si="1"/>
        <v>-205.54237945155725</v>
      </c>
      <c r="AL8" s="253">
        <f t="shared" si="2"/>
        <v>-155.6137157956752</v>
      </c>
      <c r="AM8" s="253">
        <f t="shared" si="4"/>
        <v>-188.2092412148433</v>
      </c>
      <c r="AN8" s="253">
        <f t="shared" si="3"/>
        <v>-206.76418306219304</v>
      </c>
      <c r="AO8" s="253"/>
      <c r="AP8" s="253"/>
      <c r="AQ8" s="253"/>
      <c r="AR8" s="253"/>
      <c r="AS8" s="253"/>
      <c r="AT8" s="25"/>
    </row>
    <row r="9" spans="1:48" x14ac:dyDescent="0.25">
      <c r="B9" s="14" t="s">
        <v>404</v>
      </c>
      <c r="C9" s="263" t="s">
        <v>23</v>
      </c>
      <c r="D9" s="263" t="s">
        <v>23</v>
      </c>
      <c r="E9" s="263" t="s">
        <v>23</v>
      </c>
      <c r="F9" s="263" t="s">
        <v>23</v>
      </c>
      <c r="G9" s="263" t="s">
        <v>23</v>
      </c>
      <c r="H9" s="263" t="s">
        <v>23</v>
      </c>
      <c r="I9" s="263" t="s">
        <v>23</v>
      </c>
      <c r="J9" s="263" t="s">
        <v>23</v>
      </c>
      <c r="K9" s="263" t="s">
        <v>23</v>
      </c>
      <c r="L9" s="263" t="s">
        <v>23</v>
      </c>
      <c r="M9" s="263" t="s">
        <v>23</v>
      </c>
      <c r="N9" s="263" t="s">
        <v>23</v>
      </c>
      <c r="O9" s="263" t="s">
        <v>23</v>
      </c>
      <c r="P9" s="263" t="s">
        <v>23</v>
      </c>
      <c r="Q9" s="263" t="s">
        <v>23</v>
      </c>
      <c r="R9" s="263" t="s">
        <v>23</v>
      </c>
      <c r="S9" s="253">
        <v>-194.98848365022957</v>
      </c>
      <c r="T9" s="253">
        <v>-173.68119903969168</v>
      </c>
      <c r="U9" s="253">
        <v>-80.79966528688</v>
      </c>
      <c r="V9" s="253">
        <v>-55.334868573700007</v>
      </c>
      <c r="W9" s="253">
        <v>-83.529928902400002</v>
      </c>
      <c r="X9" s="253">
        <f t="shared" si="5"/>
        <v>-128.92691740000402</v>
      </c>
      <c r="Y9" s="253"/>
      <c r="Z9" s="222"/>
      <c r="AA9" s="253">
        <v>-21.821489447999998</v>
      </c>
      <c r="AB9" s="253">
        <v>-63.823270000044012</v>
      </c>
      <c r="AC9" s="253">
        <v>-102.15945960000403</v>
      </c>
      <c r="AD9" s="253">
        <v>-128.92691740000402</v>
      </c>
      <c r="AE9" s="253">
        <v>-19.023501599976996</v>
      </c>
      <c r="AF9" s="253"/>
      <c r="AG9" s="253"/>
      <c r="AH9" s="253"/>
      <c r="AI9" s="222"/>
      <c r="AJ9" s="253">
        <f t="shared" si="0"/>
        <v>-21.821489447999998</v>
      </c>
      <c r="AK9" s="253">
        <f t="shared" si="1"/>
        <v>-42.001780552044011</v>
      </c>
      <c r="AL9" s="253">
        <f t="shared" si="2"/>
        <v>-38.336189599960015</v>
      </c>
      <c r="AM9" s="253">
        <f t="shared" si="4"/>
        <v>-26.767457799999988</v>
      </c>
      <c r="AN9" s="253">
        <f t="shared" si="3"/>
        <v>-19.023501599976996</v>
      </c>
      <c r="AO9" s="253"/>
      <c r="AP9" s="253"/>
      <c r="AQ9" s="253"/>
      <c r="AR9" s="253"/>
      <c r="AS9" s="253"/>
      <c r="AT9" s="25"/>
    </row>
    <row r="10" spans="1:48" x14ac:dyDescent="0.25">
      <c r="B10" s="14" t="s">
        <v>405</v>
      </c>
      <c r="C10" s="263" t="s">
        <v>23</v>
      </c>
      <c r="D10" s="263" t="s">
        <v>23</v>
      </c>
      <c r="E10" s="263" t="s">
        <v>23</v>
      </c>
      <c r="F10" s="263" t="s">
        <v>23</v>
      </c>
      <c r="G10" s="263" t="s">
        <v>23</v>
      </c>
      <c r="H10" s="263" t="s">
        <v>23</v>
      </c>
      <c r="I10" s="263" t="s">
        <v>23</v>
      </c>
      <c r="J10" s="263" t="s">
        <v>23</v>
      </c>
      <c r="K10" s="263" t="s">
        <v>23</v>
      </c>
      <c r="L10" s="263" t="s">
        <v>23</v>
      </c>
      <c r="M10" s="263" t="s">
        <v>23</v>
      </c>
      <c r="N10" s="263" t="s">
        <v>23</v>
      </c>
      <c r="O10" s="263" t="s">
        <v>23</v>
      </c>
      <c r="P10" s="263" t="s">
        <v>23</v>
      </c>
      <c r="Q10" s="263" t="s">
        <v>23</v>
      </c>
      <c r="R10" s="263" t="s">
        <v>23</v>
      </c>
      <c r="S10" s="253">
        <v>-319.02610336243049</v>
      </c>
      <c r="T10" s="253">
        <v>-13.096109396167407</v>
      </c>
      <c r="U10" s="253">
        <v>128.97815777777402</v>
      </c>
      <c r="V10" s="253">
        <v>297.40637771570005</v>
      </c>
      <c r="W10" s="253">
        <v>469.18313807810006</v>
      </c>
      <c r="X10" s="253">
        <f t="shared" si="5"/>
        <v>272.9841374497197</v>
      </c>
      <c r="Y10" s="280"/>
      <c r="Z10" s="222"/>
      <c r="AA10" s="253">
        <v>41.535690457599991</v>
      </c>
      <c r="AB10" s="253">
        <v>-133.01121287444755</v>
      </c>
      <c r="AC10" s="253">
        <v>52.560249479282824</v>
      </c>
      <c r="AD10" s="253">
        <v>272.9841374497197</v>
      </c>
      <c r="AE10" s="253">
        <v>-47.526204889987476</v>
      </c>
      <c r="AF10" s="253"/>
      <c r="AG10" s="253"/>
      <c r="AH10" s="253"/>
      <c r="AI10" s="222"/>
      <c r="AJ10" s="253">
        <f t="shared" si="0"/>
        <v>41.535690457599991</v>
      </c>
      <c r="AK10" s="253">
        <f t="shared" si="1"/>
        <v>-174.54690333204755</v>
      </c>
      <c r="AL10" s="253">
        <f t="shared" si="2"/>
        <v>185.57146235373037</v>
      </c>
      <c r="AM10" s="253">
        <f t="shared" si="4"/>
        <v>220.42388797043688</v>
      </c>
      <c r="AN10" s="253">
        <f t="shared" si="3"/>
        <v>-47.526204889987476</v>
      </c>
      <c r="AO10" s="253"/>
      <c r="AP10" s="253"/>
      <c r="AQ10" s="253"/>
      <c r="AR10" s="253"/>
      <c r="AS10" s="253"/>
      <c r="AT10" s="25"/>
    </row>
    <row r="11" spans="1:48" x14ac:dyDescent="0.25">
      <c r="B11" s="72" t="s">
        <v>50</v>
      </c>
      <c r="C11" s="272" t="s">
        <v>23</v>
      </c>
      <c r="D11" s="272" t="s">
        <v>23</v>
      </c>
      <c r="E11" s="272" t="s">
        <v>23</v>
      </c>
      <c r="F11" s="272" t="s">
        <v>23</v>
      </c>
      <c r="G11" s="272" t="s">
        <v>23</v>
      </c>
      <c r="H11" s="272" t="s">
        <v>23</v>
      </c>
      <c r="I11" s="272" t="s">
        <v>23</v>
      </c>
      <c r="J11" s="272" t="s">
        <v>23</v>
      </c>
      <c r="K11" s="272" t="s">
        <v>23</v>
      </c>
      <c r="L11" s="272" t="s">
        <v>23</v>
      </c>
      <c r="M11" s="272" t="s">
        <v>23</v>
      </c>
      <c r="N11" s="272" t="s">
        <v>23</v>
      </c>
      <c r="O11" s="272" t="s">
        <v>23</v>
      </c>
      <c r="P11" s="272" t="s">
        <v>23</v>
      </c>
      <c r="Q11" s="272" t="s">
        <v>23</v>
      </c>
      <c r="R11" s="272" t="s">
        <v>23</v>
      </c>
      <c r="S11" s="264">
        <v>787.38919070486702</v>
      </c>
      <c r="T11" s="264">
        <v>1189.3304795657707</v>
      </c>
      <c r="U11" s="264">
        <v>1426.217670375735</v>
      </c>
      <c r="V11" s="264">
        <v>1786.978542216355</v>
      </c>
      <c r="W11" s="264">
        <v>627.12357634539217</v>
      </c>
      <c r="X11" s="264">
        <f>AD11</f>
        <v>2568.6635384598158</v>
      </c>
      <c r="Y11" s="293"/>
      <c r="Z11" s="222"/>
      <c r="AA11" s="264">
        <v>-505.52598159130315</v>
      </c>
      <c r="AB11" s="264">
        <v>378.96973402324221</v>
      </c>
      <c r="AC11" s="264">
        <v>384.65544101825884</v>
      </c>
      <c r="AD11" s="264">
        <v>2568.6635384598158</v>
      </c>
      <c r="AE11" s="264">
        <v>216.52207444633092</v>
      </c>
      <c r="AF11" s="264"/>
      <c r="AG11" s="264"/>
      <c r="AH11" s="264"/>
      <c r="AI11" s="222"/>
      <c r="AJ11" s="264">
        <f t="shared" si="0"/>
        <v>-505.52598159130315</v>
      </c>
      <c r="AK11" s="264">
        <f t="shared" si="1"/>
        <v>884.49571561454536</v>
      </c>
      <c r="AL11" s="264">
        <f t="shared" si="2"/>
        <v>5.6857069950166306</v>
      </c>
      <c r="AM11" s="264">
        <f t="shared" si="4"/>
        <v>2184.0080974415569</v>
      </c>
      <c r="AN11" s="264">
        <f t="shared" si="3"/>
        <v>216.52207444633092</v>
      </c>
      <c r="AO11" s="264"/>
      <c r="AP11" s="264"/>
      <c r="AQ11" s="264"/>
      <c r="AR11" s="260"/>
      <c r="AS11" s="260"/>
      <c r="AT11" s="26"/>
    </row>
    <row r="12" spans="1:48" x14ac:dyDescent="0.25">
      <c r="B12" s="14" t="s">
        <v>406</v>
      </c>
      <c r="C12" s="410" t="s">
        <v>23</v>
      </c>
      <c r="D12" s="410" t="s">
        <v>23</v>
      </c>
      <c r="E12" s="410" t="s">
        <v>23</v>
      </c>
      <c r="F12" s="410" t="s">
        <v>23</v>
      </c>
      <c r="G12" s="410" t="s">
        <v>23</v>
      </c>
      <c r="H12" s="410" t="s">
        <v>23</v>
      </c>
      <c r="I12" s="410" t="s">
        <v>23</v>
      </c>
      <c r="J12" s="410" t="s">
        <v>23</v>
      </c>
      <c r="K12" s="410" t="s">
        <v>23</v>
      </c>
      <c r="L12" s="410" t="s">
        <v>23</v>
      </c>
      <c r="M12" s="410" t="s">
        <v>23</v>
      </c>
      <c r="N12" s="410" t="s">
        <v>23</v>
      </c>
      <c r="O12" s="410" t="s">
        <v>23</v>
      </c>
      <c r="P12" s="410" t="s">
        <v>23</v>
      </c>
      <c r="Q12" s="410" t="s">
        <v>23</v>
      </c>
      <c r="R12" s="410" t="s">
        <v>23</v>
      </c>
      <c r="S12" s="411">
        <v>1777.179060772263</v>
      </c>
      <c r="T12" s="411">
        <v>-350.21905986644026</v>
      </c>
      <c r="U12" s="411">
        <v>-1168.2916899934221</v>
      </c>
      <c r="V12" s="411">
        <v>-924.2474101081001</v>
      </c>
      <c r="W12" s="411">
        <v>-1985.1216411610999</v>
      </c>
      <c r="X12" s="411">
        <f>AD12</f>
        <v>-3101.5428583135072</v>
      </c>
      <c r="Y12" s="411"/>
      <c r="Z12" s="378"/>
      <c r="AA12" s="411">
        <v>-1410.3370906962004</v>
      </c>
      <c r="AB12" s="411">
        <v>-2379.3782833452497</v>
      </c>
      <c r="AC12" s="411">
        <v>-2870.0011920145421</v>
      </c>
      <c r="AD12" s="411">
        <v>-3101.5428583135072</v>
      </c>
      <c r="AE12" s="411">
        <v>-1160.8498758766273</v>
      </c>
      <c r="AF12" s="411"/>
      <c r="AG12" s="411"/>
      <c r="AH12" s="411"/>
      <c r="AI12" s="378"/>
      <c r="AJ12" s="411">
        <f t="shared" si="0"/>
        <v>-1410.3370906962004</v>
      </c>
      <c r="AK12" s="411">
        <f t="shared" si="1"/>
        <v>-969.04119264904921</v>
      </c>
      <c r="AL12" s="411">
        <f t="shared" si="2"/>
        <v>-490.62290866929243</v>
      </c>
      <c r="AM12" s="411">
        <f t="shared" si="4"/>
        <v>-231.54166629896508</v>
      </c>
      <c r="AN12" s="411">
        <f t="shared" si="3"/>
        <v>-1160.8498758766273</v>
      </c>
      <c r="AO12" s="411"/>
      <c r="AP12" s="411"/>
      <c r="AQ12" s="411"/>
      <c r="AR12" s="260"/>
      <c r="AS12" s="260"/>
      <c r="AT12" s="26"/>
    </row>
    <row r="13" spans="1:48" x14ac:dyDescent="0.25">
      <c r="B13" s="14" t="s">
        <v>270</v>
      </c>
      <c r="C13" s="410" t="s">
        <v>23</v>
      </c>
      <c r="D13" s="410" t="s">
        <v>23</v>
      </c>
      <c r="E13" s="410" t="s">
        <v>23</v>
      </c>
      <c r="F13" s="410" t="s">
        <v>23</v>
      </c>
      <c r="G13" s="410" t="s">
        <v>23</v>
      </c>
      <c r="H13" s="410" t="s">
        <v>23</v>
      </c>
      <c r="I13" s="410" t="s">
        <v>23</v>
      </c>
      <c r="J13" s="410" t="s">
        <v>23</v>
      </c>
      <c r="K13" s="410" t="s">
        <v>23</v>
      </c>
      <c r="L13" s="410" t="s">
        <v>23</v>
      </c>
      <c r="M13" s="410" t="s">
        <v>23</v>
      </c>
      <c r="N13" s="410" t="s">
        <v>23</v>
      </c>
      <c r="O13" s="410" t="s">
        <v>23</v>
      </c>
      <c r="P13" s="410" t="s">
        <v>23</v>
      </c>
      <c r="Q13" s="410" t="s">
        <v>23</v>
      </c>
      <c r="R13" s="410" t="s">
        <v>23</v>
      </c>
      <c r="S13" s="411">
        <v>33.969420076649897</v>
      </c>
      <c r="T13" s="411">
        <v>602.25343099187489</v>
      </c>
      <c r="U13" s="411">
        <v>-64.858070641804773</v>
      </c>
      <c r="V13" s="411">
        <v>-48.181337778899987</v>
      </c>
      <c r="W13" s="411">
        <v>717.28121252389985</v>
      </c>
      <c r="X13" s="411">
        <f t="shared" ref="X13:X16" si="7">AD13</f>
        <v>-56.839519369157237</v>
      </c>
      <c r="Y13" s="411"/>
      <c r="Z13" s="378"/>
      <c r="AA13" s="411">
        <v>746.39632052660011</v>
      </c>
      <c r="AB13" s="411">
        <v>607.97166689153892</v>
      </c>
      <c r="AC13" s="411">
        <v>160.59497994419084</v>
      </c>
      <c r="AD13" s="411">
        <v>-56.839519369157237</v>
      </c>
      <c r="AE13" s="411">
        <v>-934.81355732473401</v>
      </c>
      <c r="AF13" s="411"/>
      <c r="AG13" s="411"/>
      <c r="AH13" s="411"/>
      <c r="AI13" s="378"/>
      <c r="AJ13" s="411">
        <f t="shared" si="0"/>
        <v>746.39632052660011</v>
      </c>
      <c r="AK13" s="411">
        <f t="shared" si="1"/>
        <v>-138.42465363506119</v>
      </c>
      <c r="AL13" s="411">
        <f t="shared" si="2"/>
        <v>-447.37668694734805</v>
      </c>
      <c r="AM13" s="411">
        <f t="shared" si="4"/>
        <v>-217.43449931334808</v>
      </c>
      <c r="AN13" s="411">
        <f t="shared" si="3"/>
        <v>-934.81355732473401</v>
      </c>
      <c r="AO13" s="411"/>
      <c r="AP13" s="411"/>
      <c r="AQ13" s="411"/>
      <c r="AR13" s="260"/>
      <c r="AS13" s="260"/>
      <c r="AT13" s="26"/>
    </row>
    <row r="14" spans="1:48" x14ac:dyDescent="0.25">
      <c r="B14" s="14" t="s">
        <v>407</v>
      </c>
      <c r="C14" s="410" t="s">
        <v>23</v>
      </c>
      <c r="D14" s="410" t="s">
        <v>23</v>
      </c>
      <c r="E14" s="410" t="s">
        <v>23</v>
      </c>
      <c r="F14" s="410" t="s">
        <v>23</v>
      </c>
      <c r="G14" s="410" t="s">
        <v>23</v>
      </c>
      <c r="H14" s="410" t="s">
        <v>23</v>
      </c>
      <c r="I14" s="410" t="s">
        <v>23</v>
      </c>
      <c r="J14" s="410" t="s">
        <v>23</v>
      </c>
      <c r="K14" s="410" t="s">
        <v>23</v>
      </c>
      <c r="L14" s="410" t="s">
        <v>23</v>
      </c>
      <c r="M14" s="410" t="s">
        <v>23</v>
      </c>
      <c r="N14" s="410" t="s">
        <v>23</v>
      </c>
      <c r="O14" s="410" t="s">
        <v>23</v>
      </c>
      <c r="P14" s="410" t="s">
        <v>23</v>
      </c>
      <c r="Q14" s="410" t="s">
        <v>23</v>
      </c>
      <c r="R14" s="410" t="s">
        <v>23</v>
      </c>
      <c r="S14" s="411">
        <v>-690.92443429999992</v>
      </c>
      <c r="T14" s="411">
        <v>-690.80473429000006</v>
      </c>
      <c r="U14" s="411">
        <v>-690.96261991999995</v>
      </c>
      <c r="V14" s="411">
        <v>-691.02619505999996</v>
      </c>
      <c r="W14" s="411">
        <v>-749.76342149000004</v>
      </c>
      <c r="X14" s="411">
        <f t="shared" si="7"/>
        <v>-749.80229226000461</v>
      </c>
      <c r="Y14" s="411"/>
      <c r="Z14" s="378"/>
      <c r="AA14" s="411">
        <v>0</v>
      </c>
      <c r="AB14" s="411">
        <v>-749.80229225996686</v>
      </c>
      <c r="AC14" s="411">
        <v>-749.80229225999688</v>
      </c>
      <c r="AD14" s="411">
        <v>-749.80229226000461</v>
      </c>
      <c r="AE14" s="411">
        <v>7.9052522778511047E-11</v>
      </c>
      <c r="AF14" s="411"/>
      <c r="AG14" s="411"/>
      <c r="AH14" s="411"/>
      <c r="AI14" s="378"/>
      <c r="AJ14" s="411">
        <f t="shared" si="0"/>
        <v>0</v>
      </c>
      <c r="AK14" s="411">
        <f t="shared" si="1"/>
        <v>-749.80229225996686</v>
      </c>
      <c r="AL14" s="411">
        <f t="shared" si="2"/>
        <v>-3.0013325158506632E-11</v>
      </c>
      <c r="AM14" s="411">
        <f t="shared" si="4"/>
        <v>-7.73070496506989E-12</v>
      </c>
      <c r="AN14" s="411">
        <f t="shared" si="3"/>
        <v>7.9052522778511047E-11</v>
      </c>
      <c r="AO14" s="411"/>
      <c r="AP14" s="411"/>
      <c r="AQ14" s="411"/>
      <c r="AR14" s="260"/>
      <c r="AS14" s="260"/>
      <c r="AT14" s="26"/>
    </row>
    <row r="15" spans="1:48" x14ac:dyDescent="0.25">
      <c r="B15" s="14" t="s">
        <v>408</v>
      </c>
      <c r="C15" s="410" t="s">
        <v>23</v>
      </c>
      <c r="D15" s="410" t="s">
        <v>23</v>
      </c>
      <c r="E15" s="410" t="s">
        <v>23</v>
      </c>
      <c r="F15" s="410" t="s">
        <v>23</v>
      </c>
      <c r="G15" s="410" t="s">
        <v>23</v>
      </c>
      <c r="H15" s="410" t="s">
        <v>23</v>
      </c>
      <c r="I15" s="410" t="s">
        <v>23</v>
      </c>
      <c r="J15" s="410" t="s">
        <v>23</v>
      </c>
      <c r="K15" s="410" t="s">
        <v>23</v>
      </c>
      <c r="L15" s="410" t="s">
        <v>23</v>
      </c>
      <c r="M15" s="410" t="s">
        <v>23</v>
      </c>
      <c r="N15" s="410" t="s">
        <v>23</v>
      </c>
      <c r="O15" s="410" t="s">
        <v>23</v>
      </c>
      <c r="P15" s="410" t="s">
        <v>23</v>
      </c>
      <c r="Q15" s="410" t="s">
        <v>23</v>
      </c>
      <c r="R15" s="410" t="s">
        <v>23</v>
      </c>
      <c r="S15" s="411">
        <v>617.69847673488903</v>
      </c>
      <c r="T15" s="411">
        <v>-13.482332194797985</v>
      </c>
      <c r="U15" s="411">
        <v>-49.471317617774005</v>
      </c>
      <c r="V15" s="411">
        <v>619.87844860339999</v>
      </c>
      <c r="W15" s="411">
        <v>-299.88756923049999</v>
      </c>
      <c r="X15" s="411">
        <f t="shared" si="7"/>
        <v>-320.93729266201728</v>
      </c>
      <c r="Y15" s="411"/>
      <c r="Z15" s="378"/>
      <c r="AA15" s="411">
        <v>-398.25936941569995</v>
      </c>
      <c r="AB15" s="411">
        <v>-441.41094208001635</v>
      </c>
      <c r="AC15" s="411">
        <v>-638.37948350509851</v>
      </c>
      <c r="AD15" s="411">
        <v>-320.93729266201728</v>
      </c>
      <c r="AE15" s="411">
        <v>15.712491375113885</v>
      </c>
      <c r="AF15" s="411"/>
      <c r="AG15" s="411"/>
      <c r="AH15" s="411"/>
      <c r="AI15" s="378"/>
      <c r="AJ15" s="411">
        <f t="shared" si="0"/>
        <v>-398.25936941569995</v>
      </c>
      <c r="AK15" s="411">
        <f t="shared" si="1"/>
        <v>-43.151572664316404</v>
      </c>
      <c r="AL15" s="411">
        <f t="shared" si="2"/>
        <v>-196.96854142508215</v>
      </c>
      <c r="AM15" s="411">
        <f t="shared" si="4"/>
        <v>317.44219084308122</v>
      </c>
      <c r="AN15" s="411">
        <f t="shared" si="3"/>
        <v>15.712491375113885</v>
      </c>
      <c r="AO15" s="411"/>
      <c r="AP15" s="411"/>
      <c r="AQ15" s="411"/>
      <c r="AR15" s="260"/>
      <c r="AS15" s="260"/>
      <c r="AT15" s="26"/>
      <c r="AV15" s="187"/>
    </row>
    <row r="16" spans="1:48" x14ac:dyDescent="0.25">
      <c r="B16" s="14" t="s">
        <v>409</v>
      </c>
      <c r="C16" s="410" t="s">
        <v>23</v>
      </c>
      <c r="D16" s="410" t="s">
        <v>23</v>
      </c>
      <c r="E16" s="410" t="s">
        <v>23</v>
      </c>
      <c r="F16" s="410" t="s">
        <v>23</v>
      </c>
      <c r="G16" s="410" t="s">
        <v>23</v>
      </c>
      <c r="H16" s="410" t="s">
        <v>23</v>
      </c>
      <c r="I16" s="410" t="s">
        <v>23</v>
      </c>
      <c r="J16" s="410" t="s">
        <v>23</v>
      </c>
      <c r="K16" s="410" t="s">
        <v>23</v>
      </c>
      <c r="L16" s="410" t="s">
        <v>23</v>
      </c>
      <c r="M16" s="410" t="s">
        <v>23</v>
      </c>
      <c r="N16" s="410" t="s">
        <v>23</v>
      </c>
      <c r="O16" s="410" t="s">
        <v>23</v>
      </c>
      <c r="P16" s="410" t="s">
        <v>23</v>
      </c>
      <c r="Q16" s="410" t="s">
        <v>23</v>
      </c>
      <c r="R16" s="410" t="s">
        <v>23</v>
      </c>
      <c r="S16" s="411">
        <v>-494.33058638599721</v>
      </c>
      <c r="T16" s="411">
        <v>-314.58681772756609</v>
      </c>
      <c r="U16" s="411">
        <v>200.46235762311693</v>
      </c>
      <c r="V16" s="411">
        <v>840.76360135394509</v>
      </c>
      <c r="W16" s="411">
        <v>2367.9411058329079</v>
      </c>
      <c r="X16" s="411">
        <f t="shared" si="7"/>
        <v>2.969052988507201</v>
      </c>
      <c r="Y16" s="469"/>
      <c r="Z16" s="378"/>
      <c r="AA16" s="411">
        <v>-0.98036927819634911</v>
      </c>
      <c r="AB16" s="411">
        <v>-3.3140813414433978</v>
      </c>
      <c r="AC16" s="411">
        <v>-9.7632738318866359</v>
      </c>
      <c r="AD16" s="411">
        <v>2.969052988507201</v>
      </c>
      <c r="AE16" s="411">
        <v>1979.0367999941918</v>
      </c>
      <c r="AF16" s="411"/>
      <c r="AG16" s="411"/>
      <c r="AH16" s="411"/>
      <c r="AI16" s="378"/>
      <c r="AJ16" s="411">
        <f t="shared" si="0"/>
        <v>-0.98036927819634911</v>
      </c>
      <c r="AK16" s="411">
        <f t="shared" si="1"/>
        <v>-2.3337120632470487</v>
      </c>
      <c r="AL16" s="411">
        <f t="shared" si="2"/>
        <v>-6.4491924904432381</v>
      </c>
      <c r="AM16" s="411">
        <f t="shared" si="4"/>
        <v>12.732326820393837</v>
      </c>
      <c r="AN16" s="411">
        <f t="shared" si="3"/>
        <v>1979.0367999941918</v>
      </c>
      <c r="AO16" s="411"/>
      <c r="AP16" s="411"/>
      <c r="AQ16" s="411"/>
      <c r="AR16" s="260"/>
      <c r="AS16" s="260"/>
      <c r="AT16" s="26"/>
    </row>
    <row r="17" spans="2:46" x14ac:dyDescent="0.25">
      <c r="B17" s="72" t="s">
        <v>51</v>
      </c>
      <c r="C17" s="272" t="s">
        <v>23</v>
      </c>
      <c r="D17" s="272" t="s">
        <v>23</v>
      </c>
      <c r="E17" s="272" t="s">
        <v>23</v>
      </c>
      <c r="F17" s="272" t="s">
        <v>23</v>
      </c>
      <c r="G17" s="272" t="s">
        <v>23</v>
      </c>
      <c r="H17" s="272" t="s">
        <v>23</v>
      </c>
      <c r="I17" s="272" t="s">
        <v>23</v>
      </c>
      <c r="J17" s="272">
        <f>-('Balance Sheet'!J70-'Balance Sheet'!I70)</f>
        <v>-2228.9208859999999</v>
      </c>
      <c r="K17" s="272">
        <f>-('Balance Sheet'!K70-'Balance Sheet'!J70)</f>
        <v>-111.9167809999999</v>
      </c>
      <c r="L17" s="272">
        <f>-('Balance Sheet'!L70-'Balance Sheet'!K70)</f>
        <v>-2213.7501359999987</v>
      </c>
      <c r="M17" s="272">
        <f>-('Balance Sheet'!M70-'Balance Sheet'!L70)</f>
        <v>-633.02830899999935</v>
      </c>
      <c r="N17" s="272">
        <f>-('Balance Sheet'!N70-'Balance Sheet'!M70)</f>
        <v>-1353.4107610000028</v>
      </c>
      <c r="O17" s="272">
        <f>-('Balance Sheet'!O70-'Balance Sheet'!N70)</f>
        <v>1149.9927280000011</v>
      </c>
      <c r="P17" s="272">
        <f>-('Balance Sheet'!P70-'Balance Sheet'!O70)</f>
        <v>40.914701353216515</v>
      </c>
      <c r="Q17" s="272">
        <f>-('Balance Sheet'!Q70-'Balance Sheet'!P70)</f>
        <v>-338.63279435321601</v>
      </c>
      <c r="R17" s="272">
        <f>-('Balance Sheet'!R70-'Balance Sheet'!Q70)</f>
        <v>1458</v>
      </c>
      <c r="S17" s="272">
        <v>2030.9811276026717</v>
      </c>
      <c r="T17" s="264">
        <v>422.49096647884119</v>
      </c>
      <c r="U17" s="264">
        <v>-346.90367017414866</v>
      </c>
      <c r="V17" s="264">
        <v>1584.1656492267</v>
      </c>
      <c r="W17" s="264">
        <v>677.57326282060012</v>
      </c>
      <c r="X17" s="264">
        <f>AD17</f>
        <v>-1657.4893711563634</v>
      </c>
      <c r="Y17" s="293"/>
      <c r="Z17" s="222"/>
      <c r="AA17" s="264">
        <v>-1568.7064904547999</v>
      </c>
      <c r="AB17" s="264">
        <v>-2586.9641981118953</v>
      </c>
      <c r="AC17" s="264">
        <v>-3722.695820649074</v>
      </c>
      <c r="AD17" s="264">
        <v>-1657.4893711563634</v>
      </c>
      <c r="AE17" s="264">
        <v>115.60793261435416</v>
      </c>
      <c r="AF17" s="264"/>
      <c r="AG17" s="264"/>
      <c r="AH17" s="264"/>
      <c r="AI17" s="222"/>
      <c r="AJ17" s="264">
        <f t="shared" si="0"/>
        <v>-1568.7064904547999</v>
      </c>
      <c r="AK17" s="264">
        <f t="shared" si="1"/>
        <v>-1018.2577076570954</v>
      </c>
      <c r="AL17" s="264">
        <f t="shared" si="2"/>
        <v>-1135.7316225371787</v>
      </c>
      <c r="AM17" s="264">
        <f t="shared" si="4"/>
        <v>2065.2064494927108</v>
      </c>
      <c r="AN17" s="264">
        <f t="shared" si="3"/>
        <v>115.60793261435416</v>
      </c>
      <c r="AO17" s="264"/>
      <c r="AP17" s="264"/>
      <c r="AQ17" s="264"/>
      <c r="AR17" s="260"/>
      <c r="AS17" s="260"/>
      <c r="AT17" s="26"/>
    </row>
    <row r="18" spans="2:46" x14ac:dyDescent="0.25">
      <c r="B18" s="10"/>
      <c r="C18" s="253"/>
      <c r="D18" s="253"/>
      <c r="E18" s="253"/>
      <c r="F18" s="253"/>
      <c r="G18" s="253"/>
      <c r="H18" s="253"/>
      <c r="I18" s="253"/>
      <c r="J18" s="253"/>
      <c r="K18" s="253"/>
      <c r="L18" s="253"/>
      <c r="M18" s="253"/>
      <c r="N18" s="253"/>
      <c r="O18" s="253"/>
      <c r="P18" s="253"/>
      <c r="Q18" s="253"/>
      <c r="R18" s="253"/>
      <c r="S18" s="253"/>
      <c r="T18" s="253"/>
      <c r="U18" s="253"/>
      <c r="V18" s="253"/>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row>
    <row r="19" spans="2:46" x14ac:dyDescent="0.25">
      <c r="B19" s="165" t="s">
        <v>410</v>
      </c>
      <c r="C19" s="227">
        <v>2001</v>
      </c>
      <c r="D19" s="227">
        <v>2002</v>
      </c>
      <c r="E19" s="227">
        <v>2003</v>
      </c>
      <c r="F19" s="227">
        <v>2004</v>
      </c>
      <c r="G19" s="227">
        <v>2005</v>
      </c>
      <c r="H19" s="227">
        <v>2006</v>
      </c>
      <c r="I19" s="227">
        <v>2007</v>
      </c>
      <c r="J19" s="227">
        <v>2008</v>
      </c>
      <c r="K19" s="227">
        <v>2009</v>
      </c>
      <c r="L19" s="227">
        <v>2010</v>
      </c>
      <c r="M19" s="227">
        <v>2011</v>
      </c>
      <c r="N19" s="227">
        <v>2012</v>
      </c>
      <c r="O19" s="227">
        <v>2013</v>
      </c>
      <c r="P19" s="227">
        <v>2014</v>
      </c>
      <c r="Q19" s="227">
        <v>2015</v>
      </c>
      <c r="R19" s="227">
        <v>2016</v>
      </c>
      <c r="S19" s="227">
        <v>2017</v>
      </c>
      <c r="T19" s="227">
        <v>2018</v>
      </c>
      <c r="U19" s="227">
        <v>2019</v>
      </c>
      <c r="V19" s="227">
        <v>2020</v>
      </c>
      <c r="W19" s="227">
        <v>2021</v>
      </c>
      <c r="X19" s="228">
        <v>2022</v>
      </c>
      <c r="Y19" s="229">
        <v>2023</v>
      </c>
      <c r="Z19" s="222"/>
      <c r="AA19" s="230" t="s">
        <v>290</v>
      </c>
      <c r="AB19" s="230" t="s">
        <v>291</v>
      </c>
      <c r="AC19" s="230" t="s">
        <v>292</v>
      </c>
      <c r="AD19" s="230">
        <v>2022</v>
      </c>
      <c r="AE19" s="231" t="s">
        <v>320</v>
      </c>
      <c r="AF19" s="231" t="s">
        <v>321</v>
      </c>
      <c r="AG19" s="232" t="s">
        <v>322</v>
      </c>
      <c r="AH19" s="233">
        <v>2023</v>
      </c>
      <c r="AI19" s="222"/>
      <c r="AJ19" s="230" t="s">
        <v>290</v>
      </c>
      <c r="AK19" s="230" t="s">
        <v>293</v>
      </c>
      <c r="AL19" s="230" t="s">
        <v>294</v>
      </c>
      <c r="AM19" s="230" t="s">
        <v>295</v>
      </c>
      <c r="AN19" s="231" t="s">
        <v>320</v>
      </c>
      <c r="AO19" s="231"/>
      <c r="AP19" s="231"/>
      <c r="AQ19" s="231"/>
      <c r="AR19" s="226"/>
      <c r="AS19" s="226"/>
      <c r="AT19" s="101"/>
    </row>
    <row r="20" spans="2:46" x14ac:dyDescent="0.25">
      <c r="B20" s="2" t="s">
        <v>411</v>
      </c>
      <c r="C20" s="271">
        <v>0</v>
      </c>
      <c r="D20" s="271">
        <v>0</v>
      </c>
      <c r="E20" s="271">
        <v>0</v>
      </c>
      <c r="F20" s="271">
        <v>0</v>
      </c>
      <c r="G20" s="271">
        <v>0</v>
      </c>
      <c r="H20" s="271">
        <v>0</v>
      </c>
      <c r="I20" s="271">
        <v>0</v>
      </c>
      <c r="J20" s="260">
        <v>2838.5679003598548</v>
      </c>
      <c r="K20" s="260">
        <v>2556.2719248207072</v>
      </c>
      <c r="L20" s="260">
        <v>1972.9430876344218</v>
      </c>
      <c r="M20" s="260">
        <v>1408.2248886428215</v>
      </c>
      <c r="N20" s="260">
        <v>1318.6498632272883</v>
      </c>
      <c r="O20" s="260">
        <v>1277.222878656105</v>
      </c>
      <c r="P20" s="260">
        <v>1248.5960764525003</v>
      </c>
      <c r="Q20" s="260">
        <v>1184</v>
      </c>
      <c r="R20" s="260">
        <v>1267</v>
      </c>
      <c r="S20" s="260">
        <v>1017</v>
      </c>
      <c r="T20" s="260">
        <v>1394</v>
      </c>
      <c r="U20" s="260">
        <v>1724</v>
      </c>
      <c r="V20" s="260">
        <v>2401</v>
      </c>
      <c r="W20" s="260">
        <v>2923.0970140941999</v>
      </c>
      <c r="X20" s="260">
        <f>AD20</f>
        <v>3903</v>
      </c>
      <c r="Y20" s="260"/>
      <c r="Z20" s="222"/>
      <c r="AA20" s="260">
        <v>756.71756066242619</v>
      </c>
      <c r="AB20" s="260">
        <v>1485.7708382006454</v>
      </c>
      <c r="AC20" s="260">
        <v>2629.7248032664297</v>
      </c>
      <c r="AD20" s="260">
        <v>3903</v>
      </c>
      <c r="AE20" s="260">
        <v>1039.4425947975276</v>
      </c>
      <c r="AF20" s="260"/>
      <c r="AG20" s="260"/>
      <c r="AH20" s="260"/>
      <c r="AI20" s="222"/>
      <c r="AJ20" s="260">
        <f t="shared" ref="AJ20:AJ26" si="8">AA20</f>
        <v>756.71756066242619</v>
      </c>
      <c r="AK20" s="260">
        <f t="shared" ref="AK20:AK26" si="9">AB20-AA20</f>
        <v>729.05327753821916</v>
      </c>
      <c r="AL20" s="260">
        <f t="shared" ref="AL20:AL26" si="10">AC20-AB20</f>
        <v>1143.9539650657844</v>
      </c>
      <c r="AM20" s="260">
        <f t="shared" ref="AM20:AM26" si="11">AD20-AC20</f>
        <v>1273.2751967335703</v>
      </c>
      <c r="AN20" s="260">
        <f>AE20</f>
        <v>1039.4425947975276</v>
      </c>
      <c r="AO20" s="260"/>
      <c r="AP20" s="260"/>
      <c r="AQ20" s="260"/>
      <c r="AR20" s="260"/>
      <c r="AS20" s="260"/>
      <c r="AT20" s="26"/>
    </row>
    <row r="21" spans="2:46" x14ac:dyDescent="0.25">
      <c r="B21" s="3" t="s">
        <v>327</v>
      </c>
      <c r="C21" s="253" t="s">
        <v>23</v>
      </c>
      <c r="D21" s="253" t="s">
        <v>23</v>
      </c>
      <c r="E21" s="253" t="s">
        <v>23</v>
      </c>
      <c r="F21" s="253" t="s">
        <v>23</v>
      </c>
      <c r="G21" s="253" t="s">
        <v>23</v>
      </c>
      <c r="H21" s="253" t="s">
        <v>23</v>
      </c>
      <c r="I21" s="253" t="s">
        <v>23</v>
      </c>
      <c r="J21" s="253" t="s">
        <v>23</v>
      </c>
      <c r="K21" s="253" t="s">
        <v>23</v>
      </c>
      <c r="L21" s="253" t="s">
        <v>23</v>
      </c>
      <c r="M21" s="253" t="s">
        <v>23</v>
      </c>
      <c r="N21" s="253" t="s">
        <v>23</v>
      </c>
      <c r="O21" s="253" t="s">
        <v>23</v>
      </c>
      <c r="P21" s="253" t="s">
        <v>23</v>
      </c>
      <c r="Q21" s="253" t="s">
        <v>23</v>
      </c>
      <c r="R21" s="253" t="s">
        <v>23</v>
      </c>
      <c r="S21" s="263" t="s">
        <v>23</v>
      </c>
      <c r="T21" s="253">
        <f>T20-T22</f>
        <v>1320.6105401188063</v>
      </c>
      <c r="U21" s="253">
        <f>U20-U22</f>
        <v>1139.0565681164353</v>
      </c>
      <c r="V21" s="253">
        <v>2111.6068095633914</v>
      </c>
      <c r="W21" s="253">
        <v>2607.4264206236321</v>
      </c>
      <c r="X21" s="253">
        <f>AD21</f>
        <v>3563.133195680397</v>
      </c>
      <c r="Y21" s="253"/>
      <c r="Z21" s="222"/>
      <c r="AA21" s="253">
        <v>687.97816184248143</v>
      </c>
      <c r="AB21" s="253">
        <v>1329.7874949017926</v>
      </c>
      <c r="AC21" s="253">
        <v>2381.2403104496721</v>
      </c>
      <c r="AD21" s="253">
        <v>3563.133195680397</v>
      </c>
      <c r="AE21" s="253">
        <v>942.6435786520193</v>
      </c>
      <c r="AF21" s="253"/>
      <c r="AG21" s="253"/>
      <c r="AH21" s="253"/>
      <c r="AI21" s="222"/>
      <c r="AJ21" s="253">
        <f t="shared" si="8"/>
        <v>687.97816184248143</v>
      </c>
      <c r="AK21" s="253">
        <f t="shared" si="9"/>
        <v>641.80933305931114</v>
      </c>
      <c r="AL21" s="253">
        <f t="shared" si="10"/>
        <v>1051.4528155478795</v>
      </c>
      <c r="AM21" s="253">
        <f t="shared" si="11"/>
        <v>1181.8928852307249</v>
      </c>
      <c r="AN21" s="253">
        <f t="shared" ref="AN21:AN26" si="12">AE21</f>
        <v>942.6435786520193</v>
      </c>
      <c r="AO21" s="253"/>
      <c r="AP21" s="253"/>
      <c r="AQ21" s="253"/>
      <c r="AR21" s="253"/>
      <c r="AS21" s="253"/>
      <c r="AT21" s="25"/>
    </row>
    <row r="22" spans="2:46" x14ac:dyDescent="0.25">
      <c r="B22" s="3" t="s">
        <v>134</v>
      </c>
      <c r="C22" s="253" t="s">
        <v>23</v>
      </c>
      <c r="D22" s="253" t="s">
        <v>23</v>
      </c>
      <c r="E22" s="253" t="s">
        <v>23</v>
      </c>
      <c r="F22" s="253" t="s">
        <v>23</v>
      </c>
      <c r="G22" s="253" t="s">
        <v>23</v>
      </c>
      <c r="H22" s="253" t="s">
        <v>23</v>
      </c>
      <c r="I22" s="253" t="s">
        <v>23</v>
      </c>
      <c r="J22" s="253" t="s">
        <v>23</v>
      </c>
      <c r="K22" s="253" t="s">
        <v>23</v>
      </c>
      <c r="L22" s="253" t="s">
        <v>23</v>
      </c>
      <c r="M22" s="253" t="s">
        <v>23</v>
      </c>
      <c r="N22" s="253" t="s">
        <v>23</v>
      </c>
      <c r="O22" s="253" t="s">
        <v>23</v>
      </c>
      <c r="P22" s="253" t="s">
        <v>23</v>
      </c>
      <c r="Q22" s="253" t="s">
        <v>23</v>
      </c>
      <c r="R22" s="253" t="s">
        <v>23</v>
      </c>
      <c r="S22" s="263" t="s">
        <v>23</v>
      </c>
      <c r="T22" s="253">
        <v>73.389459881193758</v>
      </c>
      <c r="U22" s="253">
        <v>584.94343188356481</v>
      </c>
      <c r="V22" s="253">
        <v>289.39319043660856</v>
      </c>
      <c r="W22" s="253">
        <v>315.67059347056784</v>
      </c>
      <c r="X22" s="253">
        <f>AD22</f>
        <v>339.89544548577265</v>
      </c>
      <c r="Y22" s="253"/>
      <c r="Z22" s="222"/>
      <c r="AA22" s="253">
        <v>68.739398819944824</v>
      </c>
      <c r="AB22" s="253">
        <v>155.98334329885276</v>
      </c>
      <c r="AC22" s="253">
        <v>248.48449281675761</v>
      </c>
      <c r="AD22" s="253">
        <v>339.89544548577265</v>
      </c>
      <c r="AE22" s="253">
        <v>96.799016145508318</v>
      </c>
      <c r="AF22" s="253"/>
      <c r="AG22" s="253"/>
      <c r="AH22" s="253"/>
      <c r="AI22" s="222"/>
      <c r="AJ22" s="253">
        <f t="shared" si="8"/>
        <v>68.739398819944824</v>
      </c>
      <c r="AK22" s="253">
        <f t="shared" si="9"/>
        <v>87.243944478907935</v>
      </c>
      <c r="AL22" s="253">
        <f t="shared" si="10"/>
        <v>92.50114951790485</v>
      </c>
      <c r="AM22" s="253">
        <f t="shared" si="11"/>
        <v>91.410952669015046</v>
      </c>
      <c r="AN22" s="253">
        <f>AE22</f>
        <v>96.799016145508318</v>
      </c>
      <c r="AO22" s="253"/>
      <c r="AP22" s="253"/>
      <c r="AQ22" s="253"/>
      <c r="AR22" s="253"/>
      <c r="AS22" s="253"/>
      <c r="AT22" s="25"/>
    </row>
    <row r="23" spans="2:46" x14ac:dyDescent="0.25">
      <c r="B23" s="2" t="s">
        <v>412</v>
      </c>
      <c r="C23" s="271">
        <v>0</v>
      </c>
      <c r="D23" s="271">
        <v>0</v>
      </c>
      <c r="E23" s="271">
        <v>0</v>
      </c>
      <c r="F23" s="271">
        <v>0</v>
      </c>
      <c r="G23" s="271">
        <v>0</v>
      </c>
      <c r="H23" s="271">
        <v>0</v>
      </c>
      <c r="I23" s="271">
        <v>0</v>
      </c>
      <c r="J23" s="260">
        <v>779.61875058468934</v>
      </c>
      <c r="K23" s="260">
        <v>678.46766284025091</v>
      </c>
      <c r="L23" s="260">
        <v>694.39768017097515</v>
      </c>
      <c r="M23" s="260">
        <v>752.39866069653613</v>
      </c>
      <c r="N23" s="260">
        <v>692.00112735814605</v>
      </c>
      <c r="O23" s="260">
        <v>656.47629539123625</v>
      </c>
      <c r="P23" s="260">
        <v>623.05136529540016</v>
      </c>
      <c r="Q23" s="260">
        <v>604</v>
      </c>
      <c r="R23" s="260">
        <v>697</v>
      </c>
      <c r="S23" s="260">
        <v>708</v>
      </c>
      <c r="T23" s="260">
        <v>637</v>
      </c>
      <c r="U23" s="260">
        <v>535</v>
      </c>
      <c r="V23" s="260">
        <v>508</v>
      </c>
      <c r="W23" s="260">
        <v>569.78156125116811</v>
      </c>
      <c r="X23" s="260">
        <f t="shared" ref="X23:X26" si="13">AD23</f>
        <v>656</v>
      </c>
      <c r="Y23" s="260"/>
      <c r="Z23" s="222"/>
      <c r="AA23" s="260">
        <v>99.108831124787244</v>
      </c>
      <c r="AB23" s="260">
        <v>227.96542775080943</v>
      </c>
      <c r="AC23" s="260">
        <v>373.26102590533509</v>
      </c>
      <c r="AD23" s="260">
        <v>656</v>
      </c>
      <c r="AE23" s="260">
        <v>140.63332169380317</v>
      </c>
      <c r="AF23" s="260"/>
      <c r="AG23" s="260"/>
      <c r="AH23" s="260"/>
      <c r="AI23" s="222"/>
      <c r="AJ23" s="260">
        <f t="shared" si="8"/>
        <v>99.108831124787244</v>
      </c>
      <c r="AK23" s="260">
        <f t="shared" si="9"/>
        <v>128.85659662602217</v>
      </c>
      <c r="AL23" s="260">
        <f t="shared" si="10"/>
        <v>145.29559815452566</v>
      </c>
      <c r="AM23" s="260">
        <f t="shared" si="11"/>
        <v>282.73897409466491</v>
      </c>
      <c r="AN23" s="260">
        <f t="shared" si="12"/>
        <v>140.63332169380317</v>
      </c>
      <c r="AO23" s="260"/>
      <c r="AP23" s="260"/>
      <c r="AQ23" s="260"/>
      <c r="AR23" s="260"/>
      <c r="AS23" s="260"/>
      <c r="AT23" s="26"/>
    </row>
    <row r="24" spans="2:46" x14ac:dyDescent="0.25">
      <c r="B24" s="3" t="s">
        <v>327</v>
      </c>
      <c r="C24" s="253" t="s">
        <v>23</v>
      </c>
      <c r="D24" s="253" t="s">
        <v>23</v>
      </c>
      <c r="E24" s="253" t="s">
        <v>23</v>
      </c>
      <c r="F24" s="253" t="s">
        <v>23</v>
      </c>
      <c r="G24" s="253" t="s">
        <v>23</v>
      </c>
      <c r="H24" s="253" t="s">
        <v>23</v>
      </c>
      <c r="I24" s="253" t="s">
        <v>23</v>
      </c>
      <c r="J24" s="253" t="s">
        <v>23</v>
      </c>
      <c r="K24" s="253" t="s">
        <v>23</v>
      </c>
      <c r="L24" s="253" t="s">
        <v>23</v>
      </c>
      <c r="M24" s="253" t="s">
        <v>23</v>
      </c>
      <c r="N24" s="253" t="s">
        <v>23</v>
      </c>
      <c r="O24" s="253" t="s">
        <v>23</v>
      </c>
      <c r="P24" s="253" t="s">
        <v>23</v>
      </c>
      <c r="Q24" s="253" t="s">
        <v>23</v>
      </c>
      <c r="R24" s="253" t="s">
        <v>23</v>
      </c>
      <c r="S24" s="263" t="s">
        <v>23</v>
      </c>
      <c r="T24" s="253">
        <f>T23-T25</f>
        <v>209.11527351388759</v>
      </c>
      <c r="U24" s="253">
        <f>U23-U25</f>
        <v>209.18958092881854</v>
      </c>
      <c r="V24" s="253">
        <v>174</v>
      </c>
      <c r="W24" s="253">
        <v>136.13781781472039</v>
      </c>
      <c r="X24" s="253">
        <f>AD24</f>
        <v>156.74463037341204</v>
      </c>
      <c r="Y24" s="253"/>
      <c r="Z24" s="222"/>
      <c r="AA24" s="253">
        <v>23.843404671429031</v>
      </c>
      <c r="AB24" s="253">
        <v>50.988290036788214</v>
      </c>
      <c r="AC24" s="253">
        <v>87.518548895428111</v>
      </c>
      <c r="AD24" s="253">
        <v>156.74463037341204</v>
      </c>
      <c r="AE24" s="253">
        <v>20.244956910251698</v>
      </c>
      <c r="AF24" s="253"/>
      <c r="AG24" s="253"/>
      <c r="AH24" s="253"/>
      <c r="AI24" s="222"/>
      <c r="AJ24" s="253">
        <f t="shared" si="8"/>
        <v>23.843404671429031</v>
      </c>
      <c r="AK24" s="253">
        <f t="shared" si="9"/>
        <v>27.144885365359183</v>
      </c>
      <c r="AL24" s="253">
        <f t="shared" si="10"/>
        <v>36.530258858639897</v>
      </c>
      <c r="AM24" s="253">
        <f t="shared" si="11"/>
        <v>69.226081477983925</v>
      </c>
      <c r="AN24" s="253">
        <f>AE24</f>
        <v>20.244956910251698</v>
      </c>
      <c r="AO24" s="253"/>
      <c r="AP24" s="253"/>
      <c r="AQ24" s="253"/>
      <c r="AR24" s="253"/>
      <c r="AS24" s="253"/>
      <c r="AT24" s="25"/>
    </row>
    <row r="25" spans="2:46" x14ac:dyDescent="0.25">
      <c r="B25" s="3" t="s">
        <v>134</v>
      </c>
      <c r="C25" s="253" t="s">
        <v>23</v>
      </c>
      <c r="D25" s="253" t="s">
        <v>23</v>
      </c>
      <c r="E25" s="253" t="s">
        <v>23</v>
      </c>
      <c r="F25" s="253" t="s">
        <v>23</v>
      </c>
      <c r="G25" s="253" t="s">
        <v>23</v>
      </c>
      <c r="H25" s="253" t="s">
        <v>23</v>
      </c>
      <c r="I25" s="253" t="s">
        <v>23</v>
      </c>
      <c r="J25" s="253" t="s">
        <v>23</v>
      </c>
      <c r="K25" s="253" t="s">
        <v>23</v>
      </c>
      <c r="L25" s="253" t="s">
        <v>23</v>
      </c>
      <c r="M25" s="253" t="s">
        <v>23</v>
      </c>
      <c r="N25" s="253" t="s">
        <v>23</v>
      </c>
      <c r="O25" s="253" t="s">
        <v>23</v>
      </c>
      <c r="P25" s="253" t="s">
        <v>23</v>
      </c>
      <c r="Q25" s="253" t="s">
        <v>23</v>
      </c>
      <c r="R25" s="253" t="s">
        <v>23</v>
      </c>
      <c r="S25" s="263" t="s">
        <v>23</v>
      </c>
      <c r="T25" s="253">
        <v>427.88472648611241</v>
      </c>
      <c r="U25" s="253">
        <v>325.81041907118146</v>
      </c>
      <c r="V25" s="253">
        <v>334</v>
      </c>
      <c r="W25" s="253">
        <v>433.64374343644772</v>
      </c>
      <c r="X25" s="253">
        <f>AD25</f>
        <v>497.99337046017843</v>
      </c>
      <c r="Y25" s="253"/>
      <c r="Z25" s="222"/>
      <c r="AA25" s="253">
        <v>75.265426453358216</v>
      </c>
      <c r="AB25" s="253">
        <v>176.97713771402121</v>
      </c>
      <c r="AC25" s="253">
        <v>285.74247700990696</v>
      </c>
      <c r="AD25" s="253">
        <v>497.99337046017843</v>
      </c>
      <c r="AE25" s="253">
        <v>120.38836478355147</v>
      </c>
      <c r="AF25" s="253"/>
      <c r="AG25" s="253"/>
      <c r="AH25" s="253"/>
      <c r="AI25" s="222"/>
      <c r="AJ25" s="253">
        <f t="shared" si="8"/>
        <v>75.265426453358216</v>
      </c>
      <c r="AK25" s="253">
        <f t="shared" si="9"/>
        <v>101.71171126066299</v>
      </c>
      <c r="AL25" s="253">
        <f t="shared" si="10"/>
        <v>108.76533929588575</v>
      </c>
      <c r="AM25" s="253">
        <f t="shared" si="11"/>
        <v>212.25089345027146</v>
      </c>
      <c r="AN25" s="253">
        <f t="shared" si="12"/>
        <v>120.38836478355147</v>
      </c>
      <c r="AO25" s="253"/>
      <c r="AP25" s="253"/>
      <c r="AQ25" s="253"/>
      <c r="AR25" s="253"/>
      <c r="AS25" s="253"/>
      <c r="AT25" s="25"/>
    </row>
    <row r="26" spans="2:46" x14ac:dyDescent="0.25">
      <c r="B26" s="75" t="s">
        <v>413</v>
      </c>
      <c r="C26" s="272" t="s">
        <v>23</v>
      </c>
      <c r="D26" s="272" t="s">
        <v>23</v>
      </c>
      <c r="E26" s="272" t="s">
        <v>23</v>
      </c>
      <c r="F26" s="272" t="s">
        <v>23</v>
      </c>
      <c r="G26" s="272" t="s">
        <v>23</v>
      </c>
      <c r="H26" s="272" t="s">
        <v>23</v>
      </c>
      <c r="I26" s="272" t="s">
        <v>23</v>
      </c>
      <c r="J26" s="264">
        <v>3618</v>
      </c>
      <c r="K26" s="264">
        <v>3235</v>
      </c>
      <c r="L26" s="264">
        <v>2667</v>
      </c>
      <c r="M26" s="264">
        <v>2161</v>
      </c>
      <c r="N26" s="264">
        <v>2011</v>
      </c>
      <c r="O26" s="264">
        <v>1934</v>
      </c>
      <c r="P26" s="264">
        <v>1871.6474673378293</v>
      </c>
      <c r="Q26" s="264">
        <f>Q23+Q20</f>
        <v>1788</v>
      </c>
      <c r="R26" s="264">
        <f>R23+R20</f>
        <v>1964</v>
      </c>
      <c r="S26" s="264">
        <f>S23+S20</f>
        <v>1725</v>
      </c>
      <c r="T26" s="264">
        <f>T23+T20</f>
        <v>2031</v>
      </c>
      <c r="U26" s="264">
        <f>U23+U20</f>
        <v>2259</v>
      </c>
      <c r="V26" s="264">
        <v>2909</v>
      </c>
      <c r="W26" s="264">
        <v>3492.8785753453676</v>
      </c>
      <c r="X26" s="264">
        <f t="shared" si="13"/>
        <v>4558.2869751866892</v>
      </c>
      <c r="Y26" s="293"/>
      <c r="Z26" s="222"/>
      <c r="AA26" s="264">
        <v>855.82639178721354</v>
      </c>
      <c r="AB26" s="264">
        <v>1713.7362659514552</v>
      </c>
      <c r="AC26" s="264">
        <v>3002.9858291717655</v>
      </c>
      <c r="AD26" s="264">
        <v>4558.2869751866892</v>
      </c>
      <c r="AE26" s="481">
        <v>1180.0759164913311</v>
      </c>
      <c r="AF26" s="264"/>
      <c r="AG26" s="264"/>
      <c r="AH26" s="264"/>
      <c r="AI26" s="222"/>
      <c r="AJ26" s="264">
        <f t="shared" si="8"/>
        <v>855.82639178721354</v>
      </c>
      <c r="AK26" s="264">
        <f t="shared" si="9"/>
        <v>857.90987416424161</v>
      </c>
      <c r="AL26" s="264">
        <f t="shared" si="10"/>
        <v>1289.2495632203104</v>
      </c>
      <c r="AM26" s="264">
        <f t="shared" si="11"/>
        <v>1555.3011460149237</v>
      </c>
      <c r="AN26" s="264">
        <f t="shared" si="12"/>
        <v>1180.0759164913311</v>
      </c>
      <c r="AO26" s="264"/>
      <c r="AP26" s="264"/>
      <c r="AQ26" s="264"/>
      <c r="AR26" s="260"/>
      <c r="AS26" s="260"/>
      <c r="AT26" s="26"/>
    </row>
    <row r="27" spans="2:46" x14ac:dyDescent="0.25">
      <c r="B27" s="11"/>
      <c r="C27" s="260"/>
      <c r="D27" s="260"/>
      <c r="E27" s="260"/>
      <c r="F27" s="260"/>
      <c r="G27" s="260"/>
      <c r="H27" s="260"/>
      <c r="I27" s="260"/>
      <c r="J27" s="260"/>
      <c r="K27" s="260"/>
      <c r="L27" s="260"/>
      <c r="M27" s="260"/>
      <c r="N27" s="260"/>
      <c r="O27" s="260"/>
      <c r="P27" s="260"/>
      <c r="Q27" s="260"/>
      <c r="R27" s="260"/>
      <c r="S27" s="260"/>
      <c r="T27" s="253"/>
      <c r="U27" s="253"/>
      <c r="V27" s="253"/>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row>
    <row r="28" spans="2:46" x14ac:dyDescent="0.25">
      <c r="B28" s="165" t="s">
        <v>414</v>
      </c>
      <c r="C28" s="227">
        <v>2001</v>
      </c>
      <c r="D28" s="227">
        <v>2002</v>
      </c>
      <c r="E28" s="227">
        <v>2003</v>
      </c>
      <c r="F28" s="227">
        <v>2004</v>
      </c>
      <c r="G28" s="227">
        <v>2005</v>
      </c>
      <c r="H28" s="227">
        <v>2006</v>
      </c>
      <c r="I28" s="227">
        <v>2007</v>
      </c>
      <c r="J28" s="227">
        <v>2008</v>
      </c>
      <c r="K28" s="227">
        <v>2009</v>
      </c>
      <c r="L28" s="227">
        <v>2010</v>
      </c>
      <c r="M28" s="227">
        <v>2011</v>
      </c>
      <c r="N28" s="227">
        <v>2012</v>
      </c>
      <c r="O28" s="227">
        <v>2013</v>
      </c>
      <c r="P28" s="227">
        <v>2014</v>
      </c>
      <c r="Q28" s="227">
        <v>2015</v>
      </c>
      <c r="R28" s="227">
        <v>2016</v>
      </c>
      <c r="S28" s="227">
        <v>2017</v>
      </c>
      <c r="T28" s="227">
        <v>2018</v>
      </c>
      <c r="U28" s="227">
        <v>2019</v>
      </c>
      <c r="V28" s="227">
        <v>2020</v>
      </c>
      <c r="W28" s="227">
        <v>2021</v>
      </c>
      <c r="X28" s="228">
        <v>2022</v>
      </c>
      <c r="Y28" s="229">
        <v>2023</v>
      </c>
      <c r="Z28" s="222"/>
      <c r="AA28" s="230" t="s">
        <v>290</v>
      </c>
      <c r="AB28" s="230" t="s">
        <v>291</v>
      </c>
      <c r="AC28" s="230" t="s">
        <v>292</v>
      </c>
      <c r="AD28" s="230">
        <v>2022</v>
      </c>
      <c r="AE28" s="231" t="s">
        <v>320</v>
      </c>
      <c r="AF28" s="231" t="s">
        <v>321</v>
      </c>
      <c r="AG28" s="232" t="s">
        <v>322</v>
      </c>
      <c r="AH28" s="233">
        <v>2023</v>
      </c>
      <c r="AI28" s="222"/>
      <c r="AJ28" s="230" t="s">
        <v>290</v>
      </c>
      <c r="AK28" s="230" t="s">
        <v>293</v>
      </c>
      <c r="AL28" s="230" t="s">
        <v>294</v>
      </c>
      <c r="AM28" s="230" t="s">
        <v>295</v>
      </c>
      <c r="AN28" s="231" t="s">
        <v>320</v>
      </c>
      <c r="AO28" s="231"/>
      <c r="AP28" s="231"/>
      <c r="AQ28" s="231"/>
      <c r="AR28" s="226"/>
      <c r="AS28" s="226"/>
      <c r="AT28" s="101"/>
    </row>
    <row r="29" spans="2:46" x14ac:dyDescent="0.25">
      <c r="B29" s="12" t="s">
        <v>415</v>
      </c>
      <c r="C29" s="263" t="s">
        <v>23</v>
      </c>
      <c r="D29" s="263" t="s">
        <v>23</v>
      </c>
      <c r="E29" s="263" t="s">
        <v>23</v>
      </c>
      <c r="F29" s="263" t="s">
        <v>23</v>
      </c>
      <c r="G29" s="263" t="s">
        <v>23</v>
      </c>
      <c r="H29" s="263" t="s">
        <v>23</v>
      </c>
      <c r="I29" s="263" t="s">
        <v>23</v>
      </c>
      <c r="J29" s="263" t="s">
        <v>23</v>
      </c>
      <c r="K29" s="263" t="s">
        <v>23</v>
      </c>
      <c r="L29" s="263" t="s">
        <v>23</v>
      </c>
      <c r="M29" s="263" t="s">
        <v>23</v>
      </c>
      <c r="N29" s="263" t="s">
        <v>23</v>
      </c>
      <c r="O29" s="263" t="s">
        <v>23</v>
      </c>
      <c r="P29" s="263" t="s">
        <v>23</v>
      </c>
      <c r="Q29" s="263" t="s">
        <v>23</v>
      </c>
      <c r="R29" s="263" t="s">
        <v>23</v>
      </c>
      <c r="S29" s="263" t="s">
        <v>23</v>
      </c>
      <c r="T29" s="253">
        <v>1394.3362991042932</v>
      </c>
      <c r="U29" s="253">
        <f>U20</f>
        <v>1724</v>
      </c>
      <c r="V29" s="253">
        <v>2401</v>
      </c>
      <c r="W29" s="253">
        <v>2923.0970140941999</v>
      </c>
      <c r="X29" s="253">
        <f>AD29</f>
        <v>3903</v>
      </c>
      <c r="Y29" s="253"/>
      <c r="Z29" s="253"/>
      <c r="AA29" s="253">
        <v>756.71756066242619</v>
      </c>
      <c r="AB29" s="253">
        <v>1485.7708382006454</v>
      </c>
      <c r="AC29" s="253">
        <v>2629.7248032664297</v>
      </c>
      <c r="AD29" s="253">
        <v>3903</v>
      </c>
      <c r="AE29" s="253">
        <v>1039.4425947975276</v>
      </c>
      <c r="AF29" s="253"/>
      <c r="AG29" s="253"/>
      <c r="AH29" s="253"/>
      <c r="AI29" s="222"/>
      <c r="AJ29" s="253">
        <f t="shared" ref="AJ29:AJ35" si="14">AA29</f>
        <v>756.71756066242619</v>
      </c>
      <c r="AK29" s="253">
        <f t="shared" ref="AK29:AM35" si="15">AB29-AA29</f>
        <v>729.05327753821916</v>
      </c>
      <c r="AL29" s="253">
        <f t="shared" si="15"/>
        <v>1143.9539650657844</v>
      </c>
      <c r="AM29" s="253">
        <f t="shared" si="15"/>
        <v>1273.2751967335703</v>
      </c>
      <c r="AN29" s="253">
        <f t="shared" ref="AN29:AN35" si="16">AE29</f>
        <v>1039.4425947975276</v>
      </c>
      <c r="AO29" s="253"/>
      <c r="AP29" s="253"/>
      <c r="AQ29" s="253"/>
      <c r="AR29" s="253"/>
      <c r="AS29" s="253"/>
      <c r="AT29" s="25"/>
    </row>
    <row r="30" spans="2:46" x14ac:dyDescent="0.25">
      <c r="B30" s="12" t="s">
        <v>416</v>
      </c>
      <c r="C30" s="263" t="s">
        <v>23</v>
      </c>
      <c r="D30" s="263" t="s">
        <v>23</v>
      </c>
      <c r="E30" s="263" t="s">
        <v>23</v>
      </c>
      <c r="F30" s="263" t="s">
        <v>23</v>
      </c>
      <c r="G30" s="263" t="s">
        <v>23</v>
      </c>
      <c r="H30" s="263" t="s">
        <v>23</v>
      </c>
      <c r="I30" s="263" t="s">
        <v>23</v>
      </c>
      <c r="J30" s="263" t="s">
        <v>23</v>
      </c>
      <c r="K30" s="263" t="s">
        <v>23</v>
      </c>
      <c r="L30" s="263" t="s">
        <v>23</v>
      </c>
      <c r="M30" s="263" t="s">
        <v>23</v>
      </c>
      <c r="N30" s="263" t="s">
        <v>23</v>
      </c>
      <c r="O30" s="263" t="s">
        <v>23</v>
      </c>
      <c r="P30" s="263" t="s">
        <v>23</v>
      </c>
      <c r="Q30" s="263" t="s">
        <v>23</v>
      </c>
      <c r="R30" s="263" t="s">
        <v>23</v>
      </c>
      <c r="S30" s="263" t="s">
        <v>23</v>
      </c>
      <c r="T30" s="253">
        <v>210.43511976407905</v>
      </c>
      <c r="U30" s="253">
        <v>360.64738528141231</v>
      </c>
      <c r="V30" s="253">
        <v>805.74755359991946</v>
      </c>
      <c r="W30" s="253">
        <v>414.326448138324</v>
      </c>
      <c r="X30" s="253">
        <f t="shared" ref="X30:X31" si="17">AD30</f>
        <v>2115.1481843369879</v>
      </c>
      <c r="Y30" s="253"/>
      <c r="Z30" s="253"/>
      <c r="AA30" s="253">
        <v>1430.4716505255353</v>
      </c>
      <c r="AB30" s="253">
        <v>2111.9408493455148</v>
      </c>
      <c r="AC30" s="253">
        <v>2485.4729490071713</v>
      </c>
      <c r="AD30" s="253">
        <v>2115.1481843369879</v>
      </c>
      <c r="AE30" s="253">
        <v>37.301550832500219</v>
      </c>
      <c r="AF30" s="253"/>
      <c r="AG30" s="253"/>
      <c r="AH30" s="253"/>
      <c r="AI30" s="222"/>
      <c r="AJ30" s="253">
        <f t="shared" si="14"/>
        <v>1430.4716505255353</v>
      </c>
      <c r="AK30" s="253">
        <f t="shared" si="15"/>
        <v>681.46919881997951</v>
      </c>
      <c r="AL30" s="253">
        <f t="shared" si="15"/>
        <v>373.5320996616565</v>
      </c>
      <c r="AM30" s="253">
        <f t="shared" si="15"/>
        <v>-370.32476467018341</v>
      </c>
      <c r="AN30" s="253">
        <f t="shared" si="16"/>
        <v>37.301550832500219</v>
      </c>
      <c r="AO30" s="253"/>
      <c r="AP30" s="253"/>
      <c r="AQ30" s="253"/>
      <c r="AR30" s="253"/>
      <c r="AS30" s="253"/>
      <c r="AT30" s="25"/>
    </row>
    <row r="31" spans="2:46" x14ac:dyDescent="0.25">
      <c r="B31" s="12" t="s">
        <v>417</v>
      </c>
      <c r="C31" s="263" t="s">
        <v>23</v>
      </c>
      <c r="D31" s="263" t="s">
        <v>23</v>
      </c>
      <c r="E31" s="263" t="s">
        <v>23</v>
      </c>
      <c r="F31" s="263" t="s">
        <v>23</v>
      </c>
      <c r="G31" s="263" t="s">
        <v>23</v>
      </c>
      <c r="H31" s="263" t="s">
        <v>23</v>
      </c>
      <c r="I31" s="263" t="s">
        <v>23</v>
      </c>
      <c r="J31" s="263" t="s">
        <v>23</v>
      </c>
      <c r="K31" s="263" t="s">
        <v>23</v>
      </c>
      <c r="L31" s="263" t="s">
        <v>23</v>
      </c>
      <c r="M31" s="263" t="s">
        <v>23</v>
      </c>
      <c r="N31" s="263" t="s">
        <v>23</v>
      </c>
      <c r="O31" s="263" t="s">
        <v>23</v>
      </c>
      <c r="P31" s="263" t="s">
        <v>23</v>
      </c>
      <c r="Q31" s="263" t="s">
        <v>23</v>
      </c>
      <c r="R31" s="253" t="s">
        <v>23</v>
      </c>
      <c r="S31" s="263" t="s">
        <v>23</v>
      </c>
      <c r="T31" s="253">
        <v>-744.55183918278976</v>
      </c>
      <c r="U31" s="253">
        <v>-974.17700000000002</v>
      </c>
      <c r="V31" s="253">
        <v>-1677.71163009</v>
      </c>
      <c r="W31" s="253">
        <v>-1356.4756887581</v>
      </c>
      <c r="X31" s="253">
        <f t="shared" si="17"/>
        <v>-1966.9556093704</v>
      </c>
      <c r="Y31" s="253"/>
      <c r="Z31" s="253"/>
      <c r="AA31" s="253">
        <v>-365.05947451999998</v>
      </c>
      <c r="AB31" s="253">
        <v>-976.36302667999996</v>
      </c>
      <c r="AC31" s="253">
        <v>-1499.4785785599997</v>
      </c>
      <c r="AD31" s="253">
        <v>-1966.9556093704</v>
      </c>
      <c r="AE31" s="253">
        <v>-181.13270916000002</v>
      </c>
      <c r="AF31" s="253"/>
      <c r="AG31" s="253"/>
      <c r="AH31" s="253"/>
      <c r="AI31" s="222"/>
      <c r="AJ31" s="253">
        <f t="shared" si="14"/>
        <v>-365.05947451999998</v>
      </c>
      <c r="AK31" s="253">
        <f t="shared" si="15"/>
        <v>-611.30355215999998</v>
      </c>
      <c r="AL31" s="253">
        <f t="shared" si="15"/>
        <v>-523.11555187999977</v>
      </c>
      <c r="AM31" s="253">
        <f t="shared" si="15"/>
        <v>-467.47703081040027</v>
      </c>
      <c r="AN31" s="253">
        <f t="shared" si="16"/>
        <v>-181.13270916000002</v>
      </c>
      <c r="AO31" s="253"/>
      <c r="AP31" s="253"/>
      <c r="AQ31" s="253"/>
      <c r="AR31" s="253"/>
      <c r="AS31" s="253"/>
      <c r="AT31" s="25"/>
    </row>
    <row r="32" spans="2:46" x14ac:dyDescent="0.25">
      <c r="B32" s="12" t="s">
        <v>418</v>
      </c>
      <c r="C32" s="263" t="s">
        <v>23</v>
      </c>
      <c r="D32" s="263" t="s">
        <v>23</v>
      </c>
      <c r="E32" s="263" t="s">
        <v>23</v>
      </c>
      <c r="F32" s="263" t="s">
        <v>23</v>
      </c>
      <c r="G32" s="263" t="s">
        <v>23</v>
      </c>
      <c r="H32" s="263" t="s">
        <v>23</v>
      </c>
      <c r="I32" s="263" t="s">
        <v>23</v>
      </c>
      <c r="J32" s="263" t="s">
        <v>23</v>
      </c>
      <c r="K32" s="263" t="s">
        <v>23</v>
      </c>
      <c r="L32" s="263" t="s">
        <v>23</v>
      </c>
      <c r="M32" s="263" t="s">
        <v>23</v>
      </c>
      <c r="N32" s="263" t="s">
        <v>23</v>
      </c>
      <c r="O32" s="263" t="s">
        <v>23</v>
      </c>
      <c r="P32" s="263" t="s">
        <v>23</v>
      </c>
      <c r="Q32" s="263" t="s">
        <v>23</v>
      </c>
      <c r="R32" s="253" t="s">
        <v>23</v>
      </c>
      <c r="S32" s="263" t="s">
        <v>23</v>
      </c>
      <c r="T32" s="253">
        <v>-398.9999959532222</v>
      </c>
      <c r="U32" s="253">
        <v>-186.40029440799941</v>
      </c>
      <c r="V32" s="253">
        <v>-304.549215855</v>
      </c>
      <c r="W32" s="253">
        <v>-681.88547889789993</v>
      </c>
      <c r="X32" s="253">
        <f>AD32</f>
        <v>-51.541866969962008</v>
      </c>
      <c r="Y32" s="253"/>
      <c r="Z32" s="253"/>
      <c r="AA32" s="253">
        <v>-3.359</v>
      </c>
      <c r="AB32" s="253">
        <v>-21.600810000008</v>
      </c>
      <c r="AC32" s="253">
        <v>-32.780406379975986</v>
      </c>
      <c r="AD32" s="253">
        <v>-51.541866969962008</v>
      </c>
      <c r="AE32" s="253">
        <v>-1.7001002561300991E-11</v>
      </c>
      <c r="AF32" s="253"/>
      <c r="AG32" s="253"/>
      <c r="AH32" s="253"/>
      <c r="AI32" s="222"/>
      <c r="AJ32" s="253">
        <f t="shared" si="14"/>
        <v>-3.359</v>
      </c>
      <c r="AK32" s="253">
        <f t="shared" si="15"/>
        <v>-18.241810000008002</v>
      </c>
      <c r="AL32" s="253">
        <f t="shared" si="15"/>
        <v>-11.179596379967986</v>
      </c>
      <c r="AM32" s="253">
        <f t="shared" si="15"/>
        <v>-18.761460589986022</v>
      </c>
      <c r="AN32" s="253">
        <f t="shared" si="16"/>
        <v>-1.7001002561300991E-11</v>
      </c>
      <c r="AO32" s="253"/>
      <c r="AP32" s="253"/>
      <c r="AQ32" s="253"/>
      <c r="AR32" s="253"/>
      <c r="AS32" s="253"/>
      <c r="AT32" s="25"/>
    </row>
    <row r="33" spans="2:46" x14ac:dyDescent="0.25">
      <c r="B33" s="12" t="s">
        <v>419</v>
      </c>
      <c r="C33" s="263" t="s">
        <v>23</v>
      </c>
      <c r="D33" s="263" t="s">
        <v>23</v>
      </c>
      <c r="E33" s="263" t="s">
        <v>23</v>
      </c>
      <c r="F33" s="263" t="s">
        <v>23</v>
      </c>
      <c r="G33" s="263" t="s">
        <v>23</v>
      </c>
      <c r="H33" s="263" t="s">
        <v>23</v>
      </c>
      <c r="I33" s="263" t="s">
        <v>23</v>
      </c>
      <c r="J33" s="263" t="s">
        <v>23</v>
      </c>
      <c r="K33" s="263" t="s">
        <v>23</v>
      </c>
      <c r="L33" s="263" t="s">
        <v>23</v>
      </c>
      <c r="M33" s="263" t="s">
        <v>23</v>
      </c>
      <c r="N33" s="263" t="s">
        <v>23</v>
      </c>
      <c r="O33" s="263" t="s">
        <v>23</v>
      </c>
      <c r="P33" s="263" t="s">
        <v>23</v>
      </c>
      <c r="Q33" s="263" t="s">
        <v>23</v>
      </c>
      <c r="R33" s="253" t="s">
        <v>23</v>
      </c>
      <c r="S33" s="263" t="s">
        <v>23</v>
      </c>
      <c r="T33" s="263" t="s">
        <v>23</v>
      </c>
      <c r="U33" s="263" t="s">
        <v>23</v>
      </c>
      <c r="V33" s="253">
        <v>-628.55122686130028</v>
      </c>
      <c r="W33" s="253">
        <v>-31.695558309999992</v>
      </c>
      <c r="X33" s="253">
        <f>AD33</f>
        <v>-69.05418358910697</v>
      </c>
      <c r="Y33" s="253"/>
      <c r="Z33" s="253"/>
      <c r="AA33" s="253">
        <v>0.70770270999999996</v>
      </c>
      <c r="AB33" s="253">
        <v>24.206392169999997</v>
      </c>
      <c r="AC33" s="253">
        <v>47.649512572041004</v>
      </c>
      <c r="AD33" s="253">
        <v>-69.05418358910697</v>
      </c>
      <c r="AE33" s="253">
        <v>16.894933679999998</v>
      </c>
      <c r="AF33" s="253"/>
      <c r="AG33" s="253"/>
      <c r="AH33" s="253"/>
      <c r="AI33" s="222"/>
      <c r="AJ33" s="253">
        <f t="shared" si="14"/>
        <v>0.70770270999999996</v>
      </c>
      <c r="AK33" s="253">
        <f t="shared" si="15"/>
        <v>23.498689459999998</v>
      </c>
      <c r="AL33" s="253">
        <f t="shared" si="15"/>
        <v>23.443120402041007</v>
      </c>
      <c r="AM33" s="253">
        <f t="shared" si="15"/>
        <v>-116.70369616114797</v>
      </c>
      <c r="AN33" s="253">
        <f t="shared" si="16"/>
        <v>16.894933679999998</v>
      </c>
      <c r="AO33" s="253"/>
      <c r="AP33" s="253"/>
      <c r="AQ33" s="253"/>
      <c r="AR33" s="253"/>
      <c r="AS33" s="253"/>
      <c r="AT33" s="25"/>
    </row>
    <row r="34" spans="2:46" x14ac:dyDescent="0.25">
      <c r="B34" s="12" t="s">
        <v>192</v>
      </c>
      <c r="C34" s="263" t="s">
        <v>23</v>
      </c>
      <c r="D34" s="263" t="s">
        <v>23</v>
      </c>
      <c r="E34" s="263" t="s">
        <v>23</v>
      </c>
      <c r="F34" s="263" t="s">
        <v>23</v>
      </c>
      <c r="G34" s="263" t="s">
        <v>23</v>
      </c>
      <c r="H34" s="263" t="s">
        <v>23</v>
      </c>
      <c r="I34" s="263" t="s">
        <v>23</v>
      </c>
      <c r="J34" s="263" t="s">
        <v>23</v>
      </c>
      <c r="K34" s="263" t="s">
        <v>23</v>
      </c>
      <c r="L34" s="263" t="s">
        <v>23</v>
      </c>
      <c r="M34" s="263" t="s">
        <v>23</v>
      </c>
      <c r="N34" s="263" t="s">
        <v>23</v>
      </c>
      <c r="O34" s="263" t="s">
        <v>23</v>
      </c>
      <c r="P34" s="263" t="s">
        <v>23</v>
      </c>
      <c r="Q34" s="263" t="s">
        <v>23</v>
      </c>
      <c r="R34" s="253" t="s">
        <v>23</v>
      </c>
      <c r="S34" s="263" t="s">
        <v>23</v>
      </c>
      <c r="T34" s="253">
        <v>-111.00052386591992</v>
      </c>
      <c r="U34" s="253">
        <v>244.49003990796217</v>
      </c>
      <c r="V34" s="253">
        <v>325.73719677909992</v>
      </c>
      <c r="W34" s="253">
        <v>717.95883750350004</v>
      </c>
      <c r="X34" s="253">
        <f>AD34</f>
        <v>-828.6</v>
      </c>
      <c r="Y34" s="307"/>
      <c r="Z34" s="253"/>
      <c r="AA34" s="253">
        <v>-409.1413486817612</v>
      </c>
      <c r="AB34" s="253">
        <v>-244.57595969090244</v>
      </c>
      <c r="AC34" s="253">
        <v>-760.58708789112416</v>
      </c>
      <c r="AD34" s="253">
        <v>-828.6</v>
      </c>
      <c r="AE34" s="253">
        <v>248.34350572661651</v>
      </c>
      <c r="AF34" s="253"/>
      <c r="AG34" s="253"/>
      <c r="AH34" s="253"/>
      <c r="AI34" s="222"/>
      <c r="AJ34" s="253">
        <f t="shared" si="14"/>
        <v>-409.1413486817612</v>
      </c>
      <c r="AK34" s="253">
        <f t="shared" si="15"/>
        <v>164.56538899085876</v>
      </c>
      <c r="AL34" s="253">
        <f t="shared" si="15"/>
        <v>-516.01112820022172</v>
      </c>
      <c r="AM34" s="253">
        <f t="shared" si="15"/>
        <v>-68.012912108875867</v>
      </c>
      <c r="AN34" s="253">
        <f t="shared" si="16"/>
        <v>248.34350572661651</v>
      </c>
      <c r="AO34" s="253"/>
      <c r="AP34" s="253"/>
      <c r="AQ34" s="253"/>
      <c r="AR34" s="253"/>
      <c r="AS34" s="253"/>
      <c r="AT34" s="25"/>
    </row>
    <row r="35" spans="2:46" x14ac:dyDescent="0.25">
      <c r="B35" s="76" t="s">
        <v>53</v>
      </c>
      <c r="C35" s="272" t="s">
        <v>23</v>
      </c>
      <c r="D35" s="272" t="s">
        <v>23</v>
      </c>
      <c r="E35" s="272" t="s">
        <v>23</v>
      </c>
      <c r="F35" s="272" t="s">
        <v>23</v>
      </c>
      <c r="G35" s="272" t="s">
        <v>23</v>
      </c>
      <c r="H35" s="272" t="s">
        <v>23</v>
      </c>
      <c r="I35" s="272" t="s">
        <v>23</v>
      </c>
      <c r="J35" s="272" t="s">
        <v>23</v>
      </c>
      <c r="K35" s="272" t="s">
        <v>23</v>
      </c>
      <c r="L35" s="272" t="s">
        <v>23</v>
      </c>
      <c r="M35" s="272" t="s">
        <v>23</v>
      </c>
      <c r="N35" s="272" t="s">
        <v>23</v>
      </c>
      <c r="O35" s="272" t="s">
        <v>23</v>
      </c>
      <c r="P35" s="272" t="s">
        <v>23</v>
      </c>
      <c r="Q35" s="272" t="s">
        <v>23</v>
      </c>
      <c r="R35" s="272" t="s">
        <v>23</v>
      </c>
      <c r="S35" s="272" t="s">
        <v>23</v>
      </c>
      <c r="T35" s="264">
        <v>350.21905986644026</v>
      </c>
      <c r="U35" s="264">
        <v>1168</v>
      </c>
      <c r="V35" s="264">
        <v>922</v>
      </c>
      <c r="W35" s="264">
        <v>1985.1216411610999</v>
      </c>
      <c r="X35" s="264">
        <f>+AD35</f>
        <v>3101.5428583135072</v>
      </c>
      <c r="Y35" s="293"/>
      <c r="Z35" s="253"/>
      <c r="AA35" s="264">
        <v>1410.3370906962004</v>
      </c>
      <c r="AB35" s="264">
        <v>2379.3782833452497</v>
      </c>
      <c r="AC35" s="264">
        <v>2870.0011920145421</v>
      </c>
      <c r="AD35" s="264">
        <v>3101.5428583135072</v>
      </c>
      <c r="AE35" s="264">
        <v>1160.8498758766273</v>
      </c>
      <c r="AF35" s="264"/>
      <c r="AG35" s="264"/>
      <c r="AH35" s="264"/>
      <c r="AI35" s="222"/>
      <c r="AJ35" s="264">
        <f t="shared" si="14"/>
        <v>1410.3370906962004</v>
      </c>
      <c r="AK35" s="264">
        <f>AB35-AA35</f>
        <v>969.04119264904921</v>
      </c>
      <c r="AL35" s="264">
        <f t="shared" si="15"/>
        <v>490.62290866929243</v>
      </c>
      <c r="AM35" s="264">
        <f t="shared" si="15"/>
        <v>231.54166629896508</v>
      </c>
      <c r="AN35" s="264">
        <f t="shared" si="16"/>
        <v>1160.8498758766273</v>
      </c>
      <c r="AO35" s="264"/>
      <c r="AP35" s="264"/>
      <c r="AQ35" s="264"/>
      <c r="AR35" s="260"/>
      <c r="AS35" s="260"/>
      <c r="AT35" s="26"/>
    </row>
    <row r="36" spans="2:46" x14ac:dyDescent="0.25">
      <c r="C36" s="235"/>
      <c r="D36" s="235"/>
      <c r="E36" s="235"/>
      <c r="F36" s="235"/>
      <c r="G36" s="235"/>
      <c r="H36" s="235"/>
      <c r="I36" s="235"/>
      <c r="J36" s="235"/>
      <c r="K36" s="235"/>
      <c r="L36" s="235"/>
      <c r="M36" s="235"/>
      <c r="N36" s="235"/>
      <c r="O36" s="235"/>
      <c r="P36" s="235"/>
      <c r="Q36" s="235"/>
      <c r="R36" s="235"/>
      <c r="S36" s="235"/>
      <c r="T36" s="235"/>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row>
    <row r="37" spans="2:46" x14ac:dyDescent="0.25">
      <c r="C37" s="226"/>
      <c r="D37" s="226"/>
      <c r="E37" s="226"/>
      <c r="F37" s="226"/>
      <c r="G37" s="226"/>
      <c r="H37" s="226"/>
      <c r="I37" s="226"/>
      <c r="J37" s="226"/>
      <c r="K37" s="226"/>
      <c r="L37" s="226"/>
      <c r="M37" s="226"/>
      <c r="N37" s="226"/>
      <c r="O37" s="226"/>
      <c r="P37" s="226"/>
      <c r="Q37" s="226"/>
      <c r="R37" s="226"/>
      <c r="S37" s="226"/>
      <c r="T37" s="226"/>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1DF3-4815-4063-B7BB-3BD74D6EA2FA}">
  <sheetPr>
    <tabColor rgb="FF384B77"/>
  </sheetPr>
  <dimension ref="B1:BM111"/>
  <sheetViews>
    <sheetView showGridLines="0" zoomScale="75" zoomScaleNormal="75" workbookViewId="0">
      <pane xSplit="19" ySplit="3" topLeftCell="T4" activePane="bottomRight" state="frozen"/>
      <selection activeCell="B2" sqref="B2"/>
      <selection pane="topRight" activeCell="B2" sqref="B2"/>
      <selection pane="bottomLeft" activeCell="B2" sqref="B2"/>
      <selection pane="bottomRight" activeCell="B2" sqref="B2"/>
    </sheetView>
  </sheetViews>
  <sheetFormatPr defaultColWidth="10.5703125" defaultRowHeight="15" x14ac:dyDescent="0.25"/>
  <cols>
    <col min="1" max="1" width="5.5703125" customWidth="1"/>
    <col min="2" max="2" width="33.42578125" customWidth="1"/>
    <col min="3" max="19" width="9.140625" hidden="1" customWidth="1"/>
    <col min="20" max="21" width="12" bestFit="1" customWidth="1"/>
    <col min="22" max="22" width="14.42578125" bestFit="1" customWidth="1"/>
    <col min="27" max="27" width="8.5703125" customWidth="1"/>
    <col min="28" max="29" width="14.42578125" bestFit="1" customWidth="1"/>
    <col min="30" max="30" width="9.7109375" customWidth="1"/>
    <col min="31" max="31" width="11.42578125" customWidth="1"/>
  </cols>
  <sheetData>
    <row r="1" spans="2:65" ht="5.0999999999999996" customHeight="1" x14ac:dyDescent="0.25">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row>
    <row r="2" spans="2:65" ht="30" customHeight="1" x14ac:dyDescent="0.25">
      <c r="B2" s="170" t="s">
        <v>327</v>
      </c>
      <c r="C2" s="170"/>
      <c r="D2" s="170"/>
      <c r="E2" s="170"/>
      <c r="F2" s="170"/>
      <c r="G2" s="170"/>
      <c r="H2" s="170"/>
      <c r="I2" s="170"/>
      <c r="J2" s="170"/>
      <c r="K2" s="170"/>
      <c r="L2" s="170"/>
      <c r="M2" s="170"/>
      <c r="N2" s="170"/>
      <c r="O2" s="170"/>
      <c r="P2" s="170"/>
      <c r="Q2" s="170"/>
      <c r="R2" s="170"/>
      <c r="S2" s="170"/>
      <c r="T2" s="223"/>
      <c r="U2" s="223"/>
      <c r="V2" s="223"/>
      <c r="W2" s="222"/>
      <c r="X2" s="222"/>
      <c r="Y2" s="222"/>
      <c r="Z2" s="222"/>
      <c r="AA2" s="223"/>
      <c r="AB2" s="223"/>
      <c r="AC2" s="223"/>
      <c r="AD2" s="222"/>
      <c r="AE2" s="223"/>
      <c r="AF2" s="224"/>
      <c r="AG2" s="224"/>
      <c r="AH2" s="224"/>
      <c r="AI2" s="222"/>
      <c r="AJ2" s="222"/>
      <c r="AK2" s="223"/>
      <c r="AL2" s="223"/>
      <c r="AM2" s="223"/>
      <c r="AN2" s="226"/>
      <c r="AO2" s="224"/>
      <c r="AP2" s="225"/>
      <c r="AQ2" s="222"/>
      <c r="AR2" s="222"/>
      <c r="AS2" s="222"/>
      <c r="AT2" s="222"/>
      <c r="AU2" s="222"/>
      <c r="AV2" s="222"/>
      <c r="AW2" s="222"/>
      <c r="AX2" s="222"/>
      <c r="AY2" s="222"/>
      <c r="AZ2" s="222"/>
      <c r="BA2" s="222"/>
      <c r="BB2" s="222"/>
      <c r="BC2" s="222"/>
      <c r="BD2" s="222"/>
      <c r="BE2" s="222"/>
      <c r="BF2" s="222"/>
      <c r="BG2" s="222"/>
      <c r="BH2" s="222"/>
      <c r="BI2" s="222"/>
      <c r="BJ2" s="222"/>
      <c r="BK2" s="222"/>
      <c r="BL2" s="222"/>
      <c r="BM2" s="222"/>
    </row>
    <row r="3" spans="2:65" x14ac:dyDescent="0.25">
      <c r="B3" s="164" t="s">
        <v>420</v>
      </c>
      <c r="C3" s="164"/>
      <c r="D3" s="164"/>
      <c r="E3" s="164"/>
      <c r="F3" s="164"/>
      <c r="G3" s="164"/>
      <c r="H3" s="164"/>
      <c r="I3" s="164"/>
      <c r="J3" s="164"/>
      <c r="K3" s="164"/>
      <c r="L3" s="164"/>
      <c r="M3" s="164"/>
      <c r="N3" s="164"/>
      <c r="O3" s="164"/>
      <c r="P3" s="164"/>
      <c r="Q3" s="164"/>
      <c r="R3" s="164"/>
      <c r="S3" s="164"/>
      <c r="T3" s="227">
        <v>2018</v>
      </c>
      <c r="U3" s="227">
        <v>2019</v>
      </c>
      <c r="V3" s="227">
        <v>2020</v>
      </c>
      <c r="W3" s="227">
        <v>2021</v>
      </c>
      <c r="X3" s="228">
        <v>2022</v>
      </c>
      <c r="Y3" s="229">
        <v>2023</v>
      </c>
      <c r="Z3" s="222"/>
      <c r="AA3" s="230" t="s">
        <v>290</v>
      </c>
      <c r="AB3" s="230" t="s">
        <v>291</v>
      </c>
      <c r="AC3" s="230" t="s">
        <v>292</v>
      </c>
      <c r="AD3" s="230">
        <v>2022</v>
      </c>
      <c r="AE3" s="231" t="s">
        <v>320</v>
      </c>
      <c r="AF3" s="231" t="s">
        <v>321</v>
      </c>
      <c r="AG3" s="232" t="s">
        <v>322</v>
      </c>
      <c r="AH3" s="233">
        <v>2023</v>
      </c>
      <c r="AI3" s="222"/>
      <c r="AJ3" s="230" t="s">
        <v>290</v>
      </c>
      <c r="AK3" s="230" t="s">
        <v>293</v>
      </c>
      <c r="AL3" s="230" t="s">
        <v>294</v>
      </c>
      <c r="AM3" s="230" t="s">
        <v>295</v>
      </c>
      <c r="AN3" s="231" t="s">
        <v>320</v>
      </c>
      <c r="AO3" s="231" t="s">
        <v>325</v>
      </c>
      <c r="AP3" s="231" t="s">
        <v>323</v>
      </c>
      <c r="AQ3" s="231" t="s">
        <v>324</v>
      </c>
      <c r="AR3" s="222"/>
      <c r="AS3" s="222"/>
      <c r="AT3" s="222"/>
      <c r="AU3" s="222"/>
      <c r="AV3" s="222"/>
      <c r="AW3" s="222"/>
      <c r="AX3" s="222"/>
      <c r="AY3" s="222"/>
      <c r="AZ3" s="222"/>
      <c r="BA3" s="222"/>
      <c r="BB3" s="222"/>
      <c r="BC3" s="222"/>
      <c r="BD3" s="222"/>
      <c r="BE3" s="222"/>
      <c r="BF3" s="222"/>
      <c r="BG3" s="222"/>
      <c r="BH3" s="222"/>
      <c r="BI3" s="222"/>
      <c r="BJ3" s="222"/>
      <c r="BK3" s="222"/>
      <c r="BL3" s="222"/>
      <c r="BM3" s="222"/>
    </row>
    <row r="4" spans="2:65" x14ac:dyDescent="0.25">
      <c r="B4" s="34" t="s">
        <v>120</v>
      </c>
      <c r="C4" s="34"/>
      <c r="D4" s="34"/>
      <c r="E4" s="34"/>
      <c r="F4" s="34"/>
      <c r="G4" s="34"/>
      <c r="H4" s="34"/>
      <c r="I4" s="34"/>
      <c r="J4" s="34"/>
      <c r="K4" s="34"/>
      <c r="L4" s="34"/>
      <c r="M4" s="34"/>
      <c r="N4" s="34"/>
      <c r="O4" s="34"/>
      <c r="P4" s="34"/>
      <c r="Q4" s="34"/>
      <c r="R4" s="34"/>
      <c r="S4" s="34"/>
      <c r="T4" s="294">
        <v>2494.7073357239287</v>
      </c>
      <c r="U4" s="294">
        <v>2408.7607027451768</v>
      </c>
      <c r="V4" s="294">
        <v>2416.1243668612697</v>
      </c>
      <c r="W4" s="294">
        <v>2194.9923312348346</v>
      </c>
      <c r="X4" s="294">
        <f>AD4</f>
        <v>2640.4279399217949</v>
      </c>
      <c r="Y4" s="294"/>
      <c r="Z4" s="222"/>
      <c r="AA4" s="294">
        <v>521.08285527032206</v>
      </c>
      <c r="AB4" s="294">
        <v>1245.474455826859</v>
      </c>
      <c r="AC4" s="294">
        <v>1795.4751011017393</v>
      </c>
      <c r="AD4" s="294">
        <v>2640.4279399217949</v>
      </c>
      <c r="AE4" s="294">
        <v>1039.7544269871278</v>
      </c>
      <c r="AF4" s="294"/>
      <c r="AG4" s="294"/>
      <c r="AH4" s="294"/>
      <c r="AI4" s="222"/>
      <c r="AJ4" s="294">
        <f t="shared" ref="AJ4:AJ14" si="0">AA4</f>
        <v>521.08285527032206</v>
      </c>
      <c r="AK4" s="294">
        <f t="shared" ref="AK4:AK14" si="1">AB4-AA4</f>
        <v>724.3916005565369</v>
      </c>
      <c r="AL4" s="294">
        <f t="shared" ref="AL4:AL14" si="2">AC4-AB4</f>
        <v>550.0006452748803</v>
      </c>
      <c r="AM4" s="294">
        <f t="shared" ref="AM4:AM14" si="3">AD4-AC4</f>
        <v>844.9528388200556</v>
      </c>
      <c r="AN4" s="294">
        <f t="shared" ref="AN4:AN14" si="4">AE4</f>
        <v>1039.7544269871278</v>
      </c>
      <c r="AO4" s="294"/>
      <c r="AP4" s="294"/>
      <c r="AQ4" s="294"/>
      <c r="AR4" s="222"/>
      <c r="AS4" s="222"/>
      <c r="AT4" s="222"/>
      <c r="AU4" s="222"/>
      <c r="AV4" s="222"/>
      <c r="AW4" s="222"/>
      <c r="AX4" s="222"/>
      <c r="AY4" s="222"/>
      <c r="AZ4" s="222"/>
      <c r="BA4" s="222"/>
      <c r="BB4" s="222"/>
      <c r="BC4" s="222"/>
      <c r="BD4" s="222"/>
      <c r="BE4" s="222"/>
      <c r="BF4" s="222"/>
      <c r="BG4" s="222"/>
      <c r="BH4" s="222"/>
      <c r="BI4" s="222"/>
      <c r="BJ4" s="222"/>
      <c r="BK4" s="222"/>
      <c r="BL4" s="222"/>
      <c r="BM4" s="222"/>
    </row>
    <row r="5" spans="2:65" x14ac:dyDescent="0.25">
      <c r="B5" s="135" t="s">
        <v>166</v>
      </c>
      <c r="C5" s="135"/>
      <c r="D5" s="135"/>
      <c r="E5" s="135"/>
      <c r="F5" s="135"/>
      <c r="G5" s="135"/>
      <c r="H5" s="135"/>
      <c r="I5" s="135"/>
      <c r="J5" s="135"/>
      <c r="K5" s="135"/>
      <c r="L5" s="135"/>
      <c r="M5" s="135"/>
      <c r="N5" s="135"/>
      <c r="O5" s="135"/>
      <c r="P5" s="135"/>
      <c r="Q5" s="135"/>
      <c r="R5" s="135"/>
      <c r="S5" s="135"/>
      <c r="T5" s="295">
        <v>586.22741074175156</v>
      </c>
      <c r="U5" s="295">
        <v>546.72053591159772</v>
      </c>
      <c r="V5" s="295">
        <v>545.58948676728096</v>
      </c>
      <c r="W5" s="295">
        <v>596.44404445976681</v>
      </c>
      <c r="X5" s="295">
        <f>AD5</f>
        <v>770.10349888747703</v>
      </c>
      <c r="Y5" s="295"/>
      <c r="Z5" s="222"/>
      <c r="AA5" s="295">
        <v>167.21813421318399</v>
      </c>
      <c r="AB5" s="295">
        <v>353.60123766749308</v>
      </c>
      <c r="AC5" s="295">
        <v>559.80632885835303</v>
      </c>
      <c r="AD5" s="295">
        <v>770.10349888747703</v>
      </c>
      <c r="AE5" s="295">
        <v>201.12406067469294</v>
      </c>
      <c r="AF5" s="295"/>
      <c r="AG5" s="295"/>
      <c r="AH5" s="295"/>
      <c r="AI5" s="222"/>
      <c r="AJ5" s="295">
        <f t="shared" si="0"/>
        <v>167.21813421318399</v>
      </c>
      <c r="AK5" s="295">
        <f t="shared" si="1"/>
        <v>186.38310345430909</v>
      </c>
      <c r="AL5" s="295">
        <f t="shared" si="2"/>
        <v>206.20509119085995</v>
      </c>
      <c r="AM5" s="295">
        <f t="shared" si="3"/>
        <v>210.297170029124</v>
      </c>
      <c r="AN5" s="295">
        <f t="shared" si="4"/>
        <v>201.12406067469294</v>
      </c>
      <c r="AO5" s="295"/>
      <c r="AP5" s="295"/>
      <c r="AQ5" s="295"/>
      <c r="AR5" s="222"/>
      <c r="AS5" s="222"/>
      <c r="AT5" s="222"/>
      <c r="AU5" s="222"/>
      <c r="AV5" s="222"/>
      <c r="AW5" s="222"/>
      <c r="AX5" s="222"/>
      <c r="AY5" s="222"/>
      <c r="AZ5" s="222"/>
      <c r="BA5" s="222"/>
      <c r="BB5" s="222"/>
      <c r="BC5" s="222"/>
      <c r="BD5" s="222"/>
      <c r="BE5" s="222"/>
      <c r="BF5" s="222"/>
      <c r="BG5" s="222"/>
      <c r="BH5" s="222"/>
      <c r="BI5" s="222"/>
      <c r="BJ5" s="222"/>
      <c r="BK5" s="222"/>
      <c r="BL5" s="222"/>
      <c r="BM5" s="222"/>
    </row>
    <row r="6" spans="2:65" x14ac:dyDescent="0.25">
      <c r="B6" s="136" t="s">
        <v>167</v>
      </c>
      <c r="C6" s="136"/>
      <c r="D6" s="136"/>
      <c r="E6" s="136"/>
      <c r="F6" s="136"/>
      <c r="G6" s="136"/>
      <c r="H6" s="136"/>
      <c r="I6" s="136"/>
      <c r="J6" s="136"/>
      <c r="K6" s="136"/>
      <c r="L6" s="136"/>
      <c r="M6" s="136"/>
      <c r="N6" s="136"/>
      <c r="O6" s="136"/>
      <c r="P6" s="136"/>
      <c r="Q6" s="136"/>
      <c r="R6" s="136"/>
      <c r="S6" s="136"/>
      <c r="T6" s="295">
        <v>-288.14145278688693</v>
      </c>
      <c r="U6" s="295">
        <v>-423.62241638548812</v>
      </c>
      <c r="V6" s="295">
        <v>-743.75830706031616</v>
      </c>
      <c r="W6" s="295">
        <v>-648.96645605525089</v>
      </c>
      <c r="X6" s="295">
        <f t="shared" ref="X6:X8" si="5">AD6</f>
        <v>-467.68097128606991</v>
      </c>
      <c r="Y6" s="295"/>
      <c r="Z6" s="222"/>
      <c r="AA6" s="295">
        <v>-5.3148471018049825</v>
      </c>
      <c r="AB6" s="295">
        <v>-86.609953755515988</v>
      </c>
      <c r="AC6" s="295">
        <v>-269.53024479281788</v>
      </c>
      <c r="AD6" s="295">
        <v>-467.68097128606991</v>
      </c>
      <c r="AE6" s="295">
        <v>46.826867844785014</v>
      </c>
      <c r="AF6" s="295"/>
      <c r="AG6" s="295"/>
      <c r="AH6" s="295"/>
      <c r="AI6" s="222"/>
      <c r="AJ6" s="295">
        <f t="shared" si="0"/>
        <v>-5.3148471018049825</v>
      </c>
      <c r="AK6" s="295">
        <f t="shared" si="1"/>
        <v>-81.295106653711002</v>
      </c>
      <c r="AL6" s="295">
        <f t="shared" si="2"/>
        <v>-182.92029103730189</v>
      </c>
      <c r="AM6" s="295">
        <f t="shared" si="3"/>
        <v>-198.15072649325202</v>
      </c>
      <c r="AN6" s="295">
        <f t="shared" si="4"/>
        <v>46.826867844785014</v>
      </c>
      <c r="AO6" s="295"/>
      <c r="AP6" s="295"/>
      <c r="AQ6" s="295"/>
      <c r="AR6" s="222"/>
      <c r="AS6" s="222"/>
      <c r="AT6" s="222"/>
      <c r="AU6" s="222"/>
      <c r="AV6" s="222"/>
      <c r="AW6" s="222"/>
      <c r="AX6" s="222"/>
      <c r="AY6" s="222"/>
      <c r="AZ6" s="222"/>
      <c r="BA6" s="222"/>
      <c r="BB6" s="222"/>
      <c r="BC6" s="222"/>
      <c r="BD6" s="222"/>
      <c r="BE6" s="222"/>
      <c r="BF6" s="222"/>
      <c r="BG6" s="222"/>
      <c r="BH6" s="222"/>
      <c r="BI6" s="222"/>
      <c r="BJ6" s="222"/>
      <c r="BK6" s="222"/>
      <c r="BL6" s="222"/>
      <c r="BM6" s="222"/>
    </row>
    <row r="7" spans="2:65" x14ac:dyDescent="0.25">
      <c r="B7" s="137" t="s">
        <v>168</v>
      </c>
      <c r="C7" s="137"/>
      <c r="D7" s="137"/>
      <c r="E7" s="137"/>
      <c r="F7" s="137"/>
      <c r="G7" s="137"/>
      <c r="H7" s="137"/>
      <c r="I7" s="137"/>
      <c r="J7" s="137"/>
      <c r="K7" s="137"/>
      <c r="L7" s="137"/>
      <c r="M7" s="137"/>
      <c r="N7" s="137"/>
      <c r="O7" s="137"/>
      <c r="P7" s="137"/>
      <c r="Q7" s="137"/>
      <c r="R7" s="137"/>
      <c r="S7" s="137"/>
      <c r="T7" s="294">
        <v>298.08595795486463</v>
      </c>
      <c r="U7" s="294">
        <v>123.0981195261096</v>
      </c>
      <c r="V7" s="294">
        <v>-198.1688202930352</v>
      </c>
      <c r="W7" s="294">
        <v>-52.522411595484073</v>
      </c>
      <c r="X7" s="294">
        <f t="shared" si="5"/>
        <v>302.42252760140713</v>
      </c>
      <c r="Y7" s="294"/>
      <c r="Z7" s="222"/>
      <c r="AA7" s="294">
        <v>161.903287111379</v>
      </c>
      <c r="AB7" s="294">
        <v>266.99128391197712</v>
      </c>
      <c r="AC7" s="294">
        <v>290.27608406553514</v>
      </c>
      <c r="AD7" s="294">
        <v>302.42252760140713</v>
      </c>
      <c r="AE7" s="294">
        <v>247.95092851947794</v>
      </c>
      <c r="AF7" s="294"/>
      <c r="AG7" s="294"/>
      <c r="AH7" s="294"/>
      <c r="AI7" s="222"/>
      <c r="AJ7" s="294">
        <f t="shared" si="0"/>
        <v>161.903287111379</v>
      </c>
      <c r="AK7" s="294">
        <f t="shared" si="1"/>
        <v>105.08799680059812</v>
      </c>
      <c r="AL7" s="294">
        <f t="shared" si="2"/>
        <v>23.284800153558024</v>
      </c>
      <c r="AM7" s="294">
        <f t="shared" si="3"/>
        <v>12.146443535871981</v>
      </c>
      <c r="AN7" s="294">
        <f t="shared" si="4"/>
        <v>247.95092851947794</v>
      </c>
      <c r="AO7" s="294"/>
      <c r="AP7" s="294"/>
      <c r="AQ7" s="294"/>
      <c r="AR7" s="222"/>
      <c r="AS7" s="222"/>
      <c r="AT7" s="222"/>
      <c r="AU7" s="222"/>
      <c r="AV7" s="222"/>
      <c r="AW7" s="222"/>
      <c r="AX7" s="222"/>
      <c r="AY7" s="222"/>
      <c r="AZ7" s="222"/>
      <c r="BA7" s="222"/>
      <c r="BB7" s="222"/>
      <c r="BC7" s="222"/>
      <c r="BD7" s="222"/>
      <c r="BE7" s="222"/>
      <c r="BF7" s="222"/>
      <c r="BG7" s="222"/>
      <c r="BH7" s="222"/>
      <c r="BI7" s="222"/>
      <c r="BJ7" s="222"/>
      <c r="BK7" s="222"/>
      <c r="BL7" s="222"/>
      <c r="BM7" s="222"/>
    </row>
    <row r="8" spans="2:65" x14ac:dyDescent="0.25">
      <c r="B8" s="8" t="s">
        <v>169</v>
      </c>
      <c r="C8" s="8"/>
      <c r="D8" s="8"/>
      <c r="E8" s="8"/>
      <c r="F8" s="8"/>
      <c r="G8" s="8"/>
      <c r="H8" s="8"/>
      <c r="I8" s="8"/>
      <c r="J8" s="8"/>
      <c r="K8" s="8"/>
      <c r="L8" s="8"/>
      <c r="M8" s="8"/>
      <c r="N8" s="8"/>
      <c r="O8" s="8"/>
      <c r="P8" s="8"/>
      <c r="Q8" s="8"/>
      <c r="R8" s="8"/>
      <c r="S8" s="8"/>
      <c r="T8" s="296">
        <v>0</v>
      </c>
      <c r="U8" s="295">
        <v>11.37695250924185</v>
      </c>
      <c r="V8" s="295">
        <v>-1.3694810801250001</v>
      </c>
      <c r="W8" s="295">
        <v>46.291997390707003</v>
      </c>
      <c r="X8" s="295">
        <f t="shared" si="5"/>
        <v>189.57882873932098</v>
      </c>
      <c r="Y8" s="295"/>
      <c r="Z8" s="222"/>
      <c r="AA8" s="295">
        <v>45.962419879344999</v>
      </c>
      <c r="AB8" s="295">
        <v>70.892499663909007</v>
      </c>
      <c r="AC8" s="295">
        <v>109.503915774877</v>
      </c>
      <c r="AD8" s="295">
        <v>189.57882873932098</v>
      </c>
      <c r="AE8" s="295">
        <v>11.144987615274001</v>
      </c>
      <c r="AF8" s="295"/>
      <c r="AG8" s="295"/>
      <c r="AH8" s="295"/>
      <c r="AI8" s="222"/>
      <c r="AJ8" s="295">
        <f t="shared" si="0"/>
        <v>45.962419879344999</v>
      </c>
      <c r="AK8" s="295">
        <f t="shared" si="1"/>
        <v>24.930079784564008</v>
      </c>
      <c r="AL8" s="295">
        <f t="shared" si="2"/>
        <v>38.611416110967994</v>
      </c>
      <c r="AM8" s="295">
        <f t="shared" si="3"/>
        <v>80.074912964443982</v>
      </c>
      <c r="AN8" s="295">
        <f t="shared" si="4"/>
        <v>11.144987615274001</v>
      </c>
      <c r="AO8" s="295"/>
      <c r="AP8" s="295"/>
      <c r="AQ8" s="295"/>
      <c r="AR8" s="222"/>
      <c r="AS8" s="222"/>
      <c r="AT8" s="222"/>
      <c r="AU8" s="222"/>
      <c r="AV8" s="222"/>
      <c r="AW8" s="222"/>
      <c r="AX8" s="222"/>
      <c r="AY8" s="222"/>
      <c r="AZ8" s="222"/>
      <c r="BA8" s="222"/>
      <c r="BB8" s="222"/>
      <c r="BC8" s="222"/>
      <c r="BD8" s="222"/>
      <c r="BE8" s="222"/>
      <c r="BF8" s="222"/>
      <c r="BG8" s="222"/>
      <c r="BH8" s="222"/>
      <c r="BI8" s="222"/>
      <c r="BJ8" s="222"/>
      <c r="BK8" s="222"/>
      <c r="BL8" s="222"/>
      <c r="BM8" s="222"/>
    </row>
    <row r="9" spans="2:65" x14ac:dyDescent="0.25">
      <c r="B9" s="137" t="s">
        <v>90</v>
      </c>
      <c r="C9" s="137"/>
      <c r="D9" s="137"/>
      <c r="E9" s="137"/>
      <c r="F9" s="137"/>
      <c r="G9" s="137"/>
      <c r="H9" s="137"/>
      <c r="I9" s="137"/>
      <c r="J9" s="137"/>
      <c r="K9" s="137"/>
      <c r="L9" s="137"/>
      <c r="M9" s="137"/>
      <c r="N9" s="137"/>
      <c r="O9" s="137"/>
      <c r="P9" s="137"/>
      <c r="Q9" s="137"/>
      <c r="R9" s="137"/>
      <c r="S9" s="137"/>
      <c r="T9" s="294">
        <v>2508.8918557380612</v>
      </c>
      <c r="U9" s="294">
        <v>2776.9297831066037</v>
      </c>
      <c r="V9" s="294">
        <v>3088.9923197362546</v>
      </c>
      <c r="W9" s="294">
        <v>2416.0892459815182</v>
      </c>
      <c r="X9" s="294">
        <f t="shared" ref="X9:X14" si="6">AD9</f>
        <v>3014.4803036552053</v>
      </c>
      <c r="Y9" s="294"/>
      <c r="Z9" s="326"/>
      <c r="AA9" s="294">
        <v>334.39357108399719</v>
      </c>
      <c r="AB9" s="294">
        <v>1265.6550383069614</v>
      </c>
      <c r="AC9" s="294">
        <v>1924.8278162971671</v>
      </c>
      <c r="AD9" s="294">
        <v>3014.4803036552053</v>
      </c>
      <c r="AE9" s="294">
        <v>1052.4679430486776</v>
      </c>
      <c r="AF9" s="294"/>
      <c r="AG9" s="294"/>
      <c r="AH9" s="294"/>
      <c r="AI9" s="326"/>
      <c r="AJ9" s="294">
        <f t="shared" si="0"/>
        <v>334.39357108399719</v>
      </c>
      <c r="AK9" s="294">
        <f t="shared" si="1"/>
        <v>931.26146722296426</v>
      </c>
      <c r="AL9" s="294">
        <f t="shared" si="2"/>
        <v>659.17277799020576</v>
      </c>
      <c r="AM9" s="294">
        <f t="shared" si="3"/>
        <v>1089.6524873580381</v>
      </c>
      <c r="AN9" s="294">
        <f t="shared" si="4"/>
        <v>1052.4679430486776</v>
      </c>
      <c r="AO9" s="294"/>
      <c r="AP9" s="294"/>
      <c r="AQ9" s="294"/>
      <c r="AR9" s="326"/>
      <c r="AS9" s="222"/>
      <c r="AT9" s="222"/>
      <c r="AU9" s="222"/>
      <c r="AV9" s="222"/>
      <c r="AW9" s="222"/>
      <c r="AX9" s="222"/>
      <c r="AY9" s="222"/>
      <c r="AZ9" s="222"/>
      <c r="BA9" s="222"/>
      <c r="BB9" s="222"/>
      <c r="BC9" s="222"/>
      <c r="BD9" s="222"/>
      <c r="BE9" s="222"/>
      <c r="BF9" s="222"/>
      <c r="BG9" s="222"/>
      <c r="BH9" s="222"/>
      <c r="BI9" s="222"/>
      <c r="BJ9" s="222"/>
      <c r="BK9" s="222"/>
      <c r="BL9" s="222"/>
      <c r="BM9" s="222"/>
    </row>
    <row r="10" spans="2:65" x14ac:dyDescent="0.25">
      <c r="B10" s="209" t="s">
        <v>326</v>
      </c>
      <c r="C10" s="143"/>
      <c r="D10" s="143"/>
      <c r="E10" s="143"/>
      <c r="F10" s="143"/>
      <c r="G10" s="143"/>
      <c r="H10" s="143"/>
      <c r="I10" s="143"/>
      <c r="J10" s="143"/>
      <c r="K10" s="143"/>
      <c r="L10" s="143"/>
      <c r="M10" s="143"/>
      <c r="N10" s="143"/>
      <c r="O10" s="143"/>
      <c r="P10" s="143"/>
      <c r="Q10" s="143"/>
      <c r="R10" s="143"/>
      <c r="S10" s="143"/>
      <c r="T10" s="303">
        <f>EDPR!T15</f>
        <v>1299.9100000000001</v>
      </c>
      <c r="U10" s="303">
        <f>EDPR!U15</f>
        <v>1651.42</v>
      </c>
      <c r="V10" s="303">
        <f>EDPR!V15</f>
        <v>1654.73</v>
      </c>
      <c r="W10" s="303">
        <f>EDPR!W15</f>
        <v>1760.04</v>
      </c>
      <c r="X10" s="303">
        <f>AD10</f>
        <v>2157.2075855805233</v>
      </c>
      <c r="Y10" s="294"/>
      <c r="Z10" s="491"/>
      <c r="AA10" s="303">
        <v>393.6180647780763</v>
      </c>
      <c r="AB10" s="303">
        <v>975.50441773733064</v>
      </c>
      <c r="AC10" s="303">
        <v>1482.1785003833086</v>
      </c>
      <c r="AD10" s="303">
        <v>2157.2075855805233</v>
      </c>
      <c r="AE10" s="303">
        <v>447.61171997996695</v>
      </c>
      <c r="AF10" s="303"/>
      <c r="AG10" s="294"/>
      <c r="AH10" s="294"/>
      <c r="AI10" s="491"/>
      <c r="AJ10" s="303">
        <f t="shared" si="0"/>
        <v>393.6180647780763</v>
      </c>
      <c r="AK10" s="303">
        <f t="shared" si="1"/>
        <v>581.88635295925428</v>
      </c>
      <c r="AL10" s="303">
        <f t="shared" si="2"/>
        <v>506.67408264597793</v>
      </c>
      <c r="AM10" s="303">
        <f t="shared" si="3"/>
        <v>675.02908519721473</v>
      </c>
      <c r="AN10" s="303">
        <f t="shared" si="4"/>
        <v>447.61171997996695</v>
      </c>
      <c r="AO10" s="294"/>
      <c r="AP10" s="294"/>
      <c r="AQ10" s="294"/>
      <c r="AR10" s="326"/>
      <c r="AS10" s="222"/>
      <c r="AT10" s="222"/>
      <c r="AU10" s="222"/>
      <c r="AV10" s="222"/>
      <c r="AW10" s="222"/>
      <c r="AX10" s="222"/>
      <c r="AY10" s="222"/>
      <c r="AZ10" s="222"/>
      <c r="BA10" s="222"/>
      <c r="BB10" s="222"/>
      <c r="BC10" s="222"/>
      <c r="BD10" s="222"/>
      <c r="BE10" s="222"/>
      <c r="BF10" s="222"/>
      <c r="BG10" s="222"/>
      <c r="BH10" s="222"/>
      <c r="BI10" s="222"/>
      <c r="BJ10" s="222"/>
      <c r="BK10" s="222"/>
      <c r="BL10" s="222"/>
      <c r="BM10" s="222"/>
    </row>
    <row r="11" spans="2:65" x14ac:dyDescent="0.25">
      <c r="B11" s="209" t="s">
        <v>333</v>
      </c>
      <c r="C11" s="143"/>
      <c r="D11" s="143"/>
      <c r="E11" s="143"/>
      <c r="F11" s="143"/>
      <c r="G11" s="143"/>
      <c r="H11" s="143"/>
      <c r="I11" s="143"/>
      <c r="J11" s="143"/>
      <c r="K11" s="143"/>
      <c r="L11" s="143"/>
      <c r="M11" s="143"/>
      <c r="N11" s="143"/>
      <c r="O11" s="143"/>
      <c r="P11" s="143"/>
      <c r="Q11" s="143"/>
      <c r="R11" s="143"/>
      <c r="S11" s="143"/>
      <c r="T11" s="493">
        <v>761.79452359108598</v>
      </c>
      <c r="U11" s="493">
        <v>804.50946744927114</v>
      </c>
      <c r="V11" s="493">
        <v>1109.0688293032135</v>
      </c>
      <c r="W11" s="493">
        <v>385.98024176248748</v>
      </c>
      <c r="X11" s="303">
        <f t="shared" si="6"/>
        <v>523.07943020165271</v>
      </c>
      <c r="Y11" s="490"/>
      <c r="Z11" s="491"/>
      <c r="AA11" s="493">
        <v>-139.91998547171733</v>
      </c>
      <c r="AB11" s="493">
        <v>125.16614543715251</v>
      </c>
      <c r="AC11" s="493">
        <v>194.48658105266503</v>
      </c>
      <c r="AD11" s="493">
        <v>523.07943020165271</v>
      </c>
      <c r="AE11" s="493">
        <v>527.26789113363157</v>
      </c>
      <c r="AF11" s="493"/>
      <c r="AG11" s="490"/>
      <c r="AH11" s="490"/>
      <c r="AI11" s="491"/>
      <c r="AJ11" s="493">
        <f t="shared" si="0"/>
        <v>-139.91998547171733</v>
      </c>
      <c r="AK11" s="493">
        <f t="shared" si="1"/>
        <v>265.08613090886985</v>
      </c>
      <c r="AL11" s="493">
        <f t="shared" si="2"/>
        <v>69.320435615512523</v>
      </c>
      <c r="AM11" s="493">
        <f t="shared" si="3"/>
        <v>328.59284914898768</v>
      </c>
      <c r="AN11" s="493">
        <f t="shared" si="4"/>
        <v>527.26789113363157</v>
      </c>
      <c r="AO11" s="490"/>
      <c r="AP11" s="490"/>
      <c r="AQ11" s="490"/>
      <c r="AR11" s="326"/>
      <c r="AS11" s="222"/>
      <c r="AT11" s="222"/>
      <c r="AU11" s="222"/>
      <c r="AV11" s="222"/>
      <c r="AW11" s="222"/>
      <c r="AX11" s="222"/>
      <c r="AY11" s="222"/>
      <c r="AZ11" s="222"/>
      <c r="BA11" s="222"/>
      <c r="BB11" s="222"/>
      <c r="BC11" s="222"/>
      <c r="BD11" s="222"/>
      <c r="BE11" s="222"/>
      <c r="BF11" s="222"/>
      <c r="BG11" s="222"/>
      <c r="BH11" s="222"/>
      <c r="BI11" s="222"/>
      <c r="BJ11" s="222"/>
      <c r="BK11" s="222"/>
      <c r="BL11" s="222"/>
      <c r="BM11" s="222"/>
    </row>
    <row r="12" spans="2:65" x14ac:dyDescent="0.25">
      <c r="B12" s="209" t="s">
        <v>334</v>
      </c>
      <c r="C12" s="143"/>
      <c r="D12" s="143"/>
      <c r="E12" s="143"/>
      <c r="F12" s="143"/>
      <c r="G12" s="143"/>
      <c r="H12" s="143"/>
      <c r="I12" s="143"/>
      <c r="J12" s="143"/>
      <c r="K12" s="143"/>
      <c r="L12" s="143"/>
      <c r="M12" s="143"/>
      <c r="N12" s="143"/>
      <c r="O12" s="143"/>
      <c r="P12" s="143"/>
      <c r="Q12" s="143"/>
      <c r="R12" s="143"/>
      <c r="S12" s="143"/>
      <c r="T12" s="493">
        <v>447.59957692945386</v>
      </c>
      <c r="U12" s="493">
        <v>321.04154549916609</v>
      </c>
      <c r="V12" s="493">
        <v>325.51606635581311</v>
      </c>
      <c r="W12" s="493">
        <v>274.35065955936216</v>
      </c>
      <c r="X12" s="303">
        <f t="shared" si="6"/>
        <v>333.15170424302551</v>
      </c>
      <c r="Y12" s="490"/>
      <c r="Z12" s="491"/>
      <c r="AA12" s="493">
        <v>80.134805347638732</v>
      </c>
      <c r="AB12" s="493">
        <v>163.2312461224798</v>
      </c>
      <c r="AC12" s="493">
        <v>248.85010885119488</v>
      </c>
      <c r="AD12" s="493">
        <v>333.15170424302551</v>
      </c>
      <c r="AE12" s="493">
        <v>78.296524353439949</v>
      </c>
      <c r="AF12" s="493"/>
      <c r="AG12" s="490"/>
      <c r="AH12" s="490"/>
      <c r="AI12" s="491"/>
      <c r="AJ12" s="493">
        <f t="shared" ref="AJ12" si="7">AA12</f>
        <v>80.134805347638732</v>
      </c>
      <c r="AK12" s="493">
        <f t="shared" ref="AK12" si="8">AB12-AA12</f>
        <v>83.096440774841071</v>
      </c>
      <c r="AL12" s="493">
        <f t="shared" ref="AL12" si="9">AC12-AB12</f>
        <v>85.618862728715072</v>
      </c>
      <c r="AM12" s="493">
        <f t="shared" ref="AM12" si="10">AD12-AC12</f>
        <v>84.301595391830631</v>
      </c>
      <c r="AN12" s="493">
        <f t="shared" ref="AN12" si="11">AE12</f>
        <v>78.296524353439949</v>
      </c>
      <c r="AO12" s="490"/>
      <c r="AP12" s="490"/>
      <c r="AQ12" s="490"/>
      <c r="AR12" s="326"/>
      <c r="AS12" s="222"/>
      <c r="AT12" s="222"/>
      <c r="AU12" s="222"/>
      <c r="AV12" s="222"/>
      <c r="AW12" s="222"/>
      <c r="AX12" s="222"/>
      <c r="AY12" s="222"/>
      <c r="AZ12" s="222"/>
      <c r="BA12" s="222"/>
      <c r="BB12" s="222"/>
      <c r="BC12" s="222"/>
      <c r="BD12" s="222"/>
      <c r="BE12" s="222"/>
      <c r="BF12" s="222"/>
      <c r="BG12" s="222"/>
      <c r="BH12" s="222"/>
      <c r="BI12" s="222"/>
      <c r="BJ12" s="222"/>
      <c r="BK12" s="222"/>
      <c r="BL12" s="222"/>
      <c r="BM12" s="222"/>
    </row>
    <row r="13" spans="2:65" x14ac:dyDescent="0.25">
      <c r="B13" s="138" t="s">
        <v>421</v>
      </c>
      <c r="C13" s="138"/>
      <c r="D13" s="138"/>
      <c r="E13" s="138"/>
      <c r="F13" s="138"/>
      <c r="G13" s="138"/>
      <c r="H13" s="138"/>
      <c r="I13" s="138"/>
      <c r="J13" s="138"/>
      <c r="K13" s="138"/>
      <c r="L13" s="138"/>
      <c r="M13" s="138"/>
      <c r="N13" s="138"/>
      <c r="O13" s="138"/>
      <c r="P13" s="138"/>
      <c r="Q13" s="138"/>
      <c r="R13" s="138"/>
      <c r="S13" s="138"/>
      <c r="T13" s="295">
        <v>978.81525546209286</v>
      </c>
      <c r="U13" s="295">
        <v>897.77282478905863</v>
      </c>
      <c r="V13" s="295">
        <v>901.04692089974014</v>
      </c>
      <c r="W13" s="295">
        <v>837.24544184482193</v>
      </c>
      <c r="X13" s="295">
        <f t="shared" si="6"/>
        <v>928.89922754186489</v>
      </c>
      <c r="Y13" s="295"/>
      <c r="Z13" s="326"/>
      <c r="AA13" s="295">
        <v>206.52254350048898</v>
      </c>
      <c r="AB13" s="295">
        <v>426.08389119752002</v>
      </c>
      <c r="AC13" s="295">
        <v>655.18752095327807</v>
      </c>
      <c r="AD13" s="295">
        <v>928.89922754186489</v>
      </c>
      <c r="AE13" s="295">
        <v>225.68818149654098</v>
      </c>
      <c r="AF13" s="295"/>
      <c r="AG13" s="295"/>
      <c r="AH13" s="295"/>
      <c r="AI13" s="222"/>
      <c r="AJ13" s="295">
        <f t="shared" si="0"/>
        <v>206.52254350048898</v>
      </c>
      <c r="AK13" s="295">
        <f t="shared" si="1"/>
        <v>219.56134769703104</v>
      </c>
      <c r="AL13" s="295">
        <f t="shared" si="2"/>
        <v>229.10362975575805</v>
      </c>
      <c r="AM13" s="295">
        <f t="shared" si="3"/>
        <v>273.71170658858682</v>
      </c>
      <c r="AN13" s="295">
        <f t="shared" si="4"/>
        <v>225.68818149654098</v>
      </c>
      <c r="AO13" s="295"/>
      <c r="AP13" s="295"/>
      <c r="AQ13" s="295"/>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row>
    <row r="14" spans="2:65" x14ac:dyDescent="0.25">
      <c r="B14" s="137" t="s">
        <v>95</v>
      </c>
      <c r="C14" s="137"/>
      <c r="D14" s="137"/>
      <c r="E14" s="137"/>
      <c r="F14" s="137"/>
      <c r="G14" s="137"/>
      <c r="H14" s="137"/>
      <c r="I14" s="137"/>
      <c r="J14" s="137"/>
      <c r="K14" s="137"/>
      <c r="L14" s="137"/>
      <c r="M14" s="137"/>
      <c r="N14" s="137"/>
      <c r="O14" s="137"/>
      <c r="P14" s="137"/>
      <c r="Q14" s="137"/>
      <c r="R14" s="137"/>
      <c r="S14" s="137"/>
      <c r="T14" s="294">
        <v>1217.8061223069712</v>
      </c>
      <c r="U14" s="294">
        <v>1399.2667109392507</v>
      </c>
      <c r="V14" s="294">
        <v>1711.8767851744383</v>
      </c>
      <c r="W14" s="294">
        <v>1456.5612983762037</v>
      </c>
      <c r="X14" s="294">
        <f t="shared" si="6"/>
        <v>1598.685013517844</v>
      </c>
      <c r="Y14" s="294"/>
      <c r="Z14" s="222"/>
      <c r="AA14" s="294">
        <v>198.61944453779878</v>
      </c>
      <c r="AB14" s="294">
        <v>623.29178038127122</v>
      </c>
      <c r="AC14" s="294">
        <v>959.51541185780354</v>
      </c>
      <c r="AD14" s="294">
        <v>1598.685013517844</v>
      </c>
      <c r="AE14" s="294">
        <v>577.2603045863832</v>
      </c>
      <c r="AF14" s="294"/>
      <c r="AG14" s="294"/>
      <c r="AH14" s="294"/>
      <c r="AI14" s="222"/>
      <c r="AJ14" s="294">
        <f t="shared" si="0"/>
        <v>198.61944453779878</v>
      </c>
      <c r="AK14" s="294">
        <f t="shared" si="1"/>
        <v>424.67233584347241</v>
      </c>
      <c r="AL14" s="294">
        <f t="shared" si="2"/>
        <v>336.22363147653232</v>
      </c>
      <c r="AM14" s="294">
        <f t="shared" si="3"/>
        <v>639.16960166004048</v>
      </c>
      <c r="AN14" s="294">
        <f t="shared" si="4"/>
        <v>577.2603045863832</v>
      </c>
      <c r="AO14" s="294"/>
      <c r="AP14" s="294"/>
      <c r="AQ14" s="294"/>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row>
    <row r="15" spans="2:65" x14ac:dyDescent="0.25">
      <c r="B15" s="34"/>
      <c r="C15" s="34"/>
      <c r="D15" s="34"/>
      <c r="E15" s="34"/>
      <c r="F15" s="34"/>
      <c r="G15" s="34"/>
      <c r="H15" s="34"/>
      <c r="I15" s="34"/>
      <c r="J15" s="34"/>
      <c r="K15" s="34"/>
      <c r="L15" s="34"/>
      <c r="M15" s="34"/>
      <c r="N15" s="34"/>
      <c r="O15" s="34"/>
      <c r="P15" s="34"/>
      <c r="Q15" s="34"/>
      <c r="R15" s="34"/>
      <c r="S15" s="34"/>
      <c r="T15" s="222"/>
      <c r="U15" s="253">
        <f>+U9-U10</f>
        <v>1125.5097831066037</v>
      </c>
      <c r="V15" s="253">
        <f>+V9-V10</f>
        <v>1434.2623197362545</v>
      </c>
      <c r="W15" s="253">
        <f>+W9-W10</f>
        <v>656.0492459815182</v>
      </c>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row>
    <row r="16" spans="2:65" x14ac:dyDescent="0.25">
      <c r="B16" s="10"/>
      <c r="C16" s="10"/>
      <c r="D16" s="10"/>
      <c r="E16" s="10"/>
      <c r="F16" s="10"/>
      <c r="G16" s="10"/>
      <c r="H16" s="10"/>
      <c r="I16" s="10"/>
      <c r="J16" s="10"/>
      <c r="K16" s="10"/>
      <c r="L16" s="10"/>
      <c r="M16" s="10"/>
      <c r="N16" s="10"/>
      <c r="O16" s="10"/>
      <c r="P16" s="10"/>
      <c r="Q16" s="10"/>
      <c r="R16" s="10"/>
      <c r="S16" s="10"/>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row>
    <row r="17" spans="2:65" x14ac:dyDescent="0.25">
      <c r="B17" s="164" t="s">
        <v>422</v>
      </c>
      <c r="C17" s="164"/>
      <c r="D17" s="164"/>
      <c r="E17" s="164"/>
      <c r="F17" s="164"/>
      <c r="G17" s="164"/>
      <c r="H17" s="164"/>
      <c r="I17" s="164"/>
      <c r="J17" s="164"/>
      <c r="K17" s="164"/>
      <c r="L17" s="164"/>
      <c r="M17" s="164"/>
      <c r="N17" s="164"/>
      <c r="O17" s="164"/>
      <c r="P17" s="164"/>
      <c r="Q17" s="164"/>
      <c r="R17" s="164"/>
      <c r="S17" s="164"/>
      <c r="T17" s="227">
        <v>2018</v>
      </c>
      <c r="U17" s="227">
        <v>2019</v>
      </c>
      <c r="V17" s="227">
        <v>2020</v>
      </c>
      <c r="W17" s="227">
        <v>2021</v>
      </c>
      <c r="X17" s="228">
        <v>2022</v>
      </c>
      <c r="Y17" s="229">
        <v>2023</v>
      </c>
      <c r="Z17" s="222"/>
      <c r="AA17" s="230" t="s">
        <v>290</v>
      </c>
      <c r="AB17" s="230" t="s">
        <v>291</v>
      </c>
      <c r="AC17" s="230" t="s">
        <v>292</v>
      </c>
      <c r="AD17" s="230">
        <v>2022</v>
      </c>
      <c r="AE17" s="231" t="s">
        <v>320</v>
      </c>
      <c r="AF17" s="231" t="s">
        <v>321</v>
      </c>
      <c r="AG17" s="232" t="s">
        <v>322</v>
      </c>
      <c r="AH17" s="233">
        <v>2023</v>
      </c>
      <c r="AI17" s="222"/>
      <c r="AJ17" s="226"/>
      <c r="AK17" s="226"/>
      <c r="AL17" s="226"/>
      <c r="AM17" s="226"/>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row>
    <row r="18" spans="2:65" x14ac:dyDescent="0.25">
      <c r="B18" t="s">
        <v>423</v>
      </c>
      <c r="T18" s="297">
        <v>-0.06</v>
      </c>
      <c r="U18" s="298">
        <v>-3.354218179935009E-2</v>
      </c>
      <c r="V18" s="298">
        <v>-4.2502189957608905E-2</v>
      </c>
      <c r="W18" s="298">
        <v>-4.366837583238381E-2</v>
      </c>
      <c r="X18" s="298">
        <f>AD18</f>
        <v>-1.8200731023940264E-2</v>
      </c>
      <c r="Y18" s="298"/>
      <c r="Z18" s="222"/>
      <c r="AA18" s="298">
        <v>1.6974641704805338E-2</v>
      </c>
      <c r="AB18" s="298">
        <v>2.0157669814372836E-2</v>
      </c>
      <c r="AC18" s="298">
        <v>0</v>
      </c>
      <c r="AD18" s="298">
        <v>-1.8200731023940264E-2</v>
      </c>
      <c r="AE18" s="298">
        <v>-1.5739064359740595E-2</v>
      </c>
      <c r="AF18" s="298"/>
      <c r="AG18" s="298"/>
      <c r="AH18" s="298"/>
      <c r="AI18" s="222"/>
      <c r="AJ18" s="222"/>
      <c r="AK18" s="253"/>
      <c r="AL18" s="253"/>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row>
    <row r="19" spans="2:65" x14ac:dyDescent="0.25">
      <c r="B19" s="14" t="s">
        <v>424</v>
      </c>
      <c r="C19" s="14"/>
      <c r="D19" s="14"/>
      <c r="E19" s="14"/>
      <c r="F19" s="14"/>
      <c r="G19" s="14"/>
      <c r="H19" s="14"/>
      <c r="I19" s="14"/>
      <c r="J19" s="14"/>
      <c r="K19" s="14"/>
      <c r="L19" s="14"/>
      <c r="M19" s="14"/>
      <c r="N19" s="14"/>
      <c r="O19" s="14"/>
      <c r="P19" s="14"/>
      <c r="Q19" s="14"/>
      <c r="R19" s="14"/>
      <c r="S19" s="14"/>
      <c r="T19" s="299">
        <v>28358.961281035394</v>
      </c>
      <c r="U19" s="299">
        <v>30040.513097169289</v>
      </c>
      <c r="V19" s="299">
        <v>28537.99828036</v>
      </c>
      <c r="W19" s="299">
        <v>30324.49364425</v>
      </c>
      <c r="X19" s="299">
        <f>AD19</f>
        <v>33400.980454157994</v>
      </c>
      <c r="Y19" s="299"/>
      <c r="Z19" s="222"/>
      <c r="AA19" s="299">
        <v>9237.2539826859993</v>
      </c>
      <c r="AB19" s="299">
        <v>17791.232801251997</v>
      </c>
      <c r="AC19" s="299">
        <v>24379.974958661995</v>
      </c>
      <c r="AD19" s="299">
        <v>33400.980454157994</v>
      </c>
      <c r="AE19" s="299">
        <v>10248.064156875002</v>
      </c>
      <c r="AF19" s="299"/>
      <c r="AG19" s="299"/>
      <c r="AH19" s="299"/>
      <c r="AI19" s="222"/>
      <c r="AJ19" s="222"/>
      <c r="AK19" s="253"/>
      <c r="AL19" s="253"/>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row>
    <row r="20" spans="2:65" x14ac:dyDescent="0.25">
      <c r="B20" s="14" t="s">
        <v>425</v>
      </c>
      <c r="C20" s="14"/>
      <c r="D20" s="14"/>
      <c r="E20" s="14"/>
      <c r="F20" s="14"/>
      <c r="G20" s="14"/>
      <c r="H20" s="14"/>
      <c r="I20" s="14"/>
      <c r="J20" s="14"/>
      <c r="K20" s="14"/>
      <c r="L20" s="14"/>
      <c r="M20" s="14"/>
      <c r="N20" s="14"/>
      <c r="O20" s="14"/>
      <c r="P20" s="14"/>
      <c r="Q20" s="14"/>
      <c r="R20" s="14"/>
      <c r="S20" s="14"/>
      <c r="T20" s="300">
        <v>54</v>
      </c>
      <c r="U20" s="299">
        <v>54.65798392</v>
      </c>
      <c r="V20" s="299">
        <v>53.222894307440811</v>
      </c>
      <c r="W20" s="299">
        <v>53.630381039327816</v>
      </c>
      <c r="X20" s="299">
        <f>AD20</f>
        <v>64.672862507386711</v>
      </c>
      <c r="Y20" s="299"/>
      <c r="Z20" s="222"/>
      <c r="AA20" s="299">
        <v>57.919078376539602</v>
      </c>
      <c r="AB20" s="299">
        <v>65.086442297009825</v>
      </c>
      <c r="AC20" s="299">
        <v>66.066199635665399</v>
      </c>
      <c r="AD20" s="299">
        <v>64.672862507386711</v>
      </c>
      <c r="AE20" s="299">
        <v>62.521855658268279</v>
      </c>
      <c r="AF20" s="299"/>
      <c r="AG20" s="299"/>
      <c r="AH20" s="299"/>
      <c r="AI20" s="222"/>
      <c r="AJ20" s="222"/>
      <c r="AK20" s="253"/>
      <c r="AL20" s="253"/>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row>
    <row r="21" spans="2:65" x14ac:dyDescent="0.25">
      <c r="B21" s="14"/>
      <c r="C21" s="14"/>
      <c r="D21" s="14"/>
      <c r="E21" s="14"/>
      <c r="F21" s="14"/>
      <c r="G21" s="14"/>
      <c r="H21" s="14"/>
      <c r="I21" s="14"/>
      <c r="J21" s="14"/>
      <c r="K21" s="14"/>
      <c r="L21" s="14"/>
      <c r="M21" s="14"/>
      <c r="N21" s="14"/>
      <c r="O21" s="14"/>
      <c r="P21" s="14"/>
      <c r="Q21" s="14"/>
      <c r="R21" s="14"/>
      <c r="S21" s="14"/>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row>
    <row r="22" spans="2:65" x14ac:dyDescent="0.25">
      <c r="B22" s="164" t="s">
        <v>328</v>
      </c>
      <c r="C22" s="164"/>
      <c r="D22" s="164"/>
      <c r="E22" s="164"/>
      <c r="F22" s="164"/>
      <c r="G22" s="164"/>
      <c r="H22" s="164"/>
      <c r="I22" s="164"/>
      <c r="J22" s="164"/>
      <c r="K22" s="164"/>
      <c r="L22" s="227">
        <v>2010</v>
      </c>
      <c r="M22" s="227">
        <v>2011</v>
      </c>
      <c r="N22" s="227">
        <v>2012</v>
      </c>
      <c r="O22" s="227">
        <v>2013</v>
      </c>
      <c r="P22" s="227">
        <v>2014</v>
      </c>
      <c r="Q22" s="227">
        <v>2015</v>
      </c>
      <c r="R22" s="227">
        <v>2016</v>
      </c>
      <c r="S22" s="227">
        <v>2017</v>
      </c>
      <c r="T22" s="227">
        <v>2018</v>
      </c>
      <c r="U22" s="227">
        <v>2019</v>
      </c>
      <c r="V22" s="227">
        <v>2020</v>
      </c>
      <c r="W22" s="227">
        <v>2021</v>
      </c>
      <c r="X22" s="228">
        <v>2022</v>
      </c>
      <c r="Y22" s="229">
        <v>2023</v>
      </c>
      <c r="Z22" s="326"/>
      <c r="AA22" s="230" t="s">
        <v>290</v>
      </c>
      <c r="AB22" s="230" t="s">
        <v>291</v>
      </c>
      <c r="AC22" s="230" t="s">
        <v>292</v>
      </c>
      <c r="AD22" s="230">
        <v>2022</v>
      </c>
      <c r="AE22" s="231" t="s">
        <v>320</v>
      </c>
      <c r="AF22" s="231" t="s">
        <v>321</v>
      </c>
      <c r="AG22" s="232" t="s">
        <v>322</v>
      </c>
      <c r="AH22" s="233">
        <v>2023</v>
      </c>
      <c r="AI22" s="222"/>
      <c r="AJ22" s="226"/>
      <c r="AK22" s="226"/>
      <c r="AL22" s="335"/>
      <c r="AM22" s="335"/>
      <c r="AN22" s="226"/>
      <c r="AO22" s="226"/>
      <c r="AP22" s="335"/>
      <c r="AQ22" s="335"/>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row>
    <row r="23" spans="2:65" x14ac:dyDescent="0.25">
      <c r="B23" s="125" t="s">
        <v>112</v>
      </c>
      <c r="C23" s="125"/>
      <c r="D23" s="125"/>
      <c r="E23" s="125"/>
      <c r="F23" s="125"/>
      <c r="G23" s="125"/>
      <c r="H23" s="125"/>
      <c r="I23" s="125"/>
      <c r="J23" s="125"/>
      <c r="K23" s="125"/>
      <c r="L23" s="334" t="e">
        <f>#REF!+#REF!</f>
        <v>#REF!</v>
      </c>
      <c r="M23" s="334" t="e">
        <f>#REF!+#REF!</f>
        <v>#REF!</v>
      </c>
      <c r="N23" s="334" t="e">
        <f>#REF!+#REF!</f>
        <v>#REF!</v>
      </c>
      <c r="O23" s="334" t="e">
        <f>#REF!+#REF!</f>
        <v>#REF!</v>
      </c>
      <c r="P23" s="334" t="e">
        <f>#REF!+#REF!</f>
        <v>#REF!</v>
      </c>
      <c r="Q23" s="334" t="e">
        <f>#REF!+#REF!</f>
        <v>#REF!</v>
      </c>
      <c r="R23" s="334" t="e">
        <f>#REF!+#REF!</f>
        <v>#REF!</v>
      </c>
      <c r="S23" s="334" t="e">
        <f>#REF!+#REF!</f>
        <v>#REF!</v>
      </c>
      <c r="T23" s="334">
        <f>+T25+T37</f>
        <v>9331.6633333299997</v>
      </c>
      <c r="U23" s="334">
        <f t="shared" ref="U23:X23" si="12">+U25+U37</f>
        <v>9336.0949999999993</v>
      </c>
      <c r="V23" s="334">
        <f t="shared" si="12"/>
        <v>7677.45</v>
      </c>
      <c r="W23" s="334">
        <f t="shared" si="12"/>
        <v>7677.9598960000003</v>
      </c>
      <c r="X23" s="334">
        <f t="shared" si="12"/>
        <v>7677.9598960000003</v>
      </c>
      <c r="Y23" s="334"/>
      <c r="Z23" s="326"/>
      <c r="AA23" s="334">
        <f t="shared" ref="AA23:AE23" si="13">+AA25+AA37</f>
        <v>7677.9598960000003</v>
      </c>
      <c r="AB23" s="334">
        <f t="shared" si="13"/>
        <v>7677.9598960000003</v>
      </c>
      <c r="AC23" s="334">
        <f t="shared" si="13"/>
        <v>7677.9598960000003</v>
      </c>
      <c r="AD23" s="334">
        <f t="shared" si="13"/>
        <v>7677.9598960000003</v>
      </c>
      <c r="AE23" s="334">
        <f t="shared" si="13"/>
        <v>7472.2498960000003</v>
      </c>
      <c r="AF23" s="222"/>
      <c r="AG23" s="222"/>
      <c r="AH23" s="222"/>
      <c r="AI23" s="222"/>
      <c r="AJ23" s="294"/>
      <c r="AK23" s="294"/>
      <c r="AL23" s="294"/>
      <c r="AM23" s="294"/>
      <c r="AN23" s="294"/>
      <c r="AO23" s="294"/>
      <c r="AP23" s="294"/>
      <c r="AQ23" s="294"/>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row>
    <row r="24" spans="2:65" x14ac:dyDescent="0.25">
      <c r="B24" s="125"/>
      <c r="C24" s="125"/>
      <c r="D24" s="125"/>
      <c r="E24" s="125"/>
      <c r="F24" s="125"/>
      <c r="G24" s="125"/>
      <c r="H24" s="125"/>
      <c r="I24" s="125"/>
      <c r="J24" s="125"/>
      <c r="K24" s="125"/>
      <c r="L24" s="336"/>
      <c r="M24" s="336"/>
      <c r="N24" s="336"/>
      <c r="O24" s="336"/>
      <c r="P24" s="336"/>
      <c r="Q24" s="336"/>
      <c r="R24" s="336"/>
      <c r="S24" s="336"/>
      <c r="T24" s="336"/>
      <c r="U24" s="336"/>
      <c r="V24" s="334"/>
      <c r="W24" s="334"/>
      <c r="X24" s="334"/>
      <c r="Y24" s="334"/>
      <c r="Z24" s="326"/>
      <c r="AA24" s="334"/>
      <c r="AB24" s="334"/>
      <c r="AC24" s="334"/>
      <c r="AD24" s="334"/>
      <c r="AE24" s="334"/>
      <c r="AF24" s="222"/>
      <c r="AG24" s="222"/>
      <c r="AH24" s="222"/>
      <c r="AI24" s="222"/>
      <c r="AJ24" s="294"/>
      <c r="AK24" s="294"/>
      <c r="AL24" s="294"/>
      <c r="AM24" s="294"/>
      <c r="AN24" s="294"/>
      <c r="AO24" s="294"/>
      <c r="AP24" s="294"/>
      <c r="AQ24" s="294"/>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row>
    <row r="25" spans="2:65" x14ac:dyDescent="0.25">
      <c r="B25" s="125" t="s">
        <v>113</v>
      </c>
      <c r="C25" s="125"/>
      <c r="D25" s="125"/>
      <c r="E25" s="125"/>
      <c r="F25" s="125"/>
      <c r="G25" s="125"/>
      <c r="H25" s="125"/>
      <c r="I25" s="125"/>
      <c r="J25" s="125"/>
      <c r="K25" s="125"/>
      <c r="L25" s="306" t="e">
        <f>#REF!+#REF!+L31</f>
        <v>#REF!</v>
      </c>
      <c r="M25" s="306" t="e">
        <f>#REF!+#REF!+M31</f>
        <v>#REF!</v>
      </c>
      <c r="N25" s="306" t="e">
        <f>#REF!+#REF!+N31</f>
        <v>#REF!</v>
      </c>
      <c r="O25" s="306" t="e">
        <f>#REF!+#REF!+O31</f>
        <v>#REF!</v>
      </c>
      <c r="P25" s="306" t="e">
        <f>#REF!+#REF!+P31</f>
        <v>#REF!</v>
      </c>
      <c r="Q25" s="306" t="e">
        <f>#REF!+#REF!+Q31</f>
        <v>#REF!</v>
      </c>
      <c r="R25" s="306" t="e">
        <f>#REF!+#REF!+R31</f>
        <v>#REF!</v>
      </c>
      <c r="S25" s="306" t="e">
        <f>#REF!+#REF!+S31</f>
        <v>#REF!</v>
      </c>
      <c r="T25" s="306">
        <f>+T26+T31+T32</f>
        <v>8792.3549999999996</v>
      </c>
      <c r="U25" s="306">
        <f t="shared" ref="U25:X25" si="14">+U26+U31+U32</f>
        <v>8784.84</v>
      </c>
      <c r="V25" s="306">
        <f t="shared" si="14"/>
        <v>7126.45</v>
      </c>
      <c r="W25" s="306">
        <f t="shared" si="14"/>
        <v>7126.6999900000001</v>
      </c>
      <c r="X25" s="306">
        <f t="shared" si="14"/>
        <v>7126.6999900000001</v>
      </c>
      <c r="Y25" s="334"/>
      <c r="Z25" s="326"/>
      <c r="AA25" s="306">
        <f t="shared" ref="AA25:AE25" si="15">+AA26+AA31+AA32</f>
        <v>7126.6999900000001</v>
      </c>
      <c r="AB25" s="306">
        <f t="shared" si="15"/>
        <v>7126.6999900000001</v>
      </c>
      <c r="AC25" s="306">
        <f t="shared" si="15"/>
        <v>7126.6999900000001</v>
      </c>
      <c r="AD25" s="306">
        <f t="shared" si="15"/>
        <v>7126.6999900000001</v>
      </c>
      <c r="AE25" s="306">
        <f t="shared" si="15"/>
        <v>6920.98999</v>
      </c>
      <c r="AF25" s="222"/>
      <c r="AG25" s="222"/>
      <c r="AH25" s="222"/>
      <c r="AI25" s="222"/>
      <c r="AJ25" s="306"/>
      <c r="AK25" s="306"/>
      <c r="AL25" s="306"/>
      <c r="AM25" s="306"/>
      <c r="AN25" s="306"/>
      <c r="AO25" s="306"/>
      <c r="AP25" s="306"/>
      <c r="AQ25" s="306"/>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row>
    <row r="26" spans="2:65" x14ac:dyDescent="0.25">
      <c r="B26" s="109" t="s">
        <v>69</v>
      </c>
      <c r="C26" s="109"/>
      <c r="D26" s="109"/>
      <c r="E26" s="109"/>
      <c r="F26" s="109"/>
      <c r="G26" s="109"/>
      <c r="H26" s="109"/>
      <c r="I26" s="109"/>
      <c r="J26" s="109"/>
      <c r="K26" s="109"/>
      <c r="L26" s="337">
        <f>'Operating Data'!L23</f>
        <v>4737.5860000000002</v>
      </c>
      <c r="M26" s="337">
        <f>'Operating Data'!M23</f>
        <v>5174.5860000000002</v>
      </c>
      <c r="N26" s="337">
        <f>'Operating Data'!N23</f>
        <v>5428.9860000000008</v>
      </c>
      <c r="O26" s="337">
        <f>'Operating Data'!O23</f>
        <v>5427.5859999999993</v>
      </c>
      <c r="P26" s="337">
        <f>'Operating Data'!P23</f>
        <v>5443.1859999999997</v>
      </c>
      <c r="Q26" s="337">
        <f>'Operating Data'!Q23</f>
        <v>5555</v>
      </c>
      <c r="R26" s="338">
        <f>'Operating Data'!R23</f>
        <v>5934</v>
      </c>
      <c r="S26" s="338">
        <f>'Operating Data'!S23</f>
        <v>6846</v>
      </c>
      <c r="T26" s="338">
        <f>'Operating Data'!T23</f>
        <v>6766.7069999999994</v>
      </c>
      <c r="U26" s="338">
        <f>'Operating Data'!U23</f>
        <v>6759.1919999999991</v>
      </c>
      <c r="V26" s="338">
        <f>'Operating Data'!V23</f>
        <v>5076.0519999999997</v>
      </c>
      <c r="W26" s="338">
        <f>'Operating Data'!AD23</f>
        <v>5076.0519899999999</v>
      </c>
      <c r="X26" s="338">
        <f t="shared" ref="X26:X37" si="16">AD26</f>
        <v>5076.0519899999999</v>
      </c>
      <c r="Y26" s="338"/>
      <c r="Z26" s="326"/>
      <c r="AA26" s="338">
        <f>'Operating Data'!AA23</f>
        <v>5076.0519899999999</v>
      </c>
      <c r="AB26" s="338">
        <f>'Operating Data'!AB23</f>
        <v>5076.0519899999999</v>
      </c>
      <c r="AC26" s="338">
        <f>'Operating Data'!AC23</f>
        <v>5076.0519899999999</v>
      </c>
      <c r="AD26" s="338">
        <f>'Operating Data'!AD23</f>
        <v>5076.0519899999999</v>
      </c>
      <c r="AE26" s="338">
        <f>'Operating Data'!AE23</f>
        <v>5076.0519899999999</v>
      </c>
      <c r="AF26" s="28"/>
      <c r="AG26" s="28"/>
      <c r="AH26" s="28"/>
      <c r="AI26" s="222"/>
      <c r="AJ26" s="338"/>
      <c r="AK26" s="338"/>
      <c r="AL26" s="338"/>
      <c r="AM26" s="338"/>
      <c r="AN26" s="338"/>
      <c r="AO26" s="338"/>
      <c r="AP26" s="338"/>
      <c r="AQ26" s="338"/>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row>
    <row r="27" spans="2:65" x14ac:dyDescent="0.25">
      <c r="B27" s="155" t="s">
        <v>123</v>
      </c>
      <c r="C27" s="38"/>
      <c r="D27" s="38"/>
      <c r="E27" s="38"/>
      <c r="F27" s="38"/>
      <c r="G27" s="38"/>
      <c r="H27" s="38"/>
      <c r="I27" s="38"/>
      <c r="J27" s="38"/>
      <c r="K27" s="38"/>
      <c r="L27" s="337">
        <f>'Operating Data'!L24</f>
        <v>0</v>
      </c>
      <c r="M27" s="337">
        <f>'Operating Data'!M24</f>
        <v>0</v>
      </c>
      <c r="N27" s="337">
        <f>'Operating Data'!N24</f>
        <v>0</v>
      </c>
      <c r="O27" s="337">
        <f>'Operating Data'!O24</f>
        <v>0</v>
      </c>
      <c r="P27" s="337">
        <f>'Operating Data'!P24</f>
        <v>0</v>
      </c>
      <c r="Q27" s="337">
        <f>'Operating Data'!Q24</f>
        <v>0</v>
      </c>
      <c r="R27" s="338">
        <f>'Operating Data'!R24</f>
        <v>1781</v>
      </c>
      <c r="S27" s="338">
        <f>'Operating Data'!S24</f>
        <v>2806</v>
      </c>
      <c r="T27" s="338">
        <f>'Operating Data'!T24</f>
        <v>2806.44</v>
      </c>
      <c r="U27" s="338">
        <f>'Operating Data'!U24</f>
        <v>2806.44</v>
      </c>
      <c r="V27" s="338">
        <f>'Operating Data'!V24</f>
        <v>2357.5</v>
      </c>
      <c r="W27" s="338">
        <f>'Operating Data'!AD24</f>
        <v>2357.5</v>
      </c>
      <c r="X27" s="338">
        <f t="shared" si="16"/>
        <v>2357.5</v>
      </c>
      <c r="Y27" s="338"/>
      <c r="Z27" s="326"/>
      <c r="AA27" s="338">
        <f>'Operating Data'!AA24</f>
        <v>2357.5</v>
      </c>
      <c r="AB27" s="338">
        <f>'Operating Data'!AB24</f>
        <v>2357.5</v>
      </c>
      <c r="AC27" s="338">
        <f>'Operating Data'!AC24</f>
        <v>2357.5</v>
      </c>
      <c r="AD27" s="338">
        <f>'Operating Data'!AD24</f>
        <v>2357.5</v>
      </c>
      <c r="AE27" s="338">
        <f>'Operating Data'!AE24</f>
        <v>2357.5</v>
      </c>
      <c r="AF27" s="28"/>
      <c r="AG27" s="28"/>
      <c r="AH27" s="28"/>
      <c r="AI27" s="222"/>
      <c r="AJ27" s="338"/>
      <c r="AK27" s="338"/>
      <c r="AL27" s="338"/>
      <c r="AM27" s="338"/>
      <c r="AN27" s="338"/>
      <c r="AO27" s="338"/>
      <c r="AP27" s="338"/>
      <c r="AQ27" s="338"/>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row>
    <row r="28" spans="2:65" x14ac:dyDescent="0.25">
      <c r="B28" s="38" t="s">
        <v>121</v>
      </c>
      <c r="C28" s="38"/>
      <c r="D28" s="38"/>
      <c r="E28" s="38"/>
      <c r="F28" s="38"/>
      <c r="G28" s="38"/>
      <c r="H28" s="38"/>
      <c r="I28" s="38"/>
      <c r="J28" s="38"/>
      <c r="K28" s="38"/>
      <c r="L28" s="337">
        <f>'Operating Data'!L25</f>
        <v>1860</v>
      </c>
      <c r="M28" s="337">
        <f>'Operating Data'!M25</f>
        <v>1860</v>
      </c>
      <c r="N28" s="337">
        <f>'Operating Data'!N25</f>
        <v>1860</v>
      </c>
      <c r="O28" s="337">
        <f>'Operating Data'!O25</f>
        <v>1860.4</v>
      </c>
      <c r="P28" s="337">
        <f>'Operating Data'!P25</f>
        <v>1056.4000000000001</v>
      </c>
      <c r="Q28" s="337">
        <f>'Operating Data'!Q25</f>
        <v>1056</v>
      </c>
      <c r="R28" s="338">
        <f>'Operating Data'!R25</f>
        <v>2479</v>
      </c>
      <c r="S28" s="338">
        <f>'Operating Data'!S25</f>
        <v>2395</v>
      </c>
      <c r="T28" s="338">
        <f>'Operating Data'!T25</f>
        <v>2407.9</v>
      </c>
      <c r="U28" s="338">
        <f>'Operating Data'!U25</f>
        <v>2407.9</v>
      </c>
      <c r="V28" s="338">
        <f>'Operating Data'!V25</f>
        <v>1173.6999999999998</v>
      </c>
      <c r="W28" s="338">
        <f>'Operating Data'!AD25</f>
        <v>1173.7</v>
      </c>
      <c r="X28" s="338">
        <f t="shared" si="16"/>
        <v>1173.7</v>
      </c>
      <c r="Y28" s="338"/>
      <c r="Z28" s="326"/>
      <c r="AA28" s="338">
        <f>'Operating Data'!AA25</f>
        <v>1173.6999999999998</v>
      </c>
      <c r="AB28" s="338">
        <f>'Operating Data'!AB25</f>
        <v>1173.7</v>
      </c>
      <c r="AC28" s="338">
        <f>'Operating Data'!AC25</f>
        <v>1173.6999999999998</v>
      </c>
      <c r="AD28" s="338">
        <f>'Operating Data'!AD25</f>
        <v>1173.7</v>
      </c>
      <c r="AE28" s="338">
        <f>'Operating Data'!AE25</f>
        <v>1173.6999999999998</v>
      </c>
      <c r="AF28" s="28"/>
      <c r="AG28" s="28"/>
      <c r="AH28" s="28"/>
      <c r="AI28" s="222"/>
      <c r="AJ28" s="338"/>
      <c r="AK28" s="338"/>
      <c r="AL28" s="338"/>
      <c r="AM28" s="338"/>
      <c r="AN28" s="338"/>
      <c r="AO28" s="338"/>
      <c r="AP28" s="338"/>
      <c r="AQ28" s="338"/>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row>
    <row r="29" spans="2:65" x14ac:dyDescent="0.25">
      <c r="B29" s="38" t="s">
        <v>122</v>
      </c>
      <c r="C29" s="155"/>
      <c r="D29" s="155"/>
      <c r="E29" s="155"/>
      <c r="F29" s="155"/>
      <c r="G29" s="155"/>
      <c r="H29" s="155"/>
      <c r="I29" s="155"/>
      <c r="J29" s="155"/>
      <c r="K29" s="155"/>
      <c r="L29" s="337">
        <f>'Operating Data'!L26</f>
        <v>2234</v>
      </c>
      <c r="M29" s="337">
        <f>'Operating Data'!M26</f>
        <v>2234</v>
      </c>
      <c r="N29" s="337">
        <f>'Operating Data'!N26</f>
        <v>2234</v>
      </c>
      <c r="O29" s="337">
        <f>'Operating Data'!O26</f>
        <v>2234</v>
      </c>
      <c r="P29" s="337">
        <f>'Operating Data'!P26</f>
        <v>2234</v>
      </c>
      <c r="Q29" s="337">
        <f>'Operating Data'!Q26</f>
        <v>2234</v>
      </c>
      <c r="R29" s="338">
        <f>'Operating Data'!R26</f>
        <v>3296</v>
      </c>
      <c r="S29" s="338">
        <f>'Operating Data'!S26</f>
        <v>4303</v>
      </c>
      <c r="T29" s="338">
        <f>'Operating Data'!T26</f>
        <v>4294.2559999999994</v>
      </c>
      <c r="U29" s="338">
        <f>'Operating Data'!U26</f>
        <v>4294.2559999999994</v>
      </c>
      <c r="V29" s="338">
        <f>'Operating Data'!V26</f>
        <v>3845.3159999999998</v>
      </c>
      <c r="W29" s="338">
        <f>'Operating Data'!AD26</f>
        <v>3845.3159900000001</v>
      </c>
      <c r="X29" s="338">
        <f t="shared" si="16"/>
        <v>3845.3159900000001</v>
      </c>
      <c r="Y29" s="338"/>
      <c r="Z29" s="326"/>
      <c r="AA29" s="338">
        <f>'Operating Data'!AA26</f>
        <v>3845.3159900000001</v>
      </c>
      <c r="AB29" s="338">
        <f>'Operating Data'!AB26</f>
        <v>3845.3159900000001</v>
      </c>
      <c r="AC29" s="338">
        <f>'Operating Data'!AC26</f>
        <v>3845.3159900000001</v>
      </c>
      <c r="AD29" s="338">
        <f>'Operating Data'!AD26</f>
        <v>3845.3159900000001</v>
      </c>
      <c r="AE29" s="338">
        <f>'Operating Data'!AE26</f>
        <v>3845.3159900000001</v>
      </c>
      <c r="AF29" s="28"/>
      <c r="AG29" s="28"/>
      <c r="AH29" s="28"/>
      <c r="AI29" s="222"/>
      <c r="AJ29" s="338"/>
      <c r="AK29" s="338"/>
      <c r="AL29" s="338"/>
      <c r="AM29" s="338"/>
      <c r="AN29" s="338"/>
      <c r="AO29" s="338"/>
      <c r="AP29" s="338"/>
      <c r="AQ29" s="338"/>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row>
    <row r="30" spans="2:65" x14ac:dyDescent="0.25">
      <c r="B30" s="38" t="s">
        <v>124</v>
      </c>
      <c r="C30" s="38"/>
      <c r="D30" s="38"/>
      <c r="E30" s="38"/>
      <c r="F30" s="38"/>
      <c r="G30" s="38"/>
      <c r="H30" s="38"/>
      <c r="I30" s="38"/>
      <c r="J30" s="38"/>
      <c r="K30" s="38"/>
      <c r="L30" s="337">
        <f>'Operating Data'!L27</f>
        <v>159.68899999999999</v>
      </c>
      <c r="M30" s="337">
        <f>'Operating Data'!M27</f>
        <v>159.68899999999999</v>
      </c>
      <c r="N30" s="337">
        <f>'Operating Data'!N27</f>
        <v>156.68899999999999</v>
      </c>
      <c r="O30" s="337">
        <f>'Operating Data'!O27</f>
        <v>156.68899999999999</v>
      </c>
      <c r="P30" s="337">
        <f>'Operating Data'!P27</f>
        <v>156.68899999999999</v>
      </c>
      <c r="Q30" s="337">
        <f>'Operating Data'!Q27</f>
        <v>164</v>
      </c>
      <c r="R30" s="338">
        <f>'Operating Data'!R27</f>
        <v>159</v>
      </c>
      <c r="S30" s="338">
        <f>'Operating Data'!S27</f>
        <v>148</v>
      </c>
      <c r="T30" s="338">
        <f>'Operating Data'!T27</f>
        <v>64.550999999999988</v>
      </c>
      <c r="U30" s="338">
        <f>'Operating Data'!U27</f>
        <v>57.035999999999994</v>
      </c>
      <c r="V30" s="338">
        <f>'Operating Data'!V27</f>
        <v>57.036000000000001</v>
      </c>
      <c r="W30" s="338">
        <f>'Operating Data'!AD27</f>
        <v>57.036000000000008</v>
      </c>
      <c r="X30" s="338">
        <f t="shared" si="16"/>
        <v>57.036000000000008</v>
      </c>
      <c r="Y30" s="338"/>
      <c r="Z30" s="326"/>
      <c r="AA30" s="338">
        <f>'Operating Data'!AA27</f>
        <v>57.035999999999994</v>
      </c>
      <c r="AB30" s="338">
        <f>'Operating Data'!AB27</f>
        <v>57.036000000000001</v>
      </c>
      <c r="AC30" s="338">
        <f>'Operating Data'!AC27</f>
        <v>57.036000000000001</v>
      </c>
      <c r="AD30" s="338">
        <f>'Operating Data'!AD27</f>
        <v>57.036000000000008</v>
      </c>
      <c r="AE30" s="338">
        <f>'Operating Data'!AE27</f>
        <v>57.036000000000001</v>
      </c>
      <c r="AF30" s="28"/>
      <c r="AG30" s="28"/>
      <c r="AH30" s="28"/>
      <c r="AI30" s="222"/>
      <c r="AJ30" s="338"/>
      <c r="AK30" s="338"/>
      <c r="AL30" s="338"/>
      <c r="AM30" s="338"/>
      <c r="AN30" s="338"/>
      <c r="AO30" s="338"/>
      <c r="AP30" s="338"/>
      <c r="AQ30" s="338"/>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row>
    <row r="31" spans="2:65" x14ac:dyDescent="0.25">
      <c r="B31" s="109" t="s">
        <v>68</v>
      </c>
      <c r="C31" s="109"/>
      <c r="D31" s="109"/>
      <c r="E31" s="109"/>
      <c r="F31" s="109"/>
      <c r="G31" s="109"/>
      <c r="H31" s="109"/>
      <c r="I31" s="109"/>
      <c r="J31" s="109"/>
      <c r="K31" s="109"/>
      <c r="L31" s="337" t="e">
        <f>#REF!</f>
        <v>#REF!</v>
      </c>
      <c r="M31" s="337" t="e">
        <f>#REF!</f>
        <v>#REF!</v>
      </c>
      <c r="N31" s="337" t="e">
        <f>#REF!</f>
        <v>#REF!</v>
      </c>
      <c r="O31" s="337" t="e">
        <f>#REF!</f>
        <v>#REF!</v>
      </c>
      <c r="P31" s="337" t="e">
        <f>#REF!</f>
        <v>#REF!</v>
      </c>
      <c r="Q31" s="337" t="e">
        <f>#REF!</f>
        <v>#REF!</v>
      </c>
      <c r="R31" s="338" t="e">
        <f>#REF!</f>
        <v>#REF!</v>
      </c>
      <c r="S31" s="338" t="e">
        <f>#REF!</f>
        <v>#REF!</v>
      </c>
      <c r="T31" s="338">
        <f>'Operating Data'!T28</f>
        <v>426.39800000000002</v>
      </c>
      <c r="U31" s="338">
        <f>'Operating Data'!U28</f>
        <v>426.39800000000002</v>
      </c>
      <c r="V31" s="338">
        <f>'Operating Data'!V28</f>
        <v>451.39800000000008</v>
      </c>
      <c r="W31" s="338">
        <f>'Operating Data'!AD28</f>
        <v>451.39800000000002</v>
      </c>
      <c r="X31" s="338">
        <f t="shared" si="16"/>
        <v>451.39800000000002</v>
      </c>
      <c r="Y31" s="338"/>
      <c r="Z31" s="326"/>
      <c r="AA31" s="338">
        <f>'Operating Data'!AA28</f>
        <v>451.39800000000008</v>
      </c>
      <c r="AB31" s="338">
        <f>'Operating Data'!AB28</f>
        <v>451.39800000000002</v>
      </c>
      <c r="AC31" s="338">
        <f>'Operating Data'!AC28</f>
        <v>451.39800000000002</v>
      </c>
      <c r="AD31" s="338">
        <f>'Operating Data'!AD28</f>
        <v>451.39800000000002</v>
      </c>
      <c r="AE31" s="338">
        <f>'Operating Data'!AE28</f>
        <v>443.68799999999999</v>
      </c>
      <c r="AF31" s="28"/>
      <c r="AG31" s="28"/>
      <c r="AH31" s="28"/>
      <c r="AI31" s="222"/>
      <c r="AJ31" s="338"/>
      <c r="AK31" s="338"/>
      <c r="AL31" s="338"/>
      <c r="AM31" s="338"/>
      <c r="AN31" s="338"/>
      <c r="AO31" s="338"/>
      <c r="AP31" s="338"/>
      <c r="AQ31" s="338"/>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row>
    <row r="32" spans="2:65" x14ac:dyDescent="0.25">
      <c r="B32" s="109" t="s">
        <v>57</v>
      </c>
      <c r="C32" s="125"/>
      <c r="D32" s="125"/>
      <c r="E32" s="125"/>
      <c r="F32" s="125"/>
      <c r="G32" s="125"/>
      <c r="H32" s="125"/>
      <c r="I32" s="125"/>
      <c r="J32" s="125"/>
      <c r="K32" s="125"/>
      <c r="L32" s="334">
        <f t="shared" ref="L32:W32" si="17">SUM(L33:L35)</f>
        <v>1734.8910000000001</v>
      </c>
      <c r="M32" s="334">
        <f t="shared" si="17"/>
        <v>1790.1410000000001</v>
      </c>
      <c r="N32" s="334">
        <f t="shared" si="17"/>
        <v>1794.0459999999998</v>
      </c>
      <c r="O32" s="334">
        <f t="shared" si="17"/>
        <v>1796.8820000000001</v>
      </c>
      <c r="P32" s="334">
        <f t="shared" si="17"/>
        <v>1796.8820000000001</v>
      </c>
      <c r="Q32" s="334">
        <f t="shared" si="17"/>
        <v>1798</v>
      </c>
      <c r="R32" s="334">
        <f t="shared" si="17"/>
        <v>1746</v>
      </c>
      <c r="S32" s="334">
        <f t="shared" si="17"/>
        <v>1747</v>
      </c>
      <c r="T32" s="339">
        <f t="shared" si="17"/>
        <v>1599.25</v>
      </c>
      <c r="U32" s="339">
        <f t="shared" si="17"/>
        <v>1599.25</v>
      </c>
      <c r="V32" s="339">
        <f t="shared" si="17"/>
        <v>1599</v>
      </c>
      <c r="W32" s="339">
        <f t="shared" si="17"/>
        <v>1599.25</v>
      </c>
      <c r="X32" s="339">
        <f t="shared" si="16"/>
        <v>1599.25</v>
      </c>
      <c r="Y32" s="339"/>
      <c r="Z32" s="482"/>
      <c r="AA32" s="339">
        <f>SUM(AA33:AA35)</f>
        <v>1599.25</v>
      </c>
      <c r="AB32" s="339">
        <f>SUM(AB33:AB35)</f>
        <v>1599.25</v>
      </c>
      <c r="AC32" s="339">
        <f>SUM(AC33:AC35)</f>
        <v>1599.25</v>
      </c>
      <c r="AD32" s="339">
        <f>SUM(AD33:AD35)</f>
        <v>1599.25</v>
      </c>
      <c r="AE32" s="339">
        <f>SUM(AE33:AE35)</f>
        <v>1401.25</v>
      </c>
      <c r="AF32" s="6"/>
      <c r="AG32" s="6"/>
      <c r="AH32" s="6"/>
      <c r="AI32" s="251"/>
      <c r="AJ32" s="334"/>
      <c r="AK32" s="334"/>
      <c r="AL32" s="334"/>
      <c r="AM32" s="334"/>
      <c r="AN32" s="334"/>
      <c r="AO32" s="334"/>
      <c r="AP32" s="334"/>
      <c r="AQ32" s="334"/>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row>
    <row r="33" spans="2:65" x14ac:dyDescent="0.25">
      <c r="B33" s="38" t="s">
        <v>127</v>
      </c>
      <c r="C33" s="109"/>
      <c r="D33" s="109"/>
      <c r="E33" s="109"/>
      <c r="F33" s="109"/>
      <c r="G33" s="109"/>
      <c r="H33" s="109"/>
      <c r="I33" s="109"/>
      <c r="J33" s="109"/>
      <c r="K33" s="109"/>
      <c r="L33" s="339">
        <v>902.5</v>
      </c>
      <c r="M33" s="339">
        <v>902.5</v>
      </c>
      <c r="N33" s="339">
        <v>902.5</v>
      </c>
      <c r="O33" s="339">
        <v>902.5</v>
      </c>
      <c r="P33" s="339">
        <v>902.5</v>
      </c>
      <c r="Q33" s="339">
        <v>903</v>
      </c>
      <c r="R33" s="339">
        <v>903</v>
      </c>
      <c r="S33" s="339">
        <v>903</v>
      </c>
      <c r="T33" s="339">
        <v>902.5</v>
      </c>
      <c r="U33" s="339">
        <v>902.5</v>
      </c>
      <c r="V33" s="339">
        <v>902</v>
      </c>
      <c r="W33" s="339">
        <v>902.5</v>
      </c>
      <c r="X33" s="339">
        <f t="shared" si="16"/>
        <v>902.5</v>
      </c>
      <c r="Y33" s="339"/>
      <c r="Z33" s="326"/>
      <c r="AA33" s="339">
        <v>902.5</v>
      </c>
      <c r="AB33" s="339">
        <v>902.5</v>
      </c>
      <c r="AC33" s="339">
        <v>902.5</v>
      </c>
      <c r="AD33" s="339">
        <v>902.5</v>
      </c>
      <c r="AE33" s="301">
        <v>902.5</v>
      </c>
      <c r="AF33" s="222"/>
      <c r="AG33" s="222"/>
      <c r="AH33" s="222"/>
      <c r="AI33" s="222"/>
      <c r="AJ33" s="339"/>
      <c r="AK33" s="339"/>
      <c r="AL33" s="339"/>
      <c r="AM33" s="339"/>
      <c r="AN33" s="339"/>
      <c r="AO33" s="339"/>
      <c r="AP33" s="339"/>
      <c r="AQ33" s="339"/>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row>
    <row r="34" spans="2:65" x14ac:dyDescent="0.25">
      <c r="B34" s="38" t="s">
        <v>128</v>
      </c>
      <c r="C34" s="109"/>
      <c r="D34" s="109"/>
      <c r="E34" s="109"/>
      <c r="F34" s="109"/>
      <c r="G34" s="109"/>
      <c r="H34" s="109"/>
      <c r="I34" s="109"/>
      <c r="J34" s="109"/>
      <c r="K34" s="109"/>
      <c r="L34" s="339">
        <v>452</v>
      </c>
      <c r="M34" s="339">
        <v>498.75</v>
      </c>
      <c r="N34" s="339">
        <v>498.75</v>
      </c>
      <c r="O34" s="339">
        <v>498.75</v>
      </c>
      <c r="P34" s="339">
        <v>498.75</v>
      </c>
      <c r="Q34" s="301">
        <v>499</v>
      </c>
      <c r="R34" s="301">
        <v>499</v>
      </c>
      <c r="S34" s="301">
        <v>499</v>
      </c>
      <c r="T34" s="301">
        <v>498.75</v>
      </c>
      <c r="U34" s="301">
        <v>498.75</v>
      </c>
      <c r="V34" s="339">
        <v>499</v>
      </c>
      <c r="W34" s="339" vm="6">
        <v>498.75</v>
      </c>
      <c r="X34" s="339" vm="277">
        <f t="shared" si="16"/>
        <v>498.75</v>
      </c>
      <c r="Y34" s="339"/>
      <c r="Z34" s="326"/>
      <c r="AA34" s="339" vm="18">
        <v>498.75</v>
      </c>
      <c r="AB34" s="339" vm="4">
        <v>498.75</v>
      </c>
      <c r="AC34" s="339" vm="149">
        <v>498.75</v>
      </c>
      <c r="AD34" s="339" vm="277">
        <v>498.75</v>
      </c>
      <c r="AE34" s="301" vm="287">
        <v>498.75</v>
      </c>
      <c r="AF34" s="222"/>
      <c r="AG34" s="222"/>
      <c r="AH34" s="222"/>
      <c r="AI34" s="222"/>
      <c r="AJ34" s="339"/>
      <c r="AK34" s="339"/>
      <c r="AL34" s="339"/>
      <c r="AM34" s="339"/>
      <c r="AN34" s="339"/>
      <c r="AO34" s="339"/>
      <c r="AP34" s="339"/>
      <c r="AQ34" s="339"/>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row>
    <row r="35" spans="2:65" x14ac:dyDescent="0.25">
      <c r="B35" s="38" t="s">
        <v>129</v>
      </c>
      <c r="C35" s="109"/>
      <c r="D35" s="109"/>
      <c r="E35" s="109"/>
      <c r="F35" s="109"/>
      <c r="G35" s="109"/>
      <c r="H35" s="109"/>
      <c r="I35" s="109"/>
      <c r="J35" s="109"/>
      <c r="K35" s="109"/>
      <c r="L35" s="339">
        <v>380.39100000000002</v>
      </c>
      <c r="M35" s="339">
        <v>388.89100000000002</v>
      </c>
      <c r="N35" s="339">
        <v>392.79599999999994</v>
      </c>
      <c r="O35" s="339">
        <v>395.63199999999995</v>
      </c>
      <c r="P35" s="339">
        <v>395.63199999999995</v>
      </c>
      <c r="Q35" s="301">
        <v>396</v>
      </c>
      <c r="R35" s="301">
        <v>344</v>
      </c>
      <c r="S35" s="301">
        <v>345</v>
      </c>
      <c r="T35" s="301">
        <v>198</v>
      </c>
      <c r="U35" s="301">
        <v>198</v>
      </c>
      <c r="V35" s="339">
        <v>198</v>
      </c>
      <c r="W35" s="339" vm="7">
        <v>198</v>
      </c>
      <c r="X35" s="339" vm="7">
        <f t="shared" si="16"/>
        <v>198</v>
      </c>
      <c r="Y35" s="339"/>
      <c r="Z35" s="326"/>
      <c r="AA35" s="339" vm="19">
        <v>198</v>
      </c>
      <c r="AB35" s="339" vm="5">
        <v>198</v>
      </c>
      <c r="AC35" s="339" vm="150">
        <v>198</v>
      </c>
      <c r="AD35" s="339" vm="7">
        <v>198</v>
      </c>
      <c r="AE35" s="301" t="s" vm="288">
        <v>476</v>
      </c>
      <c r="AF35" s="222"/>
      <c r="AG35" s="222"/>
      <c r="AH35" s="222"/>
      <c r="AI35" s="222"/>
      <c r="AJ35" s="339"/>
      <c r="AK35" s="339"/>
      <c r="AL35" s="339"/>
      <c r="AM35" s="339"/>
      <c r="AN35" s="339"/>
      <c r="AO35" s="339"/>
      <c r="AP35" s="339"/>
      <c r="AQ35" s="339"/>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row>
    <row r="36" spans="2:65" x14ac:dyDescent="0.25">
      <c r="B36" s="109"/>
      <c r="C36" s="109"/>
      <c r="D36" s="109"/>
      <c r="E36" s="109"/>
      <c r="F36" s="109"/>
      <c r="G36" s="109"/>
      <c r="H36" s="109"/>
      <c r="I36" s="109"/>
      <c r="J36" s="109"/>
      <c r="K36" s="109"/>
      <c r="L36" s="338"/>
      <c r="M36" s="338"/>
      <c r="N36" s="338"/>
      <c r="O36" s="338"/>
      <c r="P36" s="338"/>
      <c r="Q36" s="338"/>
      <c r="R36" s="338"/>
      <c r="S36" s="338"/>
      <c r="T36" s="338"/>
      <c r="U36" s="338"/>
      <c r="V36" s="338"/>
      <c r="W36" s="338"/>
      <c r="X36" s="334">
        <f t="shared" si="16"/>
        <v>0</v>
      </c>
      <c r="Y36" s="334"/>
      <c r="Z36" s="326"/>
      <c r="AA36" s="338"/>
      <c r="AB36" s="338"/>
      <c r="AC36" s="338"/>
      <c r="AD36" s="338"/>
      <c r="AE36" s="338"/>
      <c r="AF36" s="28"/>
      <c r="AG36" s="28"/>
      <c r="AH36" s="28"/>
      <c r="AI36" s="222"/>
      <c r="AJ36" s="338"/>
      <c r="AK36" s="338"/>
      <c r="AL36" s="338"/>
      <c r="AM36" s="338"/>
      <c r="AN36" s="338"/>
      <c r="AO36" s="338"/>
      <c r="AP36" s="338"/>
      <c r="AQ36" s="338"/>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row>
    <row r="37" spans="2:65" x14ac:dyDescent="0.25">
      <c r="B37" s="125" t="s">
        <v>114</v>
      </c>
      <c r="C37" s="125"/>
      <c r="D37" s="125"/>
      <c r="E37" s="125"/>
      <c r="F37" s="125"/>
      <c r="G37" s="125"/>
      <c r="H37" s="125"/>
      <c r="I37" s="125"/>
      <c r="J37" s="125"/>
      <c r="K37" s="125"/>
      <c r="L37" s="334" t="e">
        <f t="shared" ref="L37:W37" si="18">L38</f>
        <v>#REF!</v>
      </c>
      <c r="M37" s="334" t="e">
        <f t="shared" si="18"/>
        <v>#REF!</v>
      </c>
      <c r="N37" s="334" t="e">
        <f t="shared" si="18"/>
        <v>#REF!</v>
      </c>
      <c r="O37" s="334" t="e">
        <f t="shared" si="18"/>
        <v>#REF!</v>
      </c>
      <c r="P37" s="334" t="e">
        <f t="shared" si="18"/>
        <v>#REF!</v>
      </c>
      <c r="Q37" s="334" t="e">
        <f t="shared" si="18"/>
        <v>#REF!</v>
      </c>
      <c r="R37" s="334" t="e">
        <f t="shared" si="18"/>
        <v>#REF!</v>
      </c>
      <c r="S37" s="334" t="e">
        <f t="shared" si="18"/>
        <v>#REF!</v>
      </c>
      <c r="T37" s="334">
        <f t="shared" si="18"/>
        <v>539.30833332999998</v>
      </c>
      <c r="U37" s="334">
        <f t="shared" si="18"/>
        <v>551.255</v>
      </c>
      <c r="V37" s="334">
        <f t="shared" si="18"/>
        <v>551</v>
      </c>
      <c r="W37" s="334">
        <f t="shared" si="18"/>
        <v>551.259906</v>
      </c>
      <c r="X37" s="334">
        <f t="shared" si="16"/>
        <v>551.259906</v>
      </c>
      <c r="Y37" s="334"/>
      <c r="Z37" s="326"/>
      <c r="AA37" s="334">
        <f>AA38</f>
        <v>551.259906</v>
      </c>
      <c r="AB37" s="334">
        <f>AB38</f>
        <v>551.259906</v>
      </c>
      <c r="AC37" s="334">
        <f>AC38</f>
        <v>551.259906</v>
      </c>
      <c r="AD37" s="334">
        <f>AD38</f>
        <v>551.259906</v>
      </c>
      <c r="AE37" s="334">
        <f>AE38</f>
        <v>551.259906</v>
      </c>
      <c r="AF37" s="222"/>
      <c r="AG37" s="222"/>
      <c r="AH37" s="222"/>
      <c r="AI37" s="222"/>
      <c r="AJ37" s="294"/>
      <c r="AK37" s="294"/>
      <c r="AL37" s="294"/>
      <c r="AM37" s="294"/>
      <c r="AN37" s="294"/>
      <c r="AO37" s="294"/>
      <c r="AP37" s="294"/>
      <c r="AQ37" s="294"/>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row>
    <row r="38" spans="2:65" x14ac:dyDescent="0.25">
      <c r="B38" s="109" t="s">
        <v>57</v>
      </c>
      <c r="C38" s="109"/>
      <c r="D38" s="109"/>
      <c r="E38" s="109"/>
      <c r="F38" s="109"/>
      <c r="G38" s="109"/>
      <c r="H38" s="109"/>
      <c r="I38" s="109"/>
      <c r="J38" s="109"/>
      <c r="K38" s="109"/>
      <c r="L38" s="301" t="e">
        <f>#REF!</f>
        <v>#REF!</v>
      </c>
      <c r="M38" s="301" t="e">
        <f>#REF!</f>
        <v>#REF!</v>
      </c>
      <c r="N38" s="301" t="e">
        <f>#REF!</f>
        <v>#REF!</v>
      </c>
      <c r="O38" s="301" t="e">
        <f>#REF!</f>
        <v>#REF!</v>
      </c>
      <c r="P38" s="301" t="e">
        <f>#REF!</f>
        <v>#REF!</v>
      </c>
      <c r="Q38" s="301" t="e">
        <f>#REF!</f>
        <v>#REF!</v>
      </c>
      <c r="R38" s="339" t="e">
        <f>#REF!</f>
        <v>#REF!</v>
      </c>
      <c r="S38" s="339" t="e">
        <f>#REF!</f>
        <v>#REF!</v>
      </c>
      <c r="T38" s="339">
        <f>+SUM(T39:T41)</f>
        <v>539.30833332999998</v>
      </c>
      <c r="U38" s="339">
        <f t="shared" ref="U38:X38" si="19">+SUM(U39:U41)</f>
        <v>551.255</v>
      </c>
      <c r="V38" s="339">
        <f t="shared" si="19"/>
        <v>551</v>
      </c>
      <c r="W38" s="339">
        <f t="shared" si="19"/>
        <v>551.259906</v>
      </c>
      <c r="X38" s="339">
        <f t="shared" si="19"/>
        <v>551.259906</v>
      </c>
      <c r="Y38" s="334"/>
      <c r="Z38" s="326"/>
      <c r="AA38" s="339">
        <f t="shared" ref="AA38:AD38" si="20">+SUM(AA39:AA41)</f>
        <v>551.259906</v>
      </c>
      <c r="AB38" s="339">
        <f t="shared" si="20"/>
        <v>551.259906</v>
      </c>
      <c r="AC38" s="339">
        <f t="shared" si="20"/>
        <v>551.259906</v>
      </c>
      <c r="AD38" s="339">
        <f t="shared" si="20"/>
        <v>551.259906</v>
      </c>
      <c r="AE38" s="339">
        <f>+SUM(AE39:AE41)</f>
        <v>551.259906</v>
      </c>
      <c r="AF38" s="222"/>
      <c r="AG38" s="222"/>
      <c r="AH38" s="222"/>
      <c r="AI38" s="222"/>
      <c r="AJ38" s="303"/>
      <c r="AK38" s="303"/>
      <c r="AL38" s="303"/>
      <c r="AM38" s="303"/>
      <c r="AN38" s="303"/>
      <c r="AO38" s="303"/>
      <c r="AP38" s="303"/>
      <c r="AQ38" s="303"/>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row>
    <row r="39" spans="2:65" x14ac:dyDescent="0.25">
      <c r="B39" s="112" t="s">
        <v>130</v>
      </c>
      <c r="C39" s="109"/>
      <c r="D39" s="109"/>
      <c r="E39" s="109"/>
      <c r="F39" s="109"/>
      <c r="G39" s="109"/>
      <c r="H39" s="109"/>
      <c r="I39" s="109"/>
      <c r="J39" s="109"/>
      <c r="K39" s="109"/>
      <c r="L39" s="301">
        <v>0</v>
      </c>
      <c r="M39" s="301">
        <v>0</v>
      </c>
      <c r="N39" s="301">
        <v>0</v>
      </c>
      <c r="O39" s="301">
        <v>0</v>
      </c>
      <c r="P39" s="301">
        <v>0</v>
      </c>
      <c r="Q39" s="301">
        <v>0</v>
      </c>
      <c r="R39" s="339">
        <v>0</v>
      </c>
      <c r="S39" s="339">
        <v>0</v>
      </c>
      <c r="T39" s="339">
        <v>233.33333332999999</v>
      </c>
      <c r="U39" s="339">
        <v>245.28</v>
      </c>
      <c r="V39" s="339">
        <v>245</v>
      </c>
      <c r="W39" s="339" vm="8">
        <v>245.28490600000001</v>
      </c>
      <c r="X39" s="339" vm="8">
        <f t="shared" ref="X39:X45" si="21">AD39</f>
        <v>245.28490600000001</v>
      </c>
      <c r="Y39" s="339"/>
      <c r="Z39" s="326"/>
      <c r="AA39" s="339" vm="20">
        <v>245.28490600000001</v>
      </c>
      <c r="AB39" s="339" vm="2">
        <v>245.28490600000001</v>
      </c>
      <c r="AC39" s="339" vm="151">
        <v>245.28490600000001</v>
      </c>
      <c r="AD39" s="339" vm="8">
        <v>245.28490600000001</v>
      </c>
      <c r="AE39" s="301" vm="289">
        <v>245.28490600000001</v>
      </c>
      <c r="AF39" s="222"/>
      <c r="AG39" s="222"/>
      <c r="AH39" s="222"/>
      <c r="AI39" s="222"/>
      <c r="AJ39" s="339"/>
      <c r="AK39" s="339"/>
      <c r="AL39" s="339"/>
      <c r="AM39" s="339"/>
      <c r="AN39" s="339"/>
      <c r="AO39" s="339"/>
      <c r="AP39" s="339"/>
      <c r="AQ39" s="339"/>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row>
    <row r="40" spans="2:65" x14ac:dyDescent="0.25">
      <c r="B40" s="112" t="s">
        <v>131</v>
      </c>
      <c r="C40" s="109"/>
      <c r="D40" s="109"/>
      <c r="E40" s="109"/>
      <c r="F40" s="109"/>
      <c r="G40" s="109"/>
      <c r="H40" s="109"/>
      <c r="I40" s="109"/>
      <c r="J40" s="109"/>
      <c r="K40" s="109"/>
      <c r="L40" s="301">
        <v>0</v>
      </c>
      <c r="M40" s="301">
        <v>0</v>
      </c>
      <c r="N40" s="301">
        <v>0</v>
      </c>
      <c r="O40" s="301">
        <v>0</v>
      </c>
      <c r="P40" s="301">
        <v>0</v>
      </c>
      <c r="Q40" s="301">
        <v>0</v>
      </c>
      <c r="R40" s="301">
        <v>0</v>
      </c>
      <c r="S40" s="301">
        <v>0</v>
      </c>
      <c r="T40" s="301">
        <v>109.5</v>
      </c>
      <c r="U40" s="301">
        <v>109.5</v>
      </c>
      <c r="V40" s="301">
        <v>110</v>
      </c>
      <c r="W40" s="301" vm="9">
        <v>109.5</v>
      </c>
      <c r="X40" s="301" vm="9">
        <f t="shared" si="21"/>
        <v>109.5</v>
      </c>
      <c r="Y40" s="301"/>
      <c r="Z40" s="326"/>
      <c r="AA40" s="301" vm="21">
        <v>109.5</v>
      </c>
      <c r="AB40" s="301" vm="3">
        <v>109.5</v>
      </c>
      <c r="AC40" s="301" vm="152">
        <v>109.5</v>
      </c>
      <c r="AD40" s="301" vm="9">
        <v>109.5</v>
      </c>
      <c r="AE40" s="301" vm="290">
        <v>109.5</v>
      </c>
      <c r="AF40" s="222"/>
      <c r="AG40" s="222"/>
      <c r="AH40" s="222"/>
      <c r="AI40" s="222"/>
      <c r="AJ40" s="301"/>
      <c r="AK40" s="301"/>
      <c r="AL40" s="301"/>
      <c r="AM40" s="301"/>
      <c r="AN40" s="301"/>
      <c r="AO40" s="301"/>
      <c r="AP40" s="301"/>
      <c r="AQ40" s="30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row>
    <row r="41" spans="2:65" x14ac:dyDescent="0.25">
      <c r="B41" s="112" t="s">
        <v>132</v>
      </c>
      <c r="C41" s="109"/>
      <c r="D41" s="109"/>
      <c r="E41" s="109"/>
      <c r="F41" s="109"/>
      <c r="G41" s="109"/>
      <c r="H41" s="109"/>
      <c r="I41" s="109"/>
      <c r="J41" s="109"/>
      <c r="K41" s="109"/>
      <c r="L41" s="301">
        <v>0</v>
      </c>
      <c r="M41" s="301">
        <v>0</v>
      </c>
      <c r="N41" s="301">
        <v>0</v>
      </c>
      <c r="O41" s="301">
        <v>0</v>
      </c>
      <c r="P41" s="301">
        <v>0</v>
      </c>
      <c r="Q41" s="301">
        <v>0</v>
      </c>
      <c r="R41" s="301">
        <v>0</v>
      </c>
      <c r="S41" s="301">
        <v>0</v>
      </c>
      <c r="T41" s="301">
        <v>196.47499999999999</v>
      </c>
      <c r="U41" s="301">
        <v>196.47499999999999</v>
      </c>
      <c r="V41" s="301">
        <v>196</v>
      </c>
      <c r="W41" s="301" vm="10">
        <v>196.47499999999999</v>
      </c>
      <c r="X41" s="301" vm="10">
        <f t="shared" si="21"/>
        <v>196.47499999999999</v>
      </c>
      <c r="Y41" s="301"/>
      <c r="Z41" s="326"/>
      <c r="AA41" s="301" vm="22">
        <v>196.47499999999999</v>
      </c>
      <c r="AB41" s="301" vm="1">
        <v>196.47499999999999</v>
      </c>
      <c r="AC41" s="301" vm="153">
        <v>196.47499999999999</v>
      </c>
      <c r="AD41" s="301" vm="10">
        <v>196.47499999999999</v>
      </c>
      <c r="AE41" s="301" vm="291">
        <v>196.47499999999999</v>
      </c>
      <c r="AF41" s="222"/>
      <c r="AG41" s="222"/>
      <c r="AH41" s="222"/>
      <c r="AI41" s="222"/>
      <c r="AJ41" s="301"/>
      <c r="AK41" s="301"/>
      <c r="AL41" s="301"/>
      <c r="AM41" s="301"/>
      <c r="AN41" s="301"/>
      <c r="AO41" s="301"/>
      <c r="AP41" s="301"/>
      <c r="AQ41" s="30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row>
    <row r="42" spans="2:65" x14ac:dyDescent="0.25">
      <c r="B42" s="109"/>
      <c r="C42" s="109"/>
      <c r="D42" s="109"/>
      <c r="E42" s="109"/>
      <c r="F42" s="109"/>
      <c r="G42" s="109"/>
      <c r="H42" s="109"/>
      <c r="I42" s="109"/>
      <c r="J42" s="109"/>
      <c r="K42" s="109"/>
      <c r="L42" s="301"/>
      <c r="M42" s="301"/>
      <c r="N42" s="301"/>
      <c r="O42" s="301"/>
      <c r="P42" s="301"/>
      <c r="Q42" s="301"/>
      <c r="R42" s="339"/>
      <c r="S42" s="339"/>
      <c r="T42" s="339"/>
      <c r="U42" s="339"/>
      <c r="V42" s="339"/>
      <c r="W42" s="339"/>
      <c r="X42" s="334">
        <f t="shared" si="21"/>
        <v>0</v>
      </c>
      <c r="Y42" s="334"/>
      <c r="Z42" s="326"/>
      <c r="AA42" s="339"/>
      <c r="AB42" s="339"/>
      <c r="AC42" s="339"/>
      <c r="AD42" s="222"/>
      <c r="AE42" s="222"/>
      <c r="AF42" s="222"/>
      <c r="AG42" s="222"/>
      <c r="AH42" s="222"/>
      <c r="AI42" s="222"/>
      <c r="AJ42" s="303"/>
      <c r="AK42" s="303"/>
      <c r="AL42" s="303"/>
      <c r="AM42" s="303"/>
      <c r="AN42" s="303"/>
      <c r="AO42" s="303"/>
      <c r="AP42" s="303"/>
      <c r="AQ42" s="303"/>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row>
    <row r="43" spans="2:65" x14ac:dyDescent="0.25">
      <c r="B43" s="219" t="s">
        <v>115</v>
      </c>
      <c r="C43" s="220"/>
      <c r="D43" s="220"/>
      <c r="E43" s="220"/>
      <c r="F43" s="220"/>
      <c r="G43" s="220"/>
      <c r="H43" s="220"/>
      <c r="I43" s="220"/>
      <c r="J43" s="220"/>
      <c r="K43" s="220"/>
      <c r="L43" s="294">
        <v>0</v>
      </c>
      <c r="M43" s="294">
        <v>0</v>
      </c>
      <c r="N43" s="294">
        <v>0</v>
      </c>
      <c r="O43" s="294">
        <v>0</v>
      </c>
      <c r="P43" s="294">
        <v>0</v>
      </c>
      <c r="Q43" s="294">
        <v>0</v>
      </c>
      <c r="R43" s="294">
        <v>0</v>
      </c>
      <c r="S43" s="294">
        <v>0</v>
      </c>
      <c r="T43" s="294">
        <v>0</v>
      </c>
      <c r="U43" s="294">
        <v>0</v>
      </c>
      <c r="V43" s="294">
        <v>33.67625392630989</v>
      </c>
      <c r="W43" s="294">
        <v>28.234470581891799</v>
      </c>
      <c r="X43" s="334">
        <f t="shared" si="21"/>
        <v>28.236061853502157</v>
      </c>
      <c r="Y43" s="334"/>
      <c r="Z43" s="326"/>
      <c r="AA43" s="294">
        <v>3.5609430855354303</v>
      </c>
      <c r="AB43" s="294">
        <v>7.2232465344463597</v>
      </c>
      <c r="AC43" s="294">
        <v>13.26170977972588</v>
      </c>
      <c r="AD43" s="294">
        <v>28.236061853502157</v>
      </c>
      <c r="AE43" s="294">
        <v>28.236061853502157</v>
      </c>
      <c r="AF43" s="208"/>
      <c r="AG43" s="208"/>
      <c r="AH43" s="208"/>
      <c r="AI43" s="326"/>
      <c r="AJ43" s="303"/>
      <c r="AK43" s="303"/>
      <c r="AL43" s="303"/>
      <c r="AM43" s="303"/>
      <c r="AN43" s="303"/>
      <c r="AO43" s="303"/>
      <c r="AP43" s="303"/>
      <c r="AQ43" s="303"/>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row>
    <row r="44" spans="2:65" x14ac:dyDescent="0.25">
      <c r="B44" s="220" t="s">
        <v>56</v>
      </c>
      <c r="C44" s="220"/>
      <c r="D44" s="220"/>
      <c r="E44" s="220"/>
      <c r="F44" s="220"/>
      <c r="G44" s="220"/>
      <c r="H44" s="220"/>
      <c r="I44" s="220"/>
      <c r="J44" s="220"/>
      <c r="K44" s="220"/>
      <c r="L44" s="303">
        <v>0</v>
      </c>
      <c r="M44" s="303">
        <v>0</v>
      </c>
      <c r="N44" s="303">
        <v>0</v>
      </c>
      <c r="O44" s="303">
        <v>0</v>
      </c>
      <c r="P44" s="303">
        <v>0</v>
      </c>
      <c r="Q44" s="303">
        <v>0</v>
      </c>
      <c r="R44" s="303">
        <v>0</v>
      </c>
      <c r="S44" s="303">
        <v>0</v>
      </c>
      <c r="T44" s="303">
        <v>0</v>
      </c>
      <c r="U44" s="303">
        <v>0</v>
      </c>
      <c r="V44" s="303">
        <v>28.565855742949953</v>
      </c>
      <c r="W44" s="303">
        <v>26.526643439999997</v>
      </c>
      <c r="X44" s="334">
        <f t="shared" si="21"/>
        <v>25.563646729999995</v>
      </c>
      <c r="Y44" s="334"/>
      <c r="Z44" s="326"/>
      <c r="AA44" s="303">
        <v>3.3743521099999998</v>
      </c>
      <c r="AB44" s="303">
        <v>6.8973052400000006</v>
      </c>
      <c r="AC44" s="303">
        <v>12.668196750000002</v>
      </c>
      <c r="AD44" s="303">
        <v>25.563646729999995</v>
      </c>
      <c r="AE44" s="303">
        <v>25.563646729999995</v>
      </c>
      <c r="AF44" s="208"/>
      <c r="AG44" s="208"/>
      <c r="AH44" s="208"/>
      <c r="AI44" s="326"/>
      <c r="AJ44" s="303"/>
      <c r="AK44" s="303"/>
      <c r="AL44" s="303"/>
      <c r="AM44" s="303"/>
      <c r="AN44" s="303"/>
      <c r="AO44" s="303"/>
      <c r="AP44" s="303"/>
      <c r="AQ44" s="303"/>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row>
    <row r="45" spans="2:65" x14ac:dyDescent="0.25">
      <c r="B45" s="220" t="s">
        <v>57</v>
      </c>
      <c r="C45" s="220"/>
      <c r="D45" s="220"/>
      <c r="E45" s="220"/>
      <c r="F45" s="220"/>
      <c r="G45" s="220"/>
      <c r="H45" s="220"/>
      <c r="I45" s="220"/>
      <c r="J45" s="220"/>
      <c r="K45" s="220"/>
      <c r="L45" s="303">
        <v>0</v>
      </c>
      <c r="M45" s="303">
        <v>0</v>
      </c>
      <c r="N45" s="303">
        <v>0</v>
      </c>
      <c r="O45" s="303">
        <v>0</v>
      </c>
      <c r="P45" s="303">
        <v>0</v>
      </c>
      <c r="Q45" s="303">
        <v>0</v>
      </c>
      <c r="R45" s="303">
        <v>0</v>
      </c>
      <c r="S45" s="303">
        <v>0</v>
      </c>
      <c r="T45" s="303">
        <v>0</v>
      </c>
      <c r="U45" s="303">
        <v>0</v>
      </c>
      <c r="V45" s="303">
        <v>5.1103981833599343</v>
      </c>
      <c r="W45" s="303">
        <v>1.7078271418917998</v>
      </c>
      <c r="X45" s="334">
        <f t="shared" si="21"/>
        <v>2.67241512350216</v>
      </c>
      <c r="Y45" s="334"/>
      <c r="Z45" s="326"/>
      <c r="AA45" s="303">
        <v>0.18659097553543003</v>
      </c>
      <c r="AB45" s="303">
        <v>0.32594129444636</v>
      </c>
      <c r="AC45" s="303">
        <v>0.59351302972588016</v>
      </c>
      <c r="AD45" s="303">
        <v>2.67241512350216</v>
      </c>
      <c r="AE45" s="303">
        <v>2.67241512350216</v>
      </c>
      <c r="AF45" s="208"/>
      <c r="AG45" s="208"/>
      <c r="AH45" s="208"/>
      <c r="AI45" s="326"/>
      <c r="AJ45" s="303"/>
      <c r="AK45" s="303"/>
      <c r="AL45" s="303"/>
      <c r="AM45" s="303"/>
      <c r="AN45" s="303"/>
      <c r="AO45" s="303"/>
      <c r="AP45" s="303"/>
      <c r="AQ45" s="303"/>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row>
    <row r="46" spans="2:65" x14ac:dyDescent="0.25">
      <c r="L46" s="222"/>
      <c r="M46" s="222"/>
      <c r="N46" s="222"/>
      <c r="O46" s="222"/>
      <c r="P46" s="222"/>
      <c r="Q46" s="222"/>
      <c r="R46" s="222"/>
      <c r="S46" s="222"/>
      <c r="T46" s="222"/>
      <c r="U46" s="222"/>
      <c r="V46" s="222"/>
      <c r="W46" s="222"/>
      <c r="X46" s="222"/>
      <c r="Y46" s="222"/>
      <c r="Z46" s="326"/>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row>
    <row r="47" spans="2:65" x14ac:dyDescent="0.25">
      <c r="B47" s="32" t="s">
        <v>116</v>
      </c>
      <c r="C47" s="32"/>
      <c r="D47" s="32"/>
      <c r="E47" s="32"/>
      <c r="F47" s="32"/>
      <c r="G47" s="32"/>
      <c r="H47" s="32"/>
      <c r="I47" s="32"/>
      <c r="J47" s="32"/>
      <c r="K47" s="32"/>
      <c r="L47" s="222"/>
      <c r="M47" s="222"/>
      <c r="N47" s="222"/>
      <c r="O47" s="222"/>
      <c r="P47" s="222"/>
      <c r="Q47" s="222"/>
      <c r="R47" s="222"/>
      <c r="S47" s="222"/>
      <c r="T47" s="222"/>
      <c r="U47" s="222"/>
      <c r="V47" s="222"/>
      <c r="W47" s="222"/>
      <c r="X47" s="222"/>
      <c r="Y47" s="222"/>
      <c r="Z47" s="326"/>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row>
    <row r="48" spans="2:65" x14ac:dyDescent="0.25">
      <c r="B48" s="20" t="s">
        <v>117</v>
      </c>
      <c r="C48" s="20"/>
      <c r="D48" s="20"/>
      <c r="E48" s="20"/>
      <c r="F48" s="20"/>
      <c r="G48" s="20"/>
      <c r="H48" s="20"/>
      <c r="I48" s="20"/>
      <c r="J48" s="20"/>
      <c r="K48" s="20"/>
      <c r="L48" s="320" t="e">
        <f>#REF!</f>
        <v>#REF!</v>
      </c>
      <c r="M48" s="320" t="e">
        <f>#REF!</f>
        <v>#REF!</v>
      </c>
      <c r="N48" s="320" t="e">
        <f>#REF!</f>
        <v>#REF!</v>
      </c>
      <c r="O48" s="320" t="e">
        <f>#REF!</f>
        <v>#REF!</v>
      </c>
      <c r="P48" s="320" t="e">
        <f>#REF!</f>
        <v>#REF!</v>
      </c>
      <c r="Q48" s="320" t="e">
        <f>#REF!</f>
        <v>#REF!</v>
      </c>
      <c r="R48" s="320" t="e">
        <f>#REF!</f>
        <v>#REF!</v>
      </c>
      <c r="S48" s="320" t="e">
        <f>#REF!</f>
        <v>#REF!</v>
      </c>
      <c r="T48" s="287">
        <v>0.05</v>
      </c>
      <c r="U48" s="287">
        <v>-0.18999999999999995</v>
      </c>
      <c r="V48" s="287">
        <v>-3.0000000000000027E-2</v>
      </c>
      <c r="W48" s="287">
        <v>-6.9999999999999951E-2</v>
      </c>
      <c r="X48" s="287">
        <f>AD48</f>
        <v>-0.37</v>
      </c>
      <c r="Y48" s="287"/>
      <c r="Z48" s="326"/>
      <c r="AA48" s="287">
        <v>-0.7</v>
      </c>
      <c r="AB48" s="287">
        <v>-0.65999999999999992</v>
      </c>
      <c r="AC48" s="287">
        <v>-0.63</v>
      </c>
      <c r="AD48" s="287">
        <v>-0.37</v>
      </c>
      <c r="AE48" s="298">
        <v>-5.0000000000000044E-2</v>
      </c>
      <c r="AF48" s="222"/>
      <c r="AG48" s="222"/>
      <c r="AH48" s="222"/>
      <c r="AI48" s="222"/>
      <c r="AJ48" s="320"/>
      <c r="AK48" s="320"/>
      <c r="AL48" s="320"/>
      <c r="AM48" s="320"/>
      <c r="AN48" s="320"/>
      <c r="AO48" s="320"/>
      <c r="AP48" s="320"/>
      <c r="AQ48" s="320"/>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row>
    <row r="49" spans="2:65" x14ac:dyDescent="0.25">
      <c r="B49" s="20" t="s">
        <v>118</v>
      </c>
      <c r="C49" s="20"/>
      <c r="D49" s="20"/>
      <c r="E49" s="20"/>
      <c r="F49" s="20"/>
      <c r="G49" s="20"/>
      <c r="H49" s="20"/>
      <c r="I49" s="20"/>
      <c r="J49" s="20"/>
      <c r="K49" s="20"/>
      <c r="L49" s="320" t="e">
        <f>#REF!</f>
        <v>#REF!</v>
      </c>
      <c r="M49" s="320" t="e">
        <f>#REF!</f>
        <v>#REF!</v>
      </c>
      <c r="N49" s="320" t="e">
        <f>#REF!</f>
        <v>#REF!</v>
      </c>
      <c r="O49" s="320" t="e">
        <f>#REF!</f>
        <v>#REF!</v>
      </c>
      <c r="P49" s="320" t="e">
        <f>#REF!</f>
        <v>#REF!</v>
      </c>
      <c r="Q49" s="320" t="e">
        <f>#REF!</f>
        <v>#REF!</v>
      </c>
      <c r="R49" s="320" t="e">
        <f>#REF!</f>
        <v>#REF!</v>
      </c>
      <c r="S49" s="320" t="e">
        <f>#REF!</f>
        <v>#REF!</v>
      </c>
      <c r="T49" s="346">
        <v>0.81536158909342271</v>
      </c>
      <c r="U49" s="346">
        <v>0.80910000000000004</v>
      </c>
      <c r="V49" s="346">
        <v>0.79900000000000004</v>
      </c>
      <c r="W49" s="346" vm="11">
        <v>0.73</v>
      </c>
      <c r="X49" s="346" vm="192">
        <f>AD49</f>
        <v>0.86311800000000005</v>
      </c>
      <c r="Y49" s="346"/>
      <c r="Z49" s="482"/>
      <c r="AA49" s="346">
        <v>0.95412699999999995</v>
      </c>
      <c r="AB49" s="346" vm="104">
        <v>0.95066799999999996</v>
      </c>
      <c r="AC49" s="346" vm="147">
        <v>0.88600000000000001</v>
      </c>
      <c r="AD49" s="346" vm="192">
        <v>0.86311800000000005</v>
      </c>
      <c r="AE49" s="483">
        <v>0</v>
      </c>
      <c r="AF49" s="222"/>
      <c r="AG49" s="222"/>
      <c r="AH49" s="222"/>
      <c r="AI49" s="222"/>
      <c r="AJ49" s="320"/>
      <c r="AK49" s="320"/>
      <c r="AL49" s="320"/>
      <c r="AM49" s="320"/>
      <c r="AN49" s="320"/>
      <c r="AO49" s="320"/>
      <c r="AP49" s="320"/>
      <c r="AQ49" s="320"/>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row>
    <row r="50" spans="2:65" x14ac:dyDescent="0.25">
      <c r="B50" s="9"/>
      <c r="C50" s="9"/>
      <c r="D50" s="9"/>
      <c r="E50" s="9"/>
      <c r="F50" s="9"/>
      <c r="G50" s="9"/>
      <c r="H50" s="9"/>
      <c r="I50" s="9"/>
      <c r="J50" s="9"/>
      <c r="K50" s="9"/>
      <c r="L50" s="334"/>
      <c r="M50" s="334"/>
      <c r="N50" s="334"/>
      <c r="O50" s="334"/>
      <c r="P50" s="334"/>
      <c r="Q50" s="334"/>
      <c r="R50" s="334"/>
      <c r="S50" s="334"/>
      <c r="T50" s="301"/>
      <c r="U50" s="301"/>
      <c r="V50" s="301"/>
      <c r="W50" s="301"/>
      <c r="X50" s="301"/>
      <c r="Y50" s="301"/>
      <c r="Z50" s="326"/>
      <c r="AA50" s="301"/>
      <c r="AB50" s="301"/>
      <c r="AC50" s="301"/>
      <c r="AD50" s="301"/>
      <c r="AE50" s="301"/>
      <c r="AF50" s="222"/>
      <c r="AG50" s="222"/>
      <c r="AH50" s="222"/>
      <c r="AI50" s="222"/>
      <c r="AJ50" s="295"/>
      <c r="AK50" s="295"/>
      <c r="AL50" s="295"/>
      <c r="AM50" s="295"/>
      <c r="AN50" s="295"/>
      <c r="AO50" s="295"/>
      <c r="AP50" s="295"/>
      <c r="AQ50" s="295"/>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row>
    <row r="51" spans="2:65" x14ac:dyDescent="0.25">
      <c r="B51" s="39" t="s">
        <v>271</v>
      </c>
      <c r="C51" s="39"/>
      <c r="D51" s="39"/>
      <c r="E51" s="39"/>
      <c r="F51" s="39"/>
      <c r="G51" s="39"/>
      <c r="H51" s="39"/>
      <c r="I51" s="39"/>
      <c r="J51" s="39"/>
      <c r="K51" s="39"/>
      <c r="L51" s="222"/>
      <c r="M51" s="222"/>
      <c r="N51" s="222"/>
      <c r="O51" s="222"/>
      <c r="P51" s="222"/>
      <c r="Q51" s="222"/>
      <c r="R51" s="222"/>
      <c r="S51" s="222"/>
      <c r="T51" s="340"/>
      <c r="U51" s="340"/>
      <c r="V51" s="340"/>
      <c r="W51" s="340"/>
      <c r="X51" s="340"/>
      <c r="Y51" s="340"/>
      <c r="Z51" s="326"/>
      <c r="AA51" s="340"/>
      <c r="AB51" s="340"/>
      <c r="AC51" s="340"/>
      <c r="AD51" s="340"/>
      <c r="AE51" s="340"/>
      <c r="AF51" s="222"/>
      <c r="AG51" s="222"/>
      <c r="AH51" s="222"/>
      <c r="AI51" s="222"/>
      <c r="AJ51" s="340"/>
      <c r="AK51" s="340"/>
      <c r="AL51" s="340"/>
      <c r="AM51" s="340"/>
      <c r="AN51" s="340"/>
      <c r="AO51" s="340"/>
      <c r="AP51" s="340"/>
      <c r="AQ51" s="340"/>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row>
    <row r="52" spans="2:65" x14ac:dyDescent="0.25">
      <c r="B52" s="20" t="s">
        <v>56</v>
      </c>
      <c r="C52" s="20"/>
      <c r="D52" s="20"/>
      <c r="E52" s="20"/>
      <c r="F52" s="20"/>
      <c r="G52" s="20"/>
      <c r="H52" s="20"/>
      <c r="I52" s="20"/>
      <c r="J52" s="20"/>
      <c r="K52" s="20"/>
      <c r="L52" s="304" t="e">
        <f>#REF!</f>
        <v>#REF!</v>
      </c>
      <c r="M52" s="304" t="e">
        <f>#REF!</f>
        <v>#REF!</v>
      </c>
      <c r="N52" s="304" t="e">
        <f>#REF!</f>
        <v>#REF!</v>
      </c>
      <c r="O52" s="304" t="e">
        <f>#REF!</f>
        <v>#REF!</v>
      </c>
      <c r="P52" s="304" t="e">
        <f>#REF!</f>
        <v>#REF!</v>
      </c>
      <c r="Q52" s="304" t="e">
        <f>#REF!</f>
        <v>#REF!</v>
      </c>
      <c r="R52" s="304" t="e">
        <f>#REF!</f>
        <v>#REF!</v>
      </c>
      <c r="S52" s="304" t="e">
        <f>#REF!</f>
        <v>#REF!</v>
      </c>
      <c r="T52" s="304">
        <v>0.21115503999503241</v>
      </c>
      <c r="U52" s="304">
        <v>0.1583491142567415</v>
      </c>
      <c r="V52" s="304">
        <v>0.21495500234917533</v>
      </c>
      <c r="W52" s="304">
        <v>0.20330606845667049</v>
      </c>
      <c r="X52" s="304">
        <f>AD52</f>
        <v>0.26009163316648093</v>
      </c>
      <c r="Y52" s="304"/>
      <c r="Z52" s="482"/>
      <c r="AA52" s="304">
        <v>0.36874303011837312</v>
      </c>
      <c r="AB52" s="304">
        <v>0.29770296810930241</v>
      </c>
      <c r="AC52" s="304">
        <v>0.26212166328112224</v>
      </c>
      <c r="AD52" s="304">
        <v>0.26009163316648093</v>
      </c>
      <c r="AE52" s="484">
        <v>0.35820821394626123</v>
      </c>
      <c r="AF52" s="222"/>
      <c r="AG52" s="222"/>
      <c r="AH52" s="222"/>
      <c r="AI52" s="222"/>
      <c r="AJ52" s="304"/>
      <c r="AK52" s="304"/>
      <c r="AL52" s="304"/>
      <c r="AM52" s="304"/>
      <c r="AN52" s="304"/>
      <c r="AO52" s="304"/>
      <c r="AP52" s="304"/>
      <c r="AQ52" s="304"/>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row>
    <row r="53" spans="2:65" x14ac:dyDescent="0.25">
      <c r="B53" s="20" t="s">
        <v>57</v>
      </c>
      <c r="C53" s="20"/>
      <c r="D53" s="20"/>
      <c r="E53" s="20"/>
      <c r="F53" s="20"/>
      <c r="G53" s="20"/>
      <c r="H53" s="20"/>
      <c r="I53" s="20"/>
      <c r="J53" s="20"/>
      <c r="K53" s="20"/>
      <c r="L53" s="304" t="e">
        <f>#REF!</f>
        <v>#REF!</v>
      </c>
      <c r="M53" s="304" t="e">
        <f>#REF!</f>
        <v>#REF!</v>
      </c>
      <c r="N53" s="304" t="e">
        <f>#REF!</f>
        <v>#REF!</v>
      </c>
      <c r="O53" s="304" t="e">
        <f>#REF!</f>
        <v>#REF!</v>
      </c>
      <c r="P53" s="304" t="e">
        <f>#REF!</f>
        <v>#REF!</v>
      </c>
      <c r="Q53" s="304" t="e">
        <f>#REF!</f>
        <v>#REF!</v>
      </c>
      <c r="R53" s="304" t="e">
        <f>#REF!</f>
        <v>#REF!</v>
      </c>
      <c r="S53" s="304" t="e">
        <f>#REF!</f>
        <v>#REF!</v>
      </c>
      <c r="T53" s="304">
        <v>0.39931864616472973</v>
      </c>
      <c r="U53" s="304">
        <v>0.29471717116701962</v>
      </c>
      <c r="V53" s="346">
        <v>0.39461504752483872</v>
      </c>
      <c r="W53" s="346">
        <v>0.39103754580500416</v>
      </c>
      <c r="X53" s="304">
        <f>AD53</f>
        <v>0.41344456562366588</v>
      </c>
      <c r="Y53" s="304"/>
      <c r="Z53" s="482"/>
      <c r="AA53" s="346">
        <v>0.58716484556852466</v>
      </c>
      <c r="AB53" s="346">
        <v>0.46123606262733652</v>
      </c>
      <c r="AC53" s="346">
        <v>0.3987759268906193</v>
      </c>
      <c r="AD53" s="346">
        <v>0.41344456562366588</v>
      </c>
      <c r="AE53" s="492">
        <v>0.50856410033171451</v>
      </c>
      <c r="AF53" s="222"/>
      <c r="AG53" s="222"/>
      <c r="AH53" s="222"/>
      <c r="AI53" s="222"/>
      <c r="AJ53" s="304"/>
      <c r="AK53" s="304"/>
      <c r="AL53" s="304"/>
      <c r="AM53" s="304"/>
      <c r="AN53" s="304"/>
      <c r="AO53" s="304"/>
      <c r="AP53" s="304"/>
      <c r="AQ53" s="304"/>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row>
    <row r="54" spans="2:65" x14ac:dyDescent="0.25">
      <c r="B54" s="32"/>
      <c r="C54" s="32"/>
      <c r="D54" s="32"/>
      <c r="E54" s="32"/>
      <c r="F54" s="32"/>
      <c r="G54" s="32"/>
      <c r="H54" s="32"/>
      <c r="I54" s="32"/>
      <c r="J54" s="32"/>
      <c r="K54" s="32"/>
      <c r="L54" s="334"/>
      <c r="M54" s="334"/>
      <c r="N54" s="334"/>
      <c r="O54" s="334"/>
      <c r="P54" s="334"/>
      <c r="Q54" s="334"/>
      <c r="R54" s="334"/>
      <c r="S54" s="334"/>
      <c r="T54" s="334"/>
      <c r="U54" s="334"/>
      <c r="V54" s="334"/>
      <c r="W54" s="334"/>
      <c r="X54" s="334"/>
      <c r="Y54" s="334"/>
      <c r="Z54" s="326"/>
      <c r="AA54" s="334"/>
      <c r="AB54" s="334"/>
      <c r="AC54" s="334"/>
      <c r="AD54" s="334"/>
      <c r="AE54" s="334"/>
      <c r="AF54" s="222"/>
      <c r="AG54" s="222"/>
      <c r="AH54" s="222"/>
      <c r="AI54" s="222"/>
      <c r="AJ54" s="294"/>
      <c r="AK54" s="294"/>
      <c r="AL54" s="294"/>
      <c r="AM54" s="294"/>
      <c r="AN54" s="294"/>
      <c r="AO54" s="294"/>
      <c r="AP54" s="294"/>
      <c r="AQ54" s="294"/>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row>
    <row r="55" spans="2:65" x14ac:dyDescent="0.25">
      <c r="B55" s="36" t="s">
        <v>77</v>
      </c>
      <c r="C55" s="36"/>
      <c r="D55" s="36"/>
      <c r="E55" s="36"/>
      <c r="F55" s="36"/>
      <c r="G55" s="36"/>
      <c r="H55" s="36"/>
      <c r="I55" s="36"/>
      <c r="J55" s="36"/>
      <c r="K55" s="36"/>
      <c r="L55" s="341" t="e">
        <f t="shared" ref="L55:S55" si="22">L56+L59</f>
        <v>#REF!</v>
      </c>
      <c r="M55" s="341" t="e">
        <f t="shared" si="22"/>
        <v>#REF!</v>
      </c>
      <c r="N55" s="341" t="e">
        <f t="shared" si="22"/>
        <v>#REF!</v>
      </c>
      <c r="O55" s="341" t="e">
        <f t="shared" si="22"/>
        <v>#REF!</v>
      </c>
      <c r="P55" s="341" t="e">
        <f t="shared" si="22"/>
        <v>#REF!</v>
      </c>
      <c r="Q55" s="341" t="e">
        <f t="shared" si="22"/>
        <v>#REF!</v>
      </c>
      <c r="R55" s="341" t="e">
        <f t="shared" si="22"/>
        <v>#REF!</v>
      </c>
      <c r="S55" s="341" t="e">
        <f t="shared" si="22"/>
        <v>#REF!</v>
      </c>
      <c r="T55" s="341">
        <f>+T56+T59</f>
        <v>18899.44349705955</v>
      </c>
      <c r="U55" s="341">
        <f t="shared" ref="U55:X55" si="23">+U56+U59</f>
        <v>14096.226251612366</v>
      </c>
      <c r="V55" s="341">
        <f t="shared" si="23"/>
        <v>18792.488699846002</v>
      </c>
      <c r="W55" s="341">
        <f t="shared" si="23"/>
        <v>15283.099539593</v>
      </c>
      <c r="X55" s="341">
        <f t="shared" si="23"/>
        <v>11775.210974066</v>
      </c>
      <c r="Y55" s="341"/>
      <c r="Z55" s="326"/>
      <c r="AA55" s="341">
        <f t="shared" ref="AA55:AE55" si="24">+AA56+AA59</f>
        <v>3575.2977606860004</v>
      </c>
      <c r="AB55" s="341">
        <f t="shared" si="24"/>
        <v>6000.9309761170007</v>
      </c>
      <c r="AC55" s="341">
        <f t="shared" si="24"/>
        <v>7745.6396713029999</v>
      </c>
      <c r="AD55" s="341">
        <f t="shared" si="24"/>
        <v>11775.210974066</v>
      </c>
      <c r="AE55" s="341">
        <f t="shared" si="24"/>
        <v>5017.7973376440004</v>
      </c>
      <c r="AF55" s="222"/>
      <c r="AG55" s="222"/>
      <c r="AH55" s="222"/>
      <c r="AI55" s="222"/>
      <c r="AJ55" s="306"/>
      <c r="AK55" s="306"/>
      <c r="AL55" s="306"/>
      <c r="AM55" s="306"/>
      <c r="AN55" s="306"/>
      <c r="AO55" s="306"/>
      <c r="AP55" s="306"/>
      <c r="AQ55" s="306"/>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row>
    <row r="56" spans="2:65" x14ac:dyDescent="0.25">
      <c r="B56" t="s">
        <v>56</v>
      </c>
      <c r="L56" s="339" t="e">
        <f>#REF!</f>
        <v>#REF!</v>
      </c>
      <c r="M56" s="339" t="e">
        <f>#REF!</f>
        <v>#REF!</v>
      </c>
      <c r="N56" s="339" t="e">
        <f>#REF!</f>
        <v>#REF!</v>
      </c>
      <c r="O56" s="339" t="e">
        <f>#REF!</f>
        <v>#REF!</v>
      </c>
      <c r="P56" s="339" t="e">
        <f>#REF!</f>
        <v>#REF!</v>
      </c>
      <c r="Q56" s="339" t="e">
        <f>#REF!</f>
        <v>#REF!</v>
      </c>
      <c r="R56" s="339" t="e">
        <f>#REF!</f>
        <v>#REF!</v>
      </c>
      <c r="S56" s="339" t="e">
        <f>#REF!</f>
        <v>#REF!</v>
      </c>
      <c r="T56" s="343">
        <v>13305.216875919999</v>
      </c>
      <c r="U56" s="343">
        <v>9967.4066723499873</v>
      </c>
      <c r="V56" s="343">
        <v>13249.010699846003</v>
      </c>
      <c r="W56" s="343">
        <v>9804.8864142660004</v>
      </c>
      <c r="X56" s="343">
        <f>AD56</f>
        <v>6043.9936189320006</v>
      </c>
      <c r="Y56" s="343"/>
      <c r="Z56" s="482"/>
      <c r="AA56" s="343">
        <v>1547.0072614510002</v>
      </c>
      <c r="AB56" s="343">
        <v>2796.6585535239997</v>
      </c>
      <c r="AC56" s="343">
        <v>3567.1514594279997</v>
      </c>
      <c r="AD56" s="343">
        <v>6043.9936189320006</v>
      </c>
      <c r="AE56" s="485">
        <v>3478.5263751699999</v>
      </c>
      <c r="AF56" s="378"/>
      <c r="AG56" s="378"/>
      <c r="AH56" s="378"/>
      <c r="AI56" s="378"/>
      <c r="AJ56" s="343">
        <f>AA56</f>
        <v>1547.0072614510002</v>
      </c>
      <c r="AK56" s="343">
        <f t="shared" ref="AK56:AM58" si="25">AB56-AA56</f>
        <v>1249.6512920729995</v>
      </c>
      <c r="AL56" s="343">
        <f t="shared" si="25"/>
        <v>770.49290590400005</v>
      </c>
      <c r="AM56" s="343">
        <f t="shared" si="25"/>
        <v>2476.8421595040008</v>
      </c>
      <c r="AN56" s="343">
        <f>AE56</f>
        <v>3478.5263751699999</v>
      </c>
      <c r="AO56" s="303"/>
      <c r="AP56" s="303"/>
      <c r="AQ56" s="303"/>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row>
    <row r="57" spans="2:65" x14ac:dyDescent="0.25">
      <c r="B57" s="9" t="s">
        <v>125</v>
      </c>
      <c r="L57" s="334">
        <v>0</v>
      </c>
      <c r="M57" s="334">
        <v>0</v>
      </c>
      <c r="N57" s="334">
        <v>0</v>
      </c>
      <c r="O57" s="334">
        <v>0</v>
      </c>
      <c r="P57" s="334">
        <v>0</v>
      </c>
      <c r="Q57" s="334">
        <v>0</v>
      </c>
      <c r="R57" s="334">
        <v>0</v>
      </c>
      <c r="S57" s="334">
        <v>0</v>
      </c>
      <c r="T57" s="343">
        <v>11476.45432042</v>
      </c>
      <c r="U57" s="343">
        <v>8599.346833284988</v>
      </c>
      <c r="V57" s="343">
        <v>11614.100694076003</v>
      </c>
      <c r="W57" s="343">
        <v>8328.4802550059994</v>
      </c>
      <c r="X57" s="343">
        <f>AD57</f>
        <v>4359.1912459320001</v>
      </c>
      <c r="Y57" s="343"/>
      <c r="Z57" s="482"/>
      <c r="AA57" s="343">
        <v>1073.0487624510001</v>
      </c>
      <c r="AB57" s="343">
        <v>1819.7187095239997</v>
      </c>
      <c r="AC57" s="343">
        <v>2007.1193584279997</v>
      </c>
      <c r="AD57" s="343">
        <v>4359.1912459320001</v>
      </c>
      <c r="AE57" s="485">
        <v>3104.4845501699997</v>
      </c>
      <c r="AF57" s="378"/>
      <c r="AG57" s="378"/>
      <c r="AH57" s="378"/>
      <c r="AI57" s="378"/>
      <c r="AJ57" s="343">
        <f>AA57</f>
        <v>1073.0487624510001</v>
      </c>
      <c r="AK57" s="343">
        <f t="shared" si="25"/>
        <v>746.66994707299955</v>
      </c>
      <c r="AL57" s="343">
        <f t="shared" si="25"/>
        <v>187.40064890400004</v>
      </c>
      <c r="AM57" s="343">
        <f t="shared" si="25"/>
        <v>2352.0718875040002</v>
      </c>
      <c r="AN57" s="343">
        <f>AE57</f>
        <v>3104.4845501699997</v>
      </c>
      <c r="AO57" s="343"/>
      <c r="AP57" s="343"/>
      <c r="AQ57" s="343"/>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row>
    <row r="58" spans="2:65" x14ac:dyDescent="0.25">
      <c r="B58" s="163" t="s">
        <v>126</v>
      </c>
      <c r="C58" s="1"/>
      <c r="D58" s="1"/>
      <c r="E58" s="1"/>
      <c r="F58" s="1"/>
      <c r="G58" s="1"/>
      <c r="H58" s="1"/>
      <c r="I58" s="1"/>
      <c r="J58" s="1"/>
      <c r="K58" s="1"/>
      <c r="L58" s="334">
        <v>0</v>
      </c>
      <c r="M58" s="334">
        <v>0</v>
      </c>
      <c r="N58" s="334">
        <v>0</v>
      </c>
      <c r="O58" s="334">
        <v>0</v>
      </c>
      <c r="P58" s="334">
        <v>0</v>
      </c>
      <c r="Q58" s="334">
        <v>0</v>
      </c>
      <c r="R58" s="334">
        <v>0</v>
      </c>
      <c r="S58" s="334">
        <v>0</v>
      </c>
      <c r="T58" s="343">
        <v>1828.7625555</v>
      </c>
      <c r="U58" s="343">
        <v>1368.059839065</v>
      </c>
      <c r="V58" s="343">
        <v>1634.9100057700002</v>
      </c>
      <c r="W58" s="343">
        <v>1476.4061592600003</v>
      </c>
      <c r="X58" s="343">
        <f>AD58</f>
        <v>1684.8023730000002</v>
      </c>
      <c r="Y58" s="343"/>
      <c r="Z58" s="482"/>
      <c r="AA58" s="343">
        <v>473.95849899999996</v>
      </c>
      <c r="AB58" s="343">
        <v>976.93984399999999</v>
      </c>
      <c r="AC58" s="343">
        <v>1560.032101</v>
      </c>
      <c r="AD58" s="343">
        <v>1684.8023730000002</v>
      </c>
      <c r="AE58" s="485">
        <v>374.04182500000007</v>
      </c>
      <c r="AF58" s="378"/>
      <c r="AG58" s="378"/>
      <c r="AH58" s="378"/>
      <c r="AI58" s="378"/>
      <c r="AJ58" s="343">
        <f>AA58</f>
        <v>473.95849899999996</v>
      </c>
      <c r="AK58" s="343">
        <f t="shared" si="25"/>
        <v>502.98134500000003</v>
      </c>
      <c r="AL58" s="343">
        <f t="shared" si="25"/>
        <v>583.09225700000002</v>
      </c>
      <c r="AM58" s="343">
        <f t="shared" si="25"/>
        <v>124.7702720000002</v>
      </c>
      <c r="AN58" s="343">
        <f>AE58</f>
        <v>374.04182500000007</v>
      </c>
      <c r="AO58" s="343"/>
      <c r="AP58" s="343"/>
      <c r="AQ58" s="343"/>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row>
    <row r="59" spans="2:65" x14ac:dyDescent="0.25">
      <c r="B59" s="1" t="s">
        <v>57</v>
      </c>
      <c r="C59" s="1"/>
      <c r="D59" s="1"/>
      <c r="E59" s="1"/>
      <c r="F59" s="1"/>
      <c r="G59" s="1"/>
      <c r="H59" s="1"/>
      <c r="I59" s="1"/>
      <c r="J59" s="1"/>
      <c r="K59" s="1"/>
      <c r="L59" s="339" t="e">
        <f>#REF!</f>
        <v>#REF!</v>
      </c>
      <c r="M59" s="339" t="e">
        <f>#REF!</f>
        <v>#REF!</v>
      </c>
      <c r="N59" s="339" t="e">
        <f>#REF!</f>
        <v>#REF!</v>
      </c>
      <c r="O59" s="339" t="e">
        <f>#REF!</f>
        <v>#REF!</v>
      </c>
      <c r="P59" s="339" t="e">
        <f>#REF!</f>
        <v>#REF!</v>
      </c>
      <c r="Q59" s="339" t="e">
        <f>#REF!</f>
        <v>#REF!</v>
      </c>
      <c r="R59" s="339" t="e">
        <f>#REF!</f>
        <v>#REF!</v>
      </c>
      <c r="S59" s="339" t="e">
        <f>#REF!</f>
        <v>#REF!</v>
      </c>
      <c r="T59" s="339">
        <v>5594.2266211395499</v>
      </c>
      <c r="U59" s="339">
        <v>4128.8195792623801</v>
      </c>
      <c r="V59" s="339">
        <v>5543.4779999999992</v>
      </c>
      <c r="W59" s="339">
        <v>5478.2131253270009</v>
      </c>
      <c r="X59" s="339">
        <f>AD59</f>
        <v>5731.2173551339993</v>
      </c>
      <c r="Y59" s="339"/>
      <c r="Z59" s="482"/>
      <c r="AA59" s="339">
        <v>2028.2904992350002</v>
      </c>
      <c r="AB59" s="339">
        <v>3204.2724225930006</v>
      </c>
      <c r="AC59" s="339">
        <v>4178.4882118750002</v>
      </c>
      <c r="AD59" s="339">
        <v>5731.2173551339993</v>
      </c>
      <c r="AE59" s="485">
        <v>1539.2709624740003</v>
      </c>
      <c r="AF59" s="378"/>
      <c r="AG59" s="378"/>
      <c r="AH59" s="378"/>
      <c r="AI59" s="378"/>
      <c r="AJ59" s="303"/>
      <c r="AK59" s="303"/>
      <c r="AL59" s="303"/>
      <c r="AM59" s="303"/>
      <c r="AN59" s="303"/>
      <c r="AO59" s="303"/>
      <c r="AP59" s="303"/>
      <c r="AQ59" s="303"/>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row>
    <row r="60" spans="2:65" x14ac:dyDescent="0.25">
      <c r="B60" s="32"/>
      <c r="C60" s="32"/>
      <c r="D60" s="32"/>
      <c r="E60" s="32"/>
      <c r="F60" s="32"/>
      <c r="G60" s="32"/>
      <c r="H60" s="32"/>
      <c r="I60" s="32"/>
      <c r="J60" s="32"/>
      <c r="K60" s="32"/>
      <c r="L60" s="251"/>
      <c r="M60" s="251"/>
      <c r="N60" s="251"/>
      <c r="O60" s="251"/>
      <c r="P60" s="251"/>
      <c r="Q60" s="251"/>
      <c r="R60" s="251"/>
      <c r="S60" s="251"/>
      <c r="T60" s="341"/>
      <c r="U60" s="341"/>
      <c r="V60" s="341"/>
      <c r="W60" s="222"/>
      <c r="X60" s="222"/>
      <c r="Y60" s="222"/>
      <c r="Z60" s="326"/>
      <c r="AA60" s="341"/>
      <c r="AB60" s="341"/>
      <c r="AC60" s="341"/>
      <c r="AD60" s="341"/>
      <c r="AE60" s="341"/>
      <c r="AF60" s="222"/>
      <c r="AG60" s="222"/>
      <c r="AH60" s="222"/>
      <c r="AI60" s="222"/>
      <c r="AJ60" s="306"/>
      <c r="AK60" s="306"/>
      <c r="AL60" s="306"/>
      <c r="AM60" s="306"/>
      <c r="AN60" s="306"/>
      <c r="AO60" s="306"/>
      <c r="AP60" s="306"/>
      <c r="AQ60" s="306"/>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row>
    <row r="61" spans="2:65" x14ac:dyDescent="0.25">
      <c r="B61" s="164" t="s">
        <v>329</v>
      </c>
      <c r="C61" s="183"/>
      <c r="D61" s="183"/>
      <c r="E61" s="183"/>
      <c r="F61" s="183"/>
      <c r="G61" s="183"/>
      <c r="H61" s="183"/>
      <c r="I61" s="183"/>
      <c r="J61" s="183"/>
      <c r="K61" s="183"/>
      <c r="L61" s="183"/>
      <c r="M61" s="183"/>
      <c r="N61" s="183"/>
      <c r="O61" s="183"/>
      <c r="P61" s="183"/>
      <c r="Q61" s="183"/>
      <c r="R61" s="183"/>
      <c r="S61" s="183"/>
      <c r="T61" s="227">
        <v>2018</v>
      </c>
      <c r="U61" s="227">
        <v>2019</v>
      </c>
      <c r="V61" s="227">
        <v>2020</v>
      </c>
      <c r="W61" s="227">
        <v>2021</v>
      </c>
      <c r="X61" s="228">
        <v>2022</v>
      </c>
      <c r="Y61" s="229">
        <v>2023</v>
      </c>
      <c r="Z61" s="222"/>
      <c r="AA61" s="230" t="s">
        <v>290</v>
      </c>
      <c r="AB61" s="230" t="s">
        <v>291</v>
      </c>
      <c r="AC61" s="230" t="s">
        <v>292</v>
      </c>
      <c r="AD61" s="230">
        <v>2022</v>
      </c>
      <c r="AE61" s="231" t="s">
        <v>320</v>
      </c>
      <c r="AF61" s="231" t="s">
        <v>321</v>
      </c>
      <c r="AG61" s="232" t="s">
        <v>322</v>
      </c>
      <c r="AH61" s="233">
        <v>2023</v>
      </c>
      <c r="AI61" s="222"/>
      <c r="AJ61" s="226"/>
      <c r="AK61" s="226"/>
      <c r="AL61" s="226"/>
      <c r="AM61" s="226"/>
      <c r="AN61" s="226"/>
      <c r="AO61" s="226"/>
      <c r="AP61" s="226"/>
      <c r="AQ61" s="226"/>
      <c r="AR61" s="226"/>
      <c r="AS61" s="226"/>
      <c r="AT61" s="226"/>
      <c r="AU61" s="222"/>
      <c r="AV61" s="222"/>
      <c r="AW61" s="222"/>
      <c r="AX61" s="222"/>
      <c r="AY61" s="222"/>
      <c r="AZ61" s="222"/>
      <c r="BA61" s="222"/>
      <c r="BB61" s="222"/>
      <c r="BC61" s="222"/>
      <c r="BD61" s="222"/>
    </row>
    <row r="62" spans="2:65" x14ac:dyDescent="0.25">
      <c r="B62" s="18" t="s">
        <v>426</v>
      </c>
      <c r="C62" s="18"/>
      <c r="D62" s="18"/>
      <c r="E62" s="18"/>
      <c r="F62" s="18"/>
      <c r="G62" s="18"/>
      <c r="H62" s="18"/>
      <c r="I62" s="18"/>
      <c r="J62" s="18"/>
      <c r="K62" s="18"/>
      <c r="L62" s="18"/>
      <c r="M62" s="18"/>
      <c r="N62" s="18"/>
      <c r="O62" s="18"/>
      <c r="P62" s="18"/>
      <c r="Q62" s="18"/>
      <c r="R62" s="18"/>
      <c r="S62" s="18"/>
      <c r="T62" s="236">
        <v>24.308202764976954</v>
      </c>
      <c r="U62" s="236">
        <v>15.473333333333331</v>
      </c>
      <c r="V62" s="236">
        <v>33.961629283843791</v>
      </c>
      <c r="W62" s="236">
        <v>111.94313427723213</v>
      </c>
      <c r="X62" s="236">
        <f t="shared" ref="X62:X67" si="26">AD62</f>
        <v>167.52191666666675</v>
      </c>
      <c r="Y62" s="236"/>
      <c r="Z62" s="222"/>
      <c r="AA62" s="236">
        <v>229.35788791106987</v>
      </c>
      <c r="AB62" s="236">
        <v>205.94700667741185</v>
      </c>
      <c r="AC62" s="236">
        <v>185.83087467562225</v>
      </c>
      <c r="AD62" s="236">
        <v>167.52191666666675</v>
      </c>
      <c r="AE62" s="236">
        <v>96.379898100972696</v>
      </c>
      <c r="AF62" s="236"/>
      <c r="AG62" s="236"/>
      <c r="AH62" s="236"/>
      <c r="AI62" s="222"/>
      <c r="AJ62" s="236"/>
      <c r="AK62" s="237"/>
      <c r="AL62" s="237"/>
      <c r="AM62" s="237"/>
      <c r="AN62" s="236"/>
      <c r="AO62" s="237"/>
      <c r="AP62" s="237"/>
      <c r="AQ62" s="237"/>
      <c r="AR62" s="222"/>
      <c r="AS62" s="222"/>
      <c r="AT62" s="222"/>
      <c r="AU62" s="222"/>
      <c r="AV62" s="222"/>
      <c r="AW62" s="222"/>
      <c r="AX62" s="222"/>
      <c r="AY62" s="222"/>
      <c r="AZ62" s="222"/>
      <c r="BA62" s="222"/>
      <c r="BB62" s="222"/>
      <c r="BC62" s="222"/>
      <c r="BD62" s="222"/>
    </row>
    <row r="63" spans="2:65" x14ac:dyDescent="0.25">
      <c r="B63" s="184" t="s">
        <v>256</v>
      </c>
      <c r="C63" s="184"/>
      <c r="D63" s="184"/>
      <c r="E63" s="184"/>
      <c r="F63" s="184"/>
      <c r="G63" s="184"/>
      <c r="H63" s="184"/>
      <c r="I63" s="184"/>
      <c r="J63" s="184"/>
      <c r="K63" s="184"/>
      <c r="L63" s="184"/>
      <c r="M63" s="184"/>
      <c r="N63" s="184"/>
      <c r="O63" s="184"/>
      <c r="P63" s="184"/>
      <c r="Q63" s="184"/>
      <c r="R63" s="184"/>
      <c r="S63" s="184"/>
      <c r="T63" s="236">
        <v>15.890084830406051</v>
      </c>
      <c r="U63" s="236">
        <v>24.807619094673441</v>
      </c>
      <c r="V63" s="236">
        <v>41.518589120370358</v>
      </c>
      <c r="W63" s="236">
        <v>116.99833333333333</v>
      </c>
      <c r="X63" s="236">
        <f t="shared" si="26"/>
        <v>175.49749999999997</v>
      </c>
      <c r="Y63" s="236"/>
      <c r="Z63" s="222"/>
      <c r="AA63" s="236">
        <v>233.75999999999996</v>
      </c>
      <c r="AB63" s="236">
        <v>212.24499999999995</v>
      </c>
      <c r="AC63" s="236">
        <v>192.78888888888886</v>
      </c>
      <c r="AD63" s="236">
        <v>175.49749999999997</v>
      </c>
      <c r="AE63" s="236">
        <v>107.41600000000001</v>
      </c>
      <c r="AF63" s="236"/>
      <c r="AG63" s="236"/>
      <c r="AH63" s="236"/>
      <c r="AI63" s="222"/>
      <c r="AJ63" s="236"/>
      <c r="AK63" s="237"/>
      <c r="AL63" s="237"/>
      <c r="AM63" s="237"/>
      <c r="AN63" s="236"/>
      <c r="AO63" s="237"/>
      <c r="AP63" s="237"/>
      <c r="AQ63" s="237"/>
      <c r="AR63" s="222"/>
      <c r="AS63" s="222"/>
      <c r="AT63" s="222"/>
      <c r="AU63" s="222"/>
      <c r="AV63" s="222"/>
      <c r="AW63" s="222"/>
      <c r="AX63" s="222"/>
      <c r="AY63" s="222"/>
      <c r="AZ63" s="222"/>
      <c r="BA63" s="222"/>
      <c r="BB63" s="222"/>
      <c r="BC63" s="222"/>
      <c r="BD63" s="222"/>
    </row>
    <row r="64" spans="2:65" x14ac:dyDescent="0.25">
      <c r="B64" s="18" t="s">
        <v>427</v>
      </c>
      <c r="C64" s="18"/>
      <c r="D64" s="18"/>
      <c r="E64" s="18"/>
      <c r="F64" s="18"/>
      <c r="G64" s="18"/>
      <c r="H64" s="18"/>
      <c r="I64" s="18"/>
      <c r="J64" s="18"/>
      <c r="K64" s="18"/>
      <c r="L64" s="18"/>
      <c r="M64" s="18"/>
      <c r="N64" s="18"/>
      <c r="O64" s="18"/>
      <c r="P64" s="18"/>
      <c r="Q64" s="18"/>
      <c r="R64" s="18"/>
      <c r="S64" s="18"/>
      <c r="T64" s="236">
        <v>57.292027297994821</v>
      </c>
      <c r="U64" s="236">
        <v>47.68</v>
      </c>
      <c r="V64" s="236">
        <v>43.993647058823505</v>
      </c>
      <c r="W64" s="236">
        <v>89.335195312500005</v>
      </c>
      <c r="X64" s="236">
        <f t="shared" si="26"/>
        <v>176.04654618473893</v>
      </c>
      <c r="Y64" s="236"/>
      <c r="Z64" s="222"/>
      <c r="AA64" s="236">
        <v>127.15359375000001</v>
      </c>
      <c r="AB64" s="236">
        <v>139.19806451612902</v>
      </c>
      <c r="AC64" s="236">
        <v>168.3332446808511</v>
      </c>
      <c r="AD64" s="236">
        <v>176.04654618473893</v>
      </c>
      <c r="AE64" s="236">
        <v>112.14428571428573</v>
      </c>
      <c r="AF64" s="236"/>
      <c r="AG64" s="236"/>
      <c r="AH64" s="236"/>
      <c r="AI64" s="222"/>
      <c r="AJ64" s="236"/>
      <c r="AK64" s="237"/>
      <c r="AL64" s="237"/>
      <c r="AM64" s="237"/>
      <c r="AN64" s="236"/>
      <c r="AO64" s="237"/>
      <c r="AP64" s="237"/>
      <c r="AQ64" s="237"/>
      <c r="AR64" s="222"/>
      <c r="AS64" s="222"/>
      <c r="AT64" s="222"/>
      <c r="AU64" s="222"/>
      <c r="AV64" s="222"/>
      <c r="AW64" s="222"/>
      <c r="AX64" s="222"/>
      <c r="AY64" s="222"/>
      <c r="AZ64" s="222"/>
      <c r="BA64" s="222"/>
      <c r="BB64" s="222"/>
      <c r="BC64" s="222"/>
      <c r="BD64" s="222"/>
    </row>
    <row r="65" spans="2:65" x14ac:dyDescent="0.25">
      <c r="B65" s="4" t="s">
        <v>428</v>
      </c>
      <c r="C65" s="4"/>
      <c r="D65" s="4"/>
      <c r="E65" s="4"/>
      <c r="F65" s="4"/>
      <c r="G65" s="4"/>
      <c r="H65" s="4"/>
      <c r="I65" s="4"/>
      <c r="J65" s="4"/>
      <c r="K65" s="4"/>
      <c r="L65" s="4"/>
      <c r="M65" s="4"/>
      <c r="N65" s="4"/>
      <c r="O65" s="4"/>
      <c r="P65" s="4"/>
      <c r="Q65" s="4"/>
      <c r="R65" s="4"/>
      <c r="S65" s="4"/>
      <c r="T65" s="236">
        <v>71.035817980683703</v>
      </c>
      <c r="U65" s="236">
        <v>64.304365840077793</v>
      </c>
      <c r="V65" s="236">
        <v>24.711910039839385</v>
      </c>
      <c r="W65" s="236">
        <v>53.242024680030113</v>
      </c>
      <c r="X65" s="236">
        <f t="shared" si="26"/>
        <v>80.820817120622578</v>
      </c>
      <c r="Y65" s="236"/>
      <c r="Z65" s="222"/>
      <c r="AA65" s="236">
        <v>83.212949620427892</v>
      </c>
      <c r="AB65" s="236">
        <v>83.296737968108673</v>
      </c>
      <c r="AC65" s="236">
        <v>82.059785389032541</v>
      </c>
      <c r="AD65" s="236">
        <v>80.820817120622578</v>
      </c>
      <c r="AE65" s="236">
        <v>86.904307692307682</v>
      </c>
      <c r="AF65" s="236"/>
      <c r="AG65" s="236"/>
      <c r="AH65" s="236"/>
      <c r="AI65" s="222"/>
      <c r="AJ65" s="236"/>
      <c r="AK65" s="237"/>
      <c r="AL65" s="237"/>
      <c r="AM65" s="237"/>
      <c r="AN65" s="236"/>
      <c r="AO65" s="237"/>
      <c r="AP65" s="237"/>
      <c r="AQ65" s="237"/>
      <c r="AR65" s="222"/>
      <c r="AS65" s="222"/>
      <c r="AT65" s="222"/>
      <c r="AU65" s="222"/>
      <c r="AV65" s="222"/>
      <c r="AW65" s="222"/>
      <c r="AX65" s="222"/>
      <c r="AY65" s="222"/>
      <c r="AZ65" s="222"/>
      <c r="BA65" s="222"/>
      <c r="BB65" s="222"/>
      <c r="BC65" s="222"/>
      <c r="BD65" s="222"/>
    </row>
    <row r="66" spans="2:65" x14ac:dyDescent="0.25">
      <c r="B66" s="4" t="s">
        <v>429</v>
      </c>
      <c r="C66" s="4"/>
      <c r="D66" s="4"/>
      <c r="E66" s="4"/>
      <c r="F66" s="4"/>
      <c r="G66" s="4"/>
      <c r="H66" s="4"/>
      <c r="I66" s="4"/>
      <c r="J66" s="4"/>
      <c r="K66" s="4"/>
      <c r="L66" s="4"/>
      <c r="M66" s="4"/>
      <c r="N66" s="4"/>
      <c r="O66" s="4"/>
      <c r="P66" s="4"/>
      <c r="Q66" s="4"/>
      <c r="R66" s="4"/>
      <c r="S66" s="4"/>
      <c r="T66" s="236">
        <v>63.498333333333335</v>
      </c>
      <c r="U66" s="236">
        <v>52.534166666666664</v>
      </c>
      <c r="V66" s="236">
        <v>10.2125</v>
      </c>
      <c r="W66" s="236">
        <v>47.298319892473131</v>
      </c>
      <c r="X66" s="236">
        <f t="shared" si="26"/>
        <v>98.65594086021504</v>
      </c>
      <c r="Y66" s="236"/>
      <c r="Z66" s="222"/>
      <c r="AA66" s="236">
        <v>96.593655913978679</v>
      </c>
      <c r="AB66" s="236">
        <v>92.087410394265319</v>
      </c>
      <c r="AC66" s="236">
        <v>107.04508482676221</v>
      </c>
      <c r="AD66" s="236">
        <v>98.65594086021504</v>
      </c>
      <c r="AE66" s="236">
        <v>51.673333333333325</v>
      </c>
      <c r="AF66" s="236"/>
      <c r="AG66" s="236"/>
      <c r="AH66" s="236"/>
      <c r="AI66" s="222"/>
      <c r="AJ66" s="236"/>
      <c r="AK66" s="237"/>
      <c r="AL66" s="237"/>
      <c r="AM66" s="237"/>
      <c r="AN66" s="236"/>
      <c r="AO66" s="237"/>
      <c r="AP66" s="237"/>
      <c r="AQ66" s="237"/>
      <c r="AR66" s="222"/>
      <c r="AS66" s="222"/>
      <c r="AT66" s="222"/>
      <c r="AU66" s="222"/>
      <c r="AV66" s="222"/>
      <c r="AW66" s="222"/>
      <c r="AX66" s="222"/>
      <c r="AY66" s="222"/>
      <c r="AZ66" s="222"/>
      <c r="BA66" s="222"/>
      <c r="BB66" s="222"/>
      <c r="BC66" s="222"/>
      <c r="BD66" s="222"/>
    </row>
    <row r="67" spans="2:65" x14ac:dyDescent="0.25">
      <c r="B67" s="18" t="s">
        <v>430</v>
      </c>
      <c r="C67" s="18"/>
      <c r="D67" s="18"/>
      <c r="E67" s="18"/>
      <c r="F67" s="18"/>
      <c r="G67" s="18"/>
      <c r="H67" s="18"/>
      <c r="I67" s="18"/>
      <c r="J67" s="18"/>
      <c r="K67" s="18"/>
      <c r="L67" s="18"/>
      <c r="M67" s="18"/>
      <c r="N67" s="18"/>
      <c r="O67" s="18"/>
      <c r="P67" s="18"/>
      <c r="Q67" s="18"/>
      <c r="R67" s="18"/>
      <c r="S67" s="18"/>
      <c r="T67" s="236">
        <v>61.015873015873005</v>
      </c>
      <c r="U67" s="236">
        <v>54.728174603174594</v>
      </c>
      <c r="V67" s="236">
        <v>41.153074695088058</v>
      </c>
      <c r="W67" s="236">
        <v>70.732625164277621</v>
      </c>
      <c r="X67" s="236">
        <f t="shared" si="26"/>
        <v>123.3</v>
      </c>
      <c r="Y67" s="236"/>
      <c r="Z67" s="222"/>
      <c r="AA67" s="236">
        <v>101.4046884057971</v>
      </c>
      <c r="AB67" s="236">
        <v>107.59273820874652</v>
      </c>
      <c r="AC67" s="236">
        <v>129.14891001024063</v>
      </c>
      <c r="AD67" s="236">
        <v>123.3</v>
      </c>
      <c r="AE67" s="236">
        <v>53.299095303030292</v>
      </c>
      <c r="AF67" s="236"/>
      <c r="AG67" s="236"/>
      <c r="AH67" s="236"/>
      <c r="AI67" s="222"/>
      <c r="AJ67" s="236"/>
      <c r="AK67" s="237"/>
      <c r="AL67" s="237"/>
      <c r="AM67" s="237"/>
      <c r="AN67" s="236"/>
      <c r="AO67" s="237"/>
      <c r="AP67" s="237"/>
      <c r="AQ67" s="237"/>
      <c r="AR67" s="222"/>
      <c r="AS67" s="222"/>
      <c r="AT67" s="222"/>
      <c r="AU67" s="222"/>
      <c r="AV67" s="222"/>
      <c r="AW67" s="222"/>
      <c r="AX67" s="222"/>
      <c r="AY67" s="222"/>
      <c r="AZ67" s="222"/>
      <c r="BA67" s="222"/>
      <c r="BB67" s="222"/>
      <c r="BC67" s="222"/>
      <c r="BD67" s="222"/>
    </row>
    <row r="68" spans="2:65" x14ac:dyDescent="0.25">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row>
    <row r="69" spans="2:65" s="222" customFormat="1" x14ac:dyDescent="0.25">
      <c r="B69" s="164" t="s">
        <v>330</v>
      </c>
      <c r="C69" s="164"/>
      <c r="D69" s="164"/>
      <c r="E69" s="164"/>
      <c r="F69" s="164"/>
      <c r="G69" s="164"/>
      <c r="H69" s="164"/>
      <c r="I69" s="164"/>
      <c r="J69" s="164"/>
      <c r="K69" s="164"/>
      <c r="L69" s="164"/>
      <c r="M69" s="164"/>
      <c r="N69" s="164"/>
      <c r="O69" s="164"/>
      <c r="P69" s="164"/>
      <c r="Q69" s="164"/>
      <c r="R69" s="164"/>
      <c r="S69" s="164"/>
      <c r="T69" s="227">
        <v>2018</v>
      </c>
      <c r="U69" s="227">
        <v>2019</v>
      </c>
      <c r="V69" s="227">
        <v>2020</v>
      </c>
      <c r="W69" s="227">
        <v>2021</v>
      </c>
      <c r="X69" s="228">
        <v>2022</v>
      </c>
      <c r="Y69" s="229">
        <v>2023</v>
      </c>
      <c r="AA69" s="230" t="s">
        <v>290</v>
      </c>
      <c r="AB69" s="230" t="s">
        <v>291</v>
      </c>
      <c r="AC69" s="230" t="s">
        <v>292</v>
      </c>
      <c r="AD69" s="230">
        <v>2022</v>
      </c>
      <c r="AE69" s="231" t="s">
        <v>320</v>
      </c>
      <c r="AF69" s="231" t="s">
        <v>321</v>
      </c>
      <c r="AG69" s="232" t="s">
        <v>322</v>
      </c>
      <c r="AH69" s="233">
        <v>2023</v>
      </c>
      <c r="AJ69" s="230" t="s">
        <v>290</v>
      </c>
      <c r="AK69" s="230" t="s">
        <v>293</v>
      </c>
      <c r="AL69" s="230" t="s">
        <v>294</v>
      </c>
      <c r="AM69" s="230" t="s">
        <v>295</v>
      </c>
      <c r="AN69" s="231" t="s">
        <v>320</v>
      </c>
      <c r="AO69" s="231" t="s">
        <v>325</v>
      </c>
      <c r="AP69" s="231" t="s">
        <v>323</v>
      </c>
      <c r="AQ69" s="231" t="s">
        <v>324</v>
      </c>
      <c r="AR69" s="226"/>
      <c r="AS69" s="226"/>
      <c r="AT69" s="226"/>
      <c r="BE69"/>
      <c r="BF69"/>
      <c r="BG69"/>
      <c r="BH69"/>
      <c r="BI69"/>
      <c r="BJ69"/>
      <c r="BK69"/>
      <c r="BL69"/>
      <c r="BM69"/>
    </row>
    <row r="70" spans="2:65" s="222" customFormat="1" x14ac:dyDescent="0.25">
      <c r="B70" s="10" t="s">
        <v>431</v>
      </c>
      <c r="C70" s="10"/>
      <c r="D70" s="10"/>
      <c r="E70" s="10"/>
      <c r="F70" s="10"/>
      <c r="G70" s="10"/>
      <c r="H70" s="10"/>
      <c r="I70" s="10"/>
      <c r="J70" s="10"/>
      <c r="K70" s="10"/>
      <c r="L70" s="10"/>
      <c r="M70" s="10"/>
      <c r="N70" s="10"/>
      <c r="O70" s="10"/>
      <c r="P70" s="10"/>
      <c r="Q70" s="10"/>
      <c r="R70" s="10"/>
      <c r="S70" s="10"/>
      <c r="T70" s="261"/>
      <c r="U70" s="261"/>
      <c r="W70" s="261"/>
      <c r="X70" s="261"/>
      <c r="Y70" s="261"/>
      <c r="BE70"/>
      <c r="BF70"/>
      <c r="BG70"/>
      <c r="BH70"/>
      <c r="BI70"/>
      <c r="BJ70"/>
      <c r="BK70"/>
      <c r="BL70"/>
      <c r="BM70"/>
    </row>
    <row r="71" spans="2:65" s="222" customFormat="1" x14ac:dyDescent="0.25">
      <c r="B71" s="34" t="s">
        <v>179</v>
      </c>
      <c r="C71" s="34"/>
      <c r="D71" s="34"/>
      <c r="E71" s="34"/>
      <c r="F71" s="34"/>
      <c r="G71" s="34"/>
      <c r="H71" s="34"/>
      <c r="I71" s="34"/>
      <c r="J71" s="34"/>
      <c r="K71" s="34"/>
      <c r="L71" s="34"/>
      <c r="M71" s="34"/>
      <c r="N71" s="34"/>
      <c r="O71" s="34"/>
      <c r="P71" s="34"/>
      <c r="Q71" s="34"/>
      <c r="R71" s="34"/>
      <c r="S71" s="34"/>
      <c r="T71" s="334">
        <v>5272.5569999999998</v>
      </c>
      <c r="U71" s="334">
        <v>5270.0910000000003</v>
      </c>
      <c r="V71" s="334">
        <v>5020.29</v>
      </c>
      <c r="W71" s="334">
        <v>4974.0190000000002</v>
      </c>
      <c r="X71" s="334">
        <f t="shared" ref="X71:X90" si="27">AD71</f>
        <v>4908.5349999999999</v>
      </c>
      <c r="Y71" s="334"/>
      <c r="AA71" s="334">
        <v>4969.9130000000005</v>
      </c>
      <c r="AB71" s="334">
        <v>4938.7190000000001</v>
      </c>
      <c r="AC71" s="334">
        <v>4918.8580000000002</v>
      </c>
      <c r="AD71" s="334">
        <v>4908.5349999999999</v>
      </c>
      <c r="AE71" s="334">
        <v>4874.3230000000003</v>
      </c>
      <c r="AF71" s="334"/>
      <c r="AG71" s="334"/>
      <c r="AH71" s="334"/>
      <c r="AJ71" s="334"/>
      <c r="AK71" s="345"/>
      <c r="AL71" s="345"/>
      <c r="AM71" s="345"/>
      <c r="AN71" s="334"/>
      <c r="AO71" s="345"/>
      <c r="AP71" s="345"/>
      <c r="AQ71" s="345"/>
      <c r="BE71"/>
      <c r="BF71"/>
      <c r="BG71"/>
      <c r="BH71"/>
      <c r="BI71"/>
      <c r="BJ71"/>
      <c r="BK71"/>
      <c r="BL71"/>
      <c r="BM71"/>
    </row>
    <row r="72" spans="2:65" s="222" customFormat="1" x14ac:dyDescent="0.25">
      <c r="B72" s="9" t="s">
        <v>432</v>
      </c>
      <c r="C72" s="9"/>
      <c r="D72" s="9"/>
      <c r="E72" s="9"/>
      <c r="F72" s="9"/>
      <c r="G72" s="9"/>
      <c r="H72" s="9"/>
      <c r="I72" s="9"/>
      <c r="J72" s="9"/>
      <c r="K72" s="9"/>
      <c r="L72" s="9"/>
      <c r="M72" s="9"/>
      <c r="N72" s="9"/>
      <c r="O72" s="9"/>
      <c r="P72" s="9"/>
      <c r="Q72" s="9"/>
      <c r="R72" s="9"/>
      <c r="S72" s="9"/>
      <c r="T72" s="386">
        <v>4118.6099999999997</v>
      </c>
      <c r="U72" s="386">
        <v>4103.9040000000005</v>
      </c>
      <c r="V72" s="301">
        <v>4033.1669999999999</v>
      </c>
      <c r="W72" s="301">
        <v>4021.7919999999999</v>
      </c>
      <c r="X72" s="386">
        <f t="shared" si="27"/>
        <v>3915.5360000000001</v>
      </c>
      <c r="Y72" s="386"/>
      <c r="AA72" s="301">
        <v>4022.607</v>
      </c>
      <c r="AB72" s="301">
        <v>3998.9360000000001</v>
      </c>
      <c r="AC72" s="301">
        <v>3971.212</v>
      </c>
      <c r="AD72" s="301">
        <v>3915.5360000000001</v>
      </c>
      <c r="AE72" s="301">
        <v>3880.5590000000002</v>
      </c>
      <c r="AF72" s="301"/>
      <c r="AG72" s="301"/>
      <c r="AH72" s="301"/>
      <c r="AJ72" s="301"/>
      <c r="AK72" s="386"/>
      <c r="AL72" s="386"/>
      <c r="AM72" s="386"/>
      <c r="AN72" s="301"/>
      <c r="AO72" s="386"/>
      <c r="AP72" s="386"/>
      <c r="AQ72" s="386"/>
      <c r="BE72"/>
      <c r="BF72"/>
      <c r="BG72"/>
      <c r="BH72"/>
      <c r="BI72"/>
      <c r="BJ72"/>
      <c r="BK72"/>
      <c r="BL72"/>
      <c r="BM72"/>
    </row>
    <row r="73" spans="2:65" s="222" customFormat="1" x14ac:dyDescent="0.25">
      <c r="B73" s="9" t="s">
        <v>433</v>
      </c>
      <c r="C73" s="9"/>
      <c r="D73" s="9"/>
      <c r="E73" s="9"/>
      <c r="F73" s="9"/>
      <c r="G73" s="9"/>
      <c r="H73" s="9"/>
      <c r="I73" s="9"/>
      <c r="J73" s="9"/>
      <c r="K73" s="9"/>
      <c r="L73" s="9"/>
      <c r="M73" s="9"/>
      <c r="N73" s="9"/>
      <c r="O73" s="9"/>
      <c r="P73" s="9"/>
      <c r="Q73" s="9"/>
      <c r="R73" s="9"/>
      <c r="S73" s="9"/>
      <c r="T73" s="386">
        <v>0</v>
      </c>
      <c r="U73" s="386">
        <v>0</v>
      </c>
      <c r="V73" s="301">
        <v>965.48800000000006</v>
      </c>
      <c r="W73" s="301">
        <v>930.178</v>
      </c>
      <c r="X73" s="386">
        <f t="shared" si="27"/>
        <v>972.94899999999996</v>
      </c>
      <c r="Y73" s="386"/>
      <c r="AA73" s="301">
        <v>923.08100000000002</v>
      </c>
      <c r="AB73" s="301">
        <v>918.18799999999999</v>
      </c>
      <c r="AC73" s="301">
        <v>926.48900000000003</v>
      </c>
      <c r="AD73" s="301">
        <v>972.94899999999996</v>
      </c>
      <c r="AE73" s="301">
        <v>975.10699999999997</v>
      </c>
      <c r="AF73" s="301"/>
      <c r="AG73" s="301"/>
      <c r="AH73" s="301"/>
      <c r="AJ73" s="301"/>
      <c r="AK73" s="386"/>
      <c r="AL73" s="386"/>
      <c r="AM73" s="386"/>
      <c r="AN73" s="301"/>
      <c r="AO73" s="386"/>
      <c r="AP73" s="386"/>
      <c r="AQ73" s="386"/>
      <c r="BE73"/>
      <c r="BF73"/>
      <c r="BG73"/>
      <c r="BH73"/>
      <c r="BI73"/>
      <c r="BJ73"/>
      <c r="BK73"/>
      <c r="BL73"/>
      <c r="BM73"/>
    </row>
    <row r="74" spans="2:65" s="222" customFormat="1" x14ac:dyDescent="0.25">
      <c r="B74" s="9" t="s">
        <v>434</v>
      </c>
      <c r="C74" s="9"/>
      <c r="D74" s="9"/>
      <c r="E74" s="9"/>
      <c r="F74" s="9"/>
      <c r="G74" s="9"/>
      <c r="H74" s="9"/>
      <c r="I74" s="9"/>
      <c r="J74" s="9"/>
      <c r="K74" s="9"/>
      <c r="L74" s="9"/>
      <c r="M74" s="9"/>
      <c r="N74" s="9"/>
      <c r="O74" s="9"/>
      <c r="P74" s="9"/>
      <c r="Q74" s="9"/>
      <c r="R74" s="9"/>
      <c r="S74" s="9"/>
      <c r="T74" s="386">
        <v>1153.9469999999999</v>
      </c>
      <c r="U74" s="386">
        <v>1166.1869999999999</v>
      </c>
      <c r="V74" s="301">
        <v>21.635000000000002</v>
      </c>
      <c r="W74" s="301">
        <v>22.048999999999999</v>
      </c>
      <c r="X74" s="386">
        <f t="shared" si="27"/>
        <v>20.05</v>
      </c>
      <c r="Y74" s="386"/>
      <c r="AA74" s="301">
        <v>24.225000000000001</v>
      </c>
      <c r="AB74" s="301">
        <v>21.594999999999999</v>
      </c>
      <c r="AC74" s="301">
        <v>21.157</v>
      </c>
      <c r="AD74" s="301">
        <v>20.05</v>
      </c>
      <c r="AE74" s="301">
        <v>18.657</v>
      </c>
      <c r="AF74" s="301"/>
      <c r="AG74" s="301"/>
      <c r="AH74" s="301"/>
      <c r="AJ74" s="301"/>
      <c r="AK74" s="301"/>
      <c r="AL74" s="301"/>
      <c r="AM74" s="301"/>
      <c r="AN74" s="301"/>
      <c r="AO74" s="301"/>
      <c r="AP74" s="301"/>
      <c r="AQ74" s="301"/>
      <c r="BE74"/>
      <c r="BF74"/>
      <c r="BG74"/>
      <c r="BH74"/>
      <c r="BI74"/>
      <c r="BJ74"/>
      <c r="BK74"/>
      <c r="BL74"/>
      <c r="BM74"/>
    </row>
    <row r="75" spans="2:65" s="222" customFormat="1" x14ac:dyDescent="0.25">
      <c r="B75" s="34" t="s">
        <v>435</v>
      </c>
      <c r="C75" s="34"/>
      <c r="D75" s="34"/>
      <c r="E75" s="34"/>
      <c r="F75" s="34"/>
      <c r="G75" s="34"/>
      <c r="H75" s="34"/>
      <c r="I75" s="34"/>
      <c r="J75" s="34"/>
      <c r="K75" s="34"/>
      <c r="L75" s="34"/>
      <c r="M75" s="34"/>
      <c r="N75" s="34"/>
      <c r="O75" s="34"/>
      <c r="P75" s="34"/>
      <c r="Q75" s="34"/>
      <c r="R75" s="34"/>
      <c r="S75" s="34"/>
      <c r="T75" s="334">
        <v>1554.7739999999999</v>
      </c>
      <c r="U75" s="334">
        <v>1561.7820000000002</v>
      </c>
      <c r="V75" s="334">
        <v>691.83900000000006</v>
      </c>
      <c r="W75" s="334">
        <v>686.70900000000006</v>
      </c>
      <c r="X75" s="334">
        <f t="shared" si="27"/>
        <v>631.47399999999993</v>
      </c>
      <c r="Y75" s="334"/>
      <c r="AA75" s="334">
        <v>688.07600000000002</v>
      </c>
      <c r="AB75" s="334">
        <v>686.48599999999999</v>
      </c>
      <c r="AC75" s="334">
        <v>662.91800000000001</v>
      </c>
      <c r="AD75" s="334">
        <v>631.47399999999993</v>
      </c>
      <c r="AE75" s="334">
        <v>609.49699999999996</v>
      </c>
      <c r="AF75" s="334"/>
      <c r="AG75" s="334"/>
      <c r="AH75" s="334"/>
      <c r="AJ75" s="334"/>
      <c r="AK75" s="334"/>
      <c r="AL75" s="334"/>
      <c r="AM75" s="334"/>
      <c r="AN75" s="334"/>
      <c r="AO75" s="334"/>
      <c r="AP75" s="334"/>
      <c r="AQ75" s="334"/>
      <c r="BE75"/>
      <c r="BF75"/>
      <c r="BG75"/>
      <c r="BH75"/>
      <c r="BI75"/>
      <c r="BJ75"/>
      <c r="BK75"/>
      <c r="BL75"/>
      <c r="BM75"/>
    </row>
    <row r="76" spans="2:65" s="222" customFormat="1" x14ac:dyDescent="0.25">
      <c r="B76" s="43" t="s">
        <v>432</v>
      </c>
      <c r="C76" s="43"/>
      <c r="D76" s="43"/>
      <c r="E76" s="43"/>
      <c r="F76" s="43"/>
      <c r="G76" s="43"/>
      <c r="H76" s="43"/>
      <c r="I76" s="43"/>
      <c r="J76" s="43"/>
      <c r="K76" s="43"/>
      <c r="L76" s="43"/>
      <c r="M76" s="43"/>
      <c r="N76" s="43"/>
      <c r="O76" s="43"/>
      <c r="P76" s="43"/>
      <c r="Q76" s="43"/>
      <c r="R76" s="43"/>
      <c r="S76" s="43"/>
      <c r="T76" s="386">
        <v>659.48500000000001</v>
      </c>
      <c r="U76" s="386">
        <v>658.601</v>
      </c>
      <c r="V76" s="301">
        <v>651.86500000000001</v>
      </c>
      <c r="W76" s="301">
        <v>650.04200000000003</v>
      </c>
      <c r="X76" s="386">
        <f t="shared" si="27"/>
        <v>550.78099999999995</v>
      </c>
      <c r="Y76" s="386"/>
      <c r="AA76" s="301">
        <v>652.22900000000004</v>
      </c>
      <c r="AB76" s="301">
        <v>650.79399999999998</v>
      </c>
      <c r="AC76" s="301">
        <v>628.27099999999996</v>
      </c>
      <c r="AD76" s="301">
        <v>550.78099999999995</v>
      </c>
      <c r="AE76" s="301">
        <v>505.78199999999998</v>
      </c>
      <c r="AF76" s="301"/>
      <c r="AG76" s="301"/>
      <c r="AH76" s="301"/>
      <c r="AJ76" s="301"/>
      <c r="AK76" s="301"/>
      <c r="AL76" s="301"/>
      <c r="AM76" s="301"/>
      <c r="AN76" s="301"/>
      <c r="AO76" s="301"/>
      <c r="AP76" s="301"/>
      <c r="AQ76" s="301"/>
      <c r="BE76"/>
      <c r="BF76"/>
      <c r="BG76"/>
      <c r="BH76"/>
      <c r="BI76"/>
      <c r="BJ76"/>
      <c r="BK76"/>
      <c r="BL76"/>
      <c r="BM76"/>
    </row>
    <row r="77" spans="2:65" s="222" customFormat="1" x14ac:dyDescent="0.25">
      <c r="B77" s="43" t="s">
        <v>433</v>
      </c>
      <c r="C77" s="43"/>
      <c r="D77" s="43"/>
      <c r="E77" s="43"/>
      <c r="F77" s="43"/>
      <c r="G77" s="43"/>
      <c r="H77" s="43"/>
      <c r="I77" s="43"/>
      <c r="J77" s="43"/>
      <c r="K77" s="43"/>
      <c r="L77" s="43"/>
      <c r="M77" s="43"/>
      <c r="N77" s="43"/>
      <c r="O77" s="43"/>
      <c r="P77" s="43"/>
      <c r="Q77" s="43"/>
      <c r="R77" s="43"/>
      <c r="S77" s="43"/>
      <c r="T77" s="386" t="s">
        <v>23</v>
      </c>
      <c r="U77" s="386" t="s">
        <v>23</v>
      </c>
      <c r="V77" s="301">
        <v>34.417999999999999</v>
      </c>
      <c r="W77" s="301">
        <v>32.274000000000001</v>
      </c>
      <c r="X77" s="386">
        <f t="shared" si="27"/>
        <v>77.11</v>
      </c>
      <c r="Y77" s="386"/>
      <c r="AA77" s="301">
        <v>31.617000000000001</v>
      </c>
      <c r="AB77" s="301">
        <v>31.088999999999999</v>
      </c>
      <c r="AC77" s="301">
        <v>30.701000000000001</v>
      </c>
      <c r="AD77" s="301">
        <v>77.11</v>
      </c>
      <c r="AE77" s="301">
        <v>100.73</v>
      </c>
      <c r="AF77" s="301"/>
      <c r="AG77" s="301"/>
      <c r="AH77" s="301"/>
      <c r="AJ77" s="301"/>
      <c r="AK77" s="301"/>
      <c r="AL77" s="301"/>
      <c r="AM77" s="301"/>
      <c r="AN77" s="301"/>
      <c r="AO77" s="301"/>
      <c r="AP77" s="301"/>
      <c r="AQ77" s="301"/>
      <c r="BE77"/>
      <c r="BF77"/>
      <c r="BG77"/>
      <c r="BH77"/>
      <c r="BI77"/>
      <c r="BJ77"/>
      <c r="BK77"/>
      <c r="BL77"/>
      <c r="BM77"/>
    </row>
    <row r="78" spans="2:65" s="222" customFormat="1" x14ac:dyDescent="0.25">
      <c r="B78" s="43" t="s">
        <v>434</v>
      </c>
      <c r="C78" s="43"/>
      <c r="D78" s="43"/>
      <c r="E78" s="43"/>
      <c r="F78" s="43"/>
      <c r="G78" s="43"/>
      <c r="H78" s="43"/>
      <c r="I78" s="43"/>
      <c r="J78" s="43"/>
      <c r="K78" s="43"/>
      <c r="L78" s="43"/>
      <c r="M78" s="43"/>
      <c r="N78" s="43"/>
      <c r="O78" s="43"/>
      <c r="P78" s="43"/>
      <c r="Q78" s="43"/>
      <c r="R78" s="43"/>
      <c r="S78" s="43"/>
      <c r="T78" s="386">
        <v>895.28899999999999</v>
      </c>
      <c r="U78" s="386">
        <v>903.18100000000004</v>
      </c>
      <c r="V78" s="301">
        <v>5.556</v>
      </c>
      <c r="W78" s="301">
        <v>4.3929999999999998</v>
      </c>
      <c r="X78" s="386">
        <f t="shared" si="27"/>
        <v>3.5830000000000002</v>
      </c>
      <c r="Y78" s="386"/>
      <c r="AA78" s="301">
        <v>4.2300000000000004</v>
      </c>
      <c r="AB78" s="301">
        <v>4.6029999999999998</v>
      </c>
      <c r="AC78" s="301">
        <v>3.9460000000000002</v>
      </c>
      <c r="AD78" s="301">
        <v>3.5830000000000002</v>
      </c>
      <c r="AE78" s="301">
        <v>2.9849999999999999</v>
      </c>
      <c r="AF78" s="301"/>
      <c r="AG78" s="301"/>
      <c r="AH78" s="301"/>
      <c r="AJ78" s="301"/>
      <c r="AK78" s="301"/>
      <c r="AL78" s="301"/>
      <c r="AM78" s="301"/>
      <c r="AN78" s="301"/>
      <c r="AO78" s="301"/>
      <c r="AP78" s="301"/>
      <c r="AQ78" s="301"/>
      <c r="BE78"/>
      <c r="BF78"/>
      <c r="BG78"/>
      <c r="BH78"/>
      <c r="BI78"/>
      <c r="BJ78"/>
      <c r="BK78"/>
      <c r="BL78"/>
      <c r="BM78"/>
    </row>
    <row r="79" spans="2:65" s="222" customFormat="1" x14ac:dyDescent="0.25">
      <c r="B79" s="34" t="s">
        <v>436</v>
      </c>
      <c r="C79" s="34"/>
      <c r="D79" s="34"/>
      <c r="E79" s="34"/>
      <c r="F79" s="34"/>
      <c r="G79" s="34"/>
      <c r="H79" s="34"/>
      <c r="I79" s="34"/>
      <c r="J79" s="34"/>
      <c r="K79" s="34"/>
      <c r="L79" s="34"/>
      <c r="M79" s="34"/>
      <c r="N79" s="34"/>
      <c r="O79" s="34"/>
      <c r="P79" s="34"/>
      <c r="Q79" s="34"/>
      <c r="R79" s="34"/>
      <c r="S79" s="34"/>
      <c r="T79" s="344">
        <v>0.30251661581260991</v>
      </c>
      <c r="U79" s="344">
        <v>0.30389517918755887</v>
      </c>
      <c r="V79" s="344">
        <v>0.16590005844236264</v>
      </c>
      <c r="W79" s="344">
        <v>0.16590283437378753</v>
      </c>
      <c r="X79" s="344">
        <f t="shared" si="27"/>
        <v>0.14349085715408855</v>
      </c>
      <c r="Y79" s="344"/>
      <c r="AA79" s="344">
        <v>0.1661269420099066</v>
      </c>
      <c r="AB79" s="344">
        <v>0.16653691771566015</v>
      </c>
      <c r="AC79" s="344">
        <v>0.16157461551256411</v>
      </c>
      <c r="AD79" s="344">
        <v>0.14349085715408855</v>
      </c>
      <c r="AE79" s="344">
        <v>0.13301062465628799</v>
      </c>
      <c r="AF79" s="344"/>
      <c r="AG79" s="344"/>
      <c r="AH79" s="344"/>
      <c r="AJ79" s="344"/>
      <c r="AK79" s="387"/>
      <c r="AL79" s="387"/>
      <c r="AM79" s="387"/>
      <c r="AN79" s="344"/>
      <c r="AO79" s="387"/>
      <c r="AP79" s="387"/>
      <c r="AQ79" s="387"/>
      <c r="BE79"/>
      <c r="BF79"/>
      <c r="BG79"/>
      <c r="BH79"/>
      <c r="BI79"/>
      <c r="BJ79"/>
      <c r="BK79"/>
      <c r="BL79"/>
      <c r="BM79"/>
    </row>
    <row r="80" spans="2:65" s="222" customFormat="1" x14ac:dyDescent="0.25">
      <c r="B80" s="34" t="s">
        <v>437</v>
      </c>
      <c r="C80" s="34"/>
      <c r="D80" s="34"/>
      <c r="E80" s="34"/>
      <c r="F80" s="34"/>
      <c r="G80" s="34"/>
      <c r="H80" s="34"/>
      <c r="I80" s="34"/>
      <c r="J80" s="34"/>
      <c r="K80" s="34"/>
      <c r="L80" s="34"/>
      <c r="M80" s="34"/>
      <c r="N80" s="34"/>
      <c r="O80" s="34"/>
      <c r="P80" s="34"/>
      <c r="Q80" s="34"/>
      <c r="R80" s="34"/>
      <c r="S80" s="34"/>
      <c r="T80" s="344">
        <v>0.17980844613429969</v>
      </c>
      <c r="U80" s="344">
        <v>0.18899953751609544</v>
      </c>
      <c r="V80" s="344">
        <v>0.28000000000000003</v>
      </c>
      <c r="W80" s="344">
        <v>0.31</v>
      </c>
      <c r="X80" s="344">
        <f t="shared" si="27"/>
        <v>0.35</v>
      </c>
      <c r="Y80" s="344"/>
      <c r="AA80" s="344">
        <v>0.32</v>
      </c>
      <c r="AB80" s="344">
        <v>0.33</v>
      </c>
      <c r="AC80" s="344">
        <v>0.34</v>
      </c>
      <c r="AD80" s="344">
        <v>0.35</v>
      </c>
      <c r="AE80" s="344">
        <v>0.36</v>
      </c>
      <c r="AF80" s="344"/>
      <c r="AG80" s="344"/>
      <c r="AH80" s="344"/>
      <c r="AJ80" s="344"/>
      <c r="AK80" s="387"/>
      <c r="AL80" s="387"/>
      <c r="AM80" s="387"/>
      <c r="AN80" s="344"/>
      <c r="AO80" s="387"/>
      <c r="AP80" s="387"/>
      <c r="AQ80" s="387"/>
      <c r="BE80"/>
      <c r="BF80"/>
      <c r="BG80"/>
      <c r="BH80"/>
      <c r="BI80"/>
      <c r="BJ80"/>
      <c r="BK80"/>
      <c r="BL80"/>
      <c r="BM80"/>
    </row>
    <row r="81" spans="2:65" s="222" customFormat="1" x14ac:dyDescent="0.25">
      <c r="B81" s="34"/>
      <c r="C81" s="34"/>
      <c r="D81" s="34"/>
      <c r="E81" s="34"/>
      <c r="F81" s="34"/>
      <c r="G81" s="34"/>
      <c r="H81" s="34"/>
      <c r="I81" s="34"/>
      <c r="J81" s="34"/>
      <c r="K81" s="34"/>
      <c r="L81" s="34"/>
      <c r="M81" s="34"/>
      <c r="N81" s="34"/>
      <c r="O81" s="34"/>
      <c r="P81" s="34"/>
      <c r="Q81" s="34"/>
      <c r="R81" s="34"/>
      <c r="S81" s="34"/>
      <c r="T81" s="388"/>
      <c r="U81" s="388"/>
      <c r="V81" s="388"/>
      <c r="W81" s="388"/>
      <c r="X81" s="388">
        <f t="shared" si="27"/>
        <v>0</v>
      </c>
      <c r="Y81" s="388"/>
      <c r="AA81" s="388"/>
      <c r="AJ81" s="388"/>
      <c r="AK81" s="388"/>
      <c r="AL81" s="388"/>
      <c r="AM81" s="388"/>
      <c r="AN81" s="388"/>
      <c r="AO81" s="388"/>
      <c r="AP81" s="388"/>
      <c r="AQ81" s="388"/>
      <c r="BE81"/>
      <c r="BF81"/>
      <c r="BG81"/>
      <c r="BH81"/>
      <c r="BI81"/>
      <c r="BJ81"/>
      <c r="BK81"/>
      <c r="BL81"/>
      <c r="BM81"/>
    </row>
    <row r="82" spans="2:65" s="222" customFormat="1" x14ac:dyDescent="0.25">
      <c r="B82" s="34" t="s">
        <v>438</v>
      </c>
      <c r="C82" s="34"/>
      <c r="D82" s="34"/>
      <c r="E82" s="34"/>
      <c r="F82" s="34"/>
      <c r="G82" s="34"/>
      <c r="H82" s="34"/>
      <c r="I82" s="34"/>
      <c r="J82" s="34"/>
      <c r="K82" s="34"/>
      <c r="L82" s="34"/>
      <c r="M82" s="34"/>
      <c r="N82" s="34"/>
      <c r="O82" s="34"/>
      <c r="P82" s="34"/>
      <c r="Q82" s="34"/>
      <c r="R82" s="34"/>
      <c r="S82" s="34"/>
      <c r="T82" s="334">
        <v>30668.746832742872</v>
      </c>
      <c r="U82" s="334">
        <v>30357.538911467644</v>
      </c>
      <c r="V82" s="334">
        <v>30297.673239035998</v>
      </c>
      <c r="W82" s="334">
        <v>30895.916452876001</v>
      </c>
      <c r="X82" s="334">
        <f t="shared" si="27"/>
        <v>32885.288629517003</v>
      </c>
      <c r="Y82" s="334"/>
      <c r="AA82" s="334">
        <v>8676.8009109570012</v>
      </c>
      <c r="AB82" s="334">
        <v>16495.035096467</v>
      </c>
      <c r="AC82" s="334">
        <v>24652.963434474001</v>
      </c>
      <c r="AD82" s="334">
        <v>32885.288629517003</v>
      </c>
      <c r="AE82" s="334">
        <v>8485.8954509710002</v>
      </c>
      <c r="AF82" s="334"/>
      <c r="AG82" s="334"/>
      <c r="AH82" s="334"/>
      <c r="AJ82" s="334">
        <f>AA82</f>
        <v>8676.8009109570012</v>
      </c>
      <c r="AK82" s="334">
        <f t="shared" ref="AK82:AM85" si="28">AB82-AA82</f>
        <v>7818.2341855099985</v>
      </c>
      <c r="AL82" s="334">
        <f t="shared" si="28"/>
        <v>8157.928338007001</v>
      </c>
      <c r="AM82" s="334">
        <f t="shared" si="28"/>
        <v>8232.3251950430022</v>
      </c>
      <c r="AN82" s="334">
        <f>AE82</f>
        <v>8485.8954509710002</v>
      </c>
      <c r="AO82" s="334"/>
      <c r="AP82" s="334"/>
      <c r="AQ82" s="334"/>
      <c r="BE82"/>
      <c r="BF82"/>
      <c r="BG82"/>
      <c r="BH82"/>
      <c r="BI82"/>
      <c r="BJ82"/>
      <c r="BK82"/>
      <c r="BL82"/>
      <c r="BM82"/>
    </row>
    <row r="83" spans="2:65" s="222" customFormat="1" x14ac:dyDescent="0.25">
      <c r="B83" s="41" t="s">
        <v>439</v>
      </c>
      <c r="C83" s="41"/>
      <c r="D83" s="41"/>
      <c r="E83" s="41"/>
      <c r="F83" s="41"/>
      <c r="G83" s="41"/>
      <c r="H83" s="41"/>
      <c r="I83" s="41"/>
      <c r="J83" s="41"/>
      <c r="K83" s="41"/>
      <c r="L83" s="41"/>
      <c r="M83" s="41"/>
      <c r="N83" s="41"/>
      <c r="O83" s="41"/>
      <c r="P83" s="41"/>
      <c r="Q83" s="41"/>
      <c r="R83" s="41"/>
      <c r="S83" s="41"/>
      <c r="T83" s="386">
        <v>13216</v>
      </c>
      <c r="U83" s="386">
        <v>12888.59031648885</v>
      </c>
      <c r="V83" s="301">
        <v>10769.406612021001</v>
      </c>
      <c r="W83" s="301">
        <v>8398.9127824499992</v>
      </c>
      <c r="X83" s="386">
        <f t="shared" si="27"/>
        <v>8243.8702855720003</v>
      </c>
      <c r="Y83" s="386"/>
      <c r="AA83" s="301">
        <v>2428.8416864700002</v>
      </c>
      <c r="AB83" s="301">
        <v>4290.228390825001</v>
      </c>
      <c r="AC83" s="301">
        <v>6224.9937144880005</v>
      </c>
      <c r="AD83" s="301">
        <v>8243.8702855720003</v>
      </c>
      <c r="AE83" s="301">
        <v>2366.771130907</v>
      </c>
      <c r="AF83" s="301"/>
      <c r="AG83" s="301"/>
      <c r="AH83" s="301"/>
      <c r="AJ83" s="301">
        <f>AA83</f>
        <v>2428.8416864700002</v>
      </c>
      <c r="AK83" s="301">
        <f t="shared" si="28"/>
        <v>1861.3867043550008</v>
      </c>
      <c r="AL83" s="301">
        <f t="shared" si="28"/>
        <v>1934.7653236629994</v>
      </c>
      <c r="AM83" s="301">
        <f t="shared" si="28"/>
        <v>2018.8765710839998</v>
      </c>
      <c r="AN83" s="301">
        <f>AE83</f>
        <v>2366.771130907</v>
      </c>
      <c r="AO83" s="301"/>
      <c r="AP83" s="301"/>
      <c r="AQ83" s="301"/>
      <c r="BE83"/>
      <c r="BF83"/>
      <c r="BG83"/>
      <c r="BH83"/>
      <c r="BI83"/>
      <c r="BJ83"/>
      <c r="BK83"/>
      <c r="BL83"/>
      <c r="BM83"/>
    </row>
    <row r="84" spans="2:65" s="222" customFormat="1" x14ac:dyDescent="0.25">
      <c r="B84" t="s">
        <v>440</v>
      </c>
      <c r="C84"/>
      <c r="D84"/>
      <c r="E84"/>
      <c r="F84"/>
      <c r="G84"/>
      <c r="H84"/>
      <c r="I84"/>
      <c r="J84"/>
      <c r="K84"/>
      <c r="L84"/>
      <c r="M84"/>
      <c r="N84"/>
      <c r="O84"/>
      <c r="P84"/>
      <c r="Q84"/>
      <c r="R84"/>
      <c r="S84"/>
      <c r="T84" s="386">
        <v>17452</v>
      </c>
      <c r="U84" s="386">
        <v>17468.948594978789</v>
      </c>
      <c r="V84" s="301">
        <v>17115.702871809997</v>
      </c>
      <c r="W84" s="301">
        <v>20216.538727976003</v>
      </c>
      <c r="X84" s="386">
        <f t="shared" si="27"/>
        <v>21824.793509476</v>
      </c>
      <c r="Y84" s="386"/>
      <c r="AA84" s="301">
        <v>5485.6214070540009</v>
      </c>
      <c r="AB84" s="301">
        <v>10846.199776087</v>
      </c>
      <c r="AC84" s="301">
        <v>16395.121331260998</v>
      </c>
      <c r="AD84" s="301">
        <v>21824.793509476</v>
      </c>
      <c r="AE84" s="301">
        <v>5173.4515492809996</v>
      </c>
      <c r="AF84" s="301"/>
      <c r="AG84" s="301"/>
      <c r="AH84" s="301"/>
      <c r="AJ84" s="301">
        <f>AA84</f>
        <v>5485.6214070540009</v>
      </c>
      <c r="AK84" s="301">
        <f t="shared" si="28"/>
        <v>5360.578369032999</v>
      </c>
      <c r="AL84" s="301">
        <f t="shared" si="28"/>
        <v>5548.9215551739981</v>
      </c>
      <c r="AM84" s="301">
        <f t="shared" si="28"/>
        <v>5429.6721782150016</v>
      </c>
      <c r="AN84" s="301">
        <f>AE84</f>
        <v>5173.4515492809996</v>
      </c>
      <c r="AO84" s="301"/>
      <c r="AP84" s="301"/>
      <c r="AQ84" s="301"/>
      <c r="BE84"/>
      <c r="BF84"/>
      <c r="BG84"/>
      <c r="BH84"/>
      <c r="BI84"/>
      <c r="BJ84"/>
      <c r="BK84"/>
      <c r="BL84"/>
      <c r="BM84"/>
    </row>
    <row r="85" spans="2:65" x14ac:dyDescent="0.25">
      <c r="B85" t="s">
        <v>441</v>
      </c>
      <c r="T85" s="386">
        <v>0</v>
      </c>
      <c r="U85" s="386">
        <v>0</v>
      </c>
      <c r="V85" s="301">
        <v>2412.5637552050002</v>
      </c>
      <c r="W85" s="301">
        <v>2280.4649424499999</v>
      </c>
      <c r="X85" s="386">
        <f t="shared" si="27"/>
        <v>2816.6248344689998</v>
      </c>
      <c r="Y85" s="386"/>
      <c r="Z85" s="222"/>
      <c r="AA85" s="301">
        <v>762.33781743299994</v>
      </c>
      <c r="AB85" s="301">
        <v>1358.6069295550001</v>
      </c>
      <c r="AC85" s="301">
        <v>2032.8483887250002</v>
      </c>
      <c r="AD85" s="301">
        <v>2816.6248344689998</v>
      </c>
      <c r="AE85" s="301">
        <v>945.67277078300003</v>
      </c>
      <c r="AF85" s="301"/>
      <c r="AG85" s="301"/>
      <c r="AH85" s="301"/>
      <c r="AI85" s="222"/>
      <c r="AJ85" s="301">
        <f>AA85</f>
        <v>762.33781743299994</v>
      </c>
      <c r="AK85" s="301">
        <f t="shared" si="28"/>
        <v>596.26911212200014</v>
      </c>
      <c r="AL85" s="301">
        <f t="shared" si="28"/>
        <v>674.2414591700001</v>
      </c>
      <c r="AM85" s="301">
        <f t="shared" si="28"/>
        <v>783.7764457439996</v>
      </c>
      <c r="AN85" s="301">
        <f>AE85</f>
        <v>945.67277078300003</v>
      </c>
      <c r="AO85" s="301"/>
      <c r="AP85" s="301"/>
      <c r="AQ85" s="301"/>
      <c r="AR85" s="222"/>
      <c r="AS85" s="222"/>
      <c r="AT85" s="222"/>
      <c r="AU85" s="222"/>
      <c r="AV85" s="222"/>
      <c r="AW85" s="222"/>
      <c r="AX85" s="222"/>
      <c r="AY85" s="222"/>
      <c r="AZ85" s="222"/>
      <c r="BA85" s="222"/>
      <c r="BB85" s="222"/>
      <c r="BC85" s="222"/>
      <c r="BD85" s="222"/>
    </row>
    <row r="86" spans="2:65" x14ac:dyDescent="0.25">
      <c r="T86" s="301"/>
      <c r="U86" s="301"/>
      <c r="V86" s="301"/>
      <c r="W86" s="301"/>
      <c r="X86" s="301">
        <f t="shared" si="27"/>
        <v>0</v>
      </c>
      <c r="Y86" s="301"/>
      <c r="Z86" s="222"/>
      <c r="AA86" s="301"/>
      <c r="AB86" s="301"/>
      <c r="AC86" s="301"/>
      <c r="AD86" s="301"/>
      <c r="AE86" s="301"/>
      <c r="AF86" s="301"/>
      <c r="AG86" s="301"/>
      <c r="AH86" s="301"/>
      <c r="AI86" s="222"/>
      <c r="AJ86" s="301"/>
      <c r="AK86" s="301"/>
      <c r="AL86" s="301"/>
      <c r="AM86" s="301"/>
      <c r="AN86" s="301"/>
      <c r="AO86" s="301"/>
      <c r="AP86" s="301"/>
      <c r="AQ86" s="301"/>
      <c r="AR86" s="222"/>
      <c r="AS86" s="222"/>
      <c r="AT86" s="222"/>
      <c r="AU86" s="222"/>
      <c r="AV86" s="222"/>
      <c r="AW86" s="222"/>
      <c r="AX86" s="222"/>
      <c r="AY86" s="222"/>
      <c r="AZ86" s="222"/>
      <c r="BA86" s="222"/>
      <c r="BB86" s="222"/>
      <c r="BC86" s="222"/>
      <c r="BD86" s="222"/>
    </row>
    <row r="87" spans="2:65" x14ac:dyDescent="0.25">
      <c r="B87" s="34" t="s">
        <v>442</v>
      </c>
      <c r="C87" s="34"/>
      <c r="D87" s="34"/>
      <c r="E87" s="34"/>
      <c r="F87" s="34"/>
      <c r="G87" s="34"/>
      <c r="H87" s="34"/>
      <c r="I87" s="34"/>
      <c r="J87" s="34"/>
      <c r="K87" s="34"/>
      <c r="L87" s="34"/>
      <c r="M87" s="34"/>
      <c r="N87" s="34"/>
      <c r="O87" s="34"/>
      <c r="P87" s="34"/>
      <c r="Q87" s="34"/>
      <c r="R87" s="34"/>
      <c r="S87" s="34"/>
      <c r="T87" s="334">
        <v>11916.52322988362</v>
      </c>
      <c r="U87" s="334">
        <v>12218.362060684722</v>
      </c>
      <c r="V87" s="334">
        <v>11905.208116971</v>
      </c>
      <c r="W87" s="334">
        <v>8218.7849595389998</v>
      </c>
      <c r="X87" s="334">
        <f t="shared" si="27"/>
        <v>6997.3239290600004</v>
      </c>
      <c r="Y87" s="334"/>
      <c r="Z87" s="222"/>
      <c r="AA87" s="334">
        <v>2436.5386767780001</v>
      </c>
      <c r="AB87" s="334">
        <v>4341.1941053849996</v>
      </c>
      <c r="AC87" s="334">
        <v>5556.9374112140003</v>
      </c>
      <c r="AD87" s="334">
        <v>6997.3239290600004</v>
      </c>
      <c r="AE87" s="334">
        <v>1754.2787266639998</v>
      </c>
      <c r="AF87" s="334"/>
      <c r="AG87" s="334"/>
      <c r="AH87" s="334"/>
      <c r="AI87" s="222"/>
      <c r="AJ87" s="334">
        <f>AA87</f>
        <v>2436.5386767780001</v>
      </c>
      <c r="AK87" s="334">
        <f t="shared" ref="AK87:AM90" si="29">AB87-AA87</f>
        <v>1904.6554286069995</v>
      </c>
      <c r="AL87" s="334">
        <f t="shared" si="29"/>
        <v>1215.7433058290007</v>
      </c>
      <c r="AM87" s="334">
        <f t="shared" si="29"/>
        <v>1440.3865178460001</v>
      </c>
      <c r="AN87" s="334">
        <f>AE87</f>
        <v>1754.2787266639998</v>
      </c>
      <c r="AO87" s="334"/>
      <c r="AP87" s="334"/>
      <c r="AQ87" s="334"/>
      <c r="AR87" s="222"/>
      <c r="AS87" s="222"/>
      <c r="AT87" s="222"/>
      <c r="AU87" s="222"/>
      <c r="AV87" s="222"/>
      <c r="AW87" s="222"/>
      <c r="AX87" s="222"/>
      <c r="AY87" s="222"/>
      <c r="AZ87" s="222"/>
      <c r="BA87" s="222"/>
      <c r="BB87" s="222"/>
      <c r="BC87" s="222"/>
      <c r="BD87" s="222"/>
    </row>
    <row r="88" spans="2:65" x14ac:dyDescent="0.25">
      <c r="B88" s="41" t="s">
        <v>180</v>
      </c>
      <c r="C88" s="41"/>
      <c r="D88" s="41"/>
      <c r="E88" s="41"/>
      <c r="F88" s="41"/>
      <c r="G88" s="41"/>
      <c r="H88" s="41"/>
      <c r="I88" s="41"/>
      <c r="J88" s="41"/>
      <c r="K88" s="41"/>
      <c r="L88" s="41"/>
      <c r="M88" s="41"/>
      <c r="N88" s="41"/>
      <c r="O88" s="41"/>
      <c r="P88" s="41"/>
      <c r="Q88" s="41"/>
      <c r="R88" s="41"/>
      <c r="S88" s="41"/>
      <c r="T88" s="386">
        <v>6730</v>
      </c>
      <c r="U88" s="386">
        <v>6470</v>
      </c>
      <c r="V88" s="301">
        <v>5010.4464441320006</v>
      </c>
      <c r="W88" s="301">
        <v>1571.5064074959996</v>
      </c>
      <c r="X88" s="386">
        <f t="shared" si="27"/>
        <v>1303.8285227390002</v>
      </c>
      <c r="Y88" s="386"/>
      <c r="Z88" s="222"/>
      <c r="AA88" s="301">
        <v>545.51186817100006</v>
      </c>
      <c r="AB88" s="301">
        <v>872.1717783859998</v>
      </c>
      <c r="AC88" s="301">
        <v>1073.0870628529997</v>
      </c>
      <c r="AD88" s="301">
        <v>1303.8285227390002</v>
      </c>
      <c r="AE88" s="301">
        <v>364.41023275099997</v>
      </c>
      <c r="AF88" s="301"/>
      <c r="AG88" s="301"/>
      <c r="AH88" s="301"/>
      <c r="AI88" s="222"/>
      <c r="AJ88" s="301">
        <f>AA88</f>
        <v>545.51186817100006</v>
      </c>
      <c r="AK88" s="301">
        <f t="shared" si="29"/>
        <v>326.65991021499974</v>
      </c>
      <c r="AL88" s="301">
        <f t="shared" si="29"/>
        <v>200.91528446699988</v>
      </c>
      <c r="AM88" s="301">
        <f t="shared" si="29"/>
        <v>230.74145988600048</v>
      </c>
      <c r="AN88" s="301">
        <f>AE88</f>
        <v>364.41023275099997</v>
      </c>
      <c r="AO88" s="301"/>
      <c r="AP88" s="301"/>
      <c r="AQ88" s="301"/>
      <c r="AR88" s="222"/>
      <c r="AS88" s="222"/>
      <c r="AT88" s="222"/>
      <c r="AU88" s="222"/>
      <c r="AV88" s="222"/>
      <c r="AW88" s="222"/>
      <c r="AX88" s="222"/>
      <c r="AY88" s="222"/>
      <c r="AZ88" s="222"/>
      <c r="BA88" s="222"/>
      <c r="BB88" s="222"/>
      <c r="BC88" s="222"/>
      <c r="BD88" s="222"/>
    </row>
    <row r="89" spans="2:65" x14ac:dyDescent="0.25">
      <c r="B89" t="s">
        <v>440</v>
      </c>
      <c r="T89" s="386">
        <v>5186</v>
      </c>
      <c r="U89" s="386">
        <v>5748</v>
      </c>
      <c r="V89" s="301">
        <v>6532.5453584549996</v>
      </c>
      <c r="W89" s="301">
        <v>6492.7074600429996</v>
      </c>
      <c r="X89" s="386">
        <f t="shared" si="27"/>
        <v>5498.5848163209994</v>
      </c>
      <c r="Y89" s="386"/>
      <c r="Z89" s="222"/>
      <c r="AA89" s="301">
        <v>1829.535859607</v>
      </c>
      <c r="AB89" s="301">
        <v>3356.2748229990002</v>
      </c>
      <c r="AC89" s="301">
        <v>4347.1759173609998</v>
      </c>
      <c r="AD89" s="301">
        <v>5498.5848163209994</v>
      </c>
      <c r="AE89" s="301">
        <v>1257.090658913</v>
      </c>
      <c r="AF89" s="301"/>
      <c r="AG89" s="301"/>
      <c r="AH89" s="301"/>
      <c r="AI89" s="222"/>
      <c r="AJ89" s="301">
        <f>AA89</f>
        <v>1829.535859607</v>
      </c>
      <c r="AK89" s="301">
        <f t="shared" si="29"/>
        <v>1526.7389633920002</v>
      </c>
      <c r="AL89" s="301">
        <f t="shared" si="29"/>
        <v>990.90109436199964</v>
      </c>
      <c r="AM89" s="301">
        <f t="shared" si="29"/>
        <v>1151.4088989599995</v>
      </c>
      <c r="AN89" s="301">
        <f>AE89</f>
        <v>1257.090658913</v>
      </c>
      <c r="AO89" s="301"/>
      <c r="AP89" s="301"/>
      <c r="AQ89" s="301"/>
      <c r="AR89" s="222"/>
      <c r="AS89" s="222"/>
      <c r="AT89" s="222"/>
      <c r="AU89" s="222"/>
      <c r="AV89" s="222"/>
      <c r="AW89" s="222"/>
      <c r="AX89" s="222"/>
      <c r="AY89" s="222"/>
      <c r="AZ89" s="222"/>
      <c r="BA89" s="222"/>
      <c r="BB89" s="222"/>
      <c r="BC89" s="222"/>
      <c r="BD89" s="222"/>
    </row>
    <row r="90" spans="2:65" x14ac:dyDescent="0.25">
      <c r="B90" t="s">
        <v>441</v>
      </c>
      <c r="T90" s="386">
        <v>0</v>
      </c>
      <c r="U90" s="386">
        <v>0</v>
      </c>
      <c r="V90" s="301">
        <v>362.21631438400004</v>
      </c>
      <c r="W90" s="301">
        <v>154.57109199999996</v>
      </c>
      <c r="X90" s="386">
        <f t="shared" si="27"/>
        <v>194.91059000000004</v>
      </c>
      <c r="Y90" s="386"/>
      <c r="Z90" s="222"/>
      <c r="AA90" s="301">
        <v>61.490949000000008</v>
      </c>
      <c r="AB90" s="301">
        <v>112.74750400000001</v>
      </c>
      <c r="AC90" s="301">
        <v>136.674431</v>
      </c>
      <c r="AD90" s="301">
        <v>194.91059000000004</v>
      </c>
      <c r="AE90" s="301">
        <v>132.77783499999998</v>
      </c>
      <c r="AF90" s="301"/>
      <c r="AG90" s="301"/>
      <c r="AH90" s="301"/>
      <c r="AI90" s="222"/>
      <c r="AJ90" s="301">
        <f>AA90</f>
        <v>61.490949000000008</v>
      </c>
      <c r="AK90" s="301">
        <f t="shared" si="29"/>
        <v>51.256554999999999</v>
      </c>
      <c r="AL90" s="301">
        <f t="shared" si="29"/>
        <v>23.926926999999992</v>
      </c>
      <c r="AM90" s="301">
        <f t="shared" si="29"/>
        <v>58.236159000000043</v>
      </c>
      <c r="AN90" s="301">
        <f>AE90</f>
        <v>132.77783499999998</v>
      </c>
      <c r="AO90" s="301"/>
      <c r="AP90" s="301"/>
      <c r="AQ90" s="301"/>
      <c r="AR90" s="222"/>
      <c r="AS90" s="222"/>
      <c r="AT90" s="222"/>
      <c r="AU90" s="222"/>
      <c r="AV90" s="222"/>
      <c r="AW90" s="222"/>
      <c r="AX90" s="222"/>
      <c r="AY90" s="222"/>
      <c r="AZ90" s="222"/>
      <c r="BA90" s="222"/>
      <c r="BB90" s="222"/>
      <c r="BC90" s="222"/>
      <c r="BD90" s="222"/>
    </row>
    <row r="91" spans="2:65" x14ac:dyDescent="0.25">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row>
    <row r="92" spans="2:65" x14ac:dyDescent="0.25">
      <c r="B92" s="164" t="s">
        <v>331</v>
      </c>
      <c r="C92" s="164"/>
      <c r="D92" s="164"/>
      <c r="E92" s="164"/>
      <c r="F92" s="164"/>
      <c r="G92" s="164"/>
      <c r="H92" s="164"/>
      <c r="I92" s="164"/>
      <c r="J92" s="164"/>
      <c r="K92" s="164"/>
      <c r="L92" s="164"/>
      <c r="M92" s="164"/>
      <c r="N92" s="164"/>
      <c r="O92" s="164"/>
      <c r="P92" s="164"/>
      <c r="Q92" s="164"/>
      <c r="R92" s="164"/>
      <c r="S92" s="164"/>
      <c r="T92" s="227">
        <v>2018</v>
      </c>
      <c r="U92" s="227">
        <v>2019</v>
      </c>
      <c r="V92" s="227">
        <v>2020</v>
      </c>
      <c r="W92" s="227">
        <v>2021</v>
      </c>
      <c r="X92" s="228">
        <v>2022</v>
      </c>
      <c r="Y92" s="229">
        <v>2023</v>
      </c>
      <c r="Z92" s="222"/>
      <c r="AA92" s="230" t="s">
        <v>290</v>
      </c>
      <c r="AB92" s="230" t="s">
        <v>291</v>
      </c>
      <c r="AC92" s="230" t="s">
        <v>292</v>
      </c>
      <c r="AD92" s="230">
        <v>2022</v>
      </c>
      <c r="AE92" s="231" t="s">
        <v>320</v>
      </c>
      <c r="AF92" s="231" t="s">
        <v>321</v>
      </c>
      <c r="AG92" s="232" t="s">
        <v>322</v>
      </c>
      <c r="AH92" s="233">
        <v>2023</v>
      </c>
      <c r="AI92" s="222"/>
      <c r="AJ92" s="230" t="s">
        <v>3</v>
      </c>
      <c r="AK92" s="230" t="s">
        <v>19</v>
      </c>
      <c r="AL92" s="230" t="s">
        <v>20</v>
      </c>
      <c r="AM92" s="230" t="s">
        <v>21</v>
      </c>
      <c r="AN92" s="231" t="s">
        <v>290</v>
      </c>
      <c r="AO92" s="231" t="s">
        <v>293</v>
      </c>
      <c r="AP92" s="231" t="s">
        <v>294</v>
      </c>
      <c r="AQ92" s="231" t="s">
        <v>295</v>
      </c>
      <c r="AR92" s="226"/>
      <c r="AS92" s="226"/>
      <c r="AT92" s="226"/>
      <c r="AU92" s="222"/>
      <c r="AV92" s="222"/>
      <c r="AW92" s="222"/>
      <c r="AX92" s="222"/>
      <c r="AY92" s="222"/>
      <c r="AZ92" s="222"/>
      <c r="BA92" s="222"/>
      <c r="BB92" s="222"/>
      <c r="BC92" s="222"/>
      <c r="BD92" s="222"/>
    </row>
    <row r="93" spans="2:65" x14ac:dyDescent="0.25">
      <c r="B93" s="34" t="s">
        <v>181</v>
      </c>
      <c r="C93" s="34"/>
      <c r="D93" s="34"/>
      <c r="E93" s="34"/>
      <c r="F93" s="34"/>
      <c r="G93" s="34"/>
      <c r="H93" s="34"/>
      <c r="I93" s="34"/>
      <c r="J93" s="34"/>
      <c r="K93" s="34"/>
      <c r="L93" s="34"/>
      <c r="M93" s="34"/>
      <c r="N93" s="34"/>
      <c r="O93" s="34"/>
      <c r="P93" s="34"/>
      <c r="Q93" s="34"/>
      <c r="R93" s="34"/>
      <c r="S93" s="34"/>
      <c r="T93" s="334">
        <f>SUM(T94:T96)</f>
        <v>6879.1869999999999</v>
      </c>
      <c r="U93" s="334">
        <f>SUM(U94:U96)</f>
        <v>6879.2020000000002</v>
      </c>
      <c r="V93" s="334">
        <f>SUM(V94:V96)</f>
        <v>4855.8310000000001</v>
      </c>
      <c r="W93" s="334">
        <f>SUM(W94:W96)</f>
        <v>4855.8310000000001</v>
      </c>
      <c r="X93" s="334">
        <f>AD93</f>
        <v>5425.8310000000001</v>
      </c>
      <c r="Y93" s="334"/>
      <c r="Z93" s="222"/>
      <c r="AA93" s="334">
        <f>SUM(AA94:AA96)</f>
        <v>5399.8160000000007</v>
      </c>
      <c r="AB93" s="334">
        <f>SUM(AB94:AB96)</f>
        <v>5425.8310000000001</v>
      </c>
      <c r="AC93" s="334">
        <f>SUM(AC94:AC96)</f>
        <v>5425.8310000000001</v>
      </c>
      <c r="AD93" s="334">
        <f>SUM(AD94:AD96)</f>
        <v>5425.8310000000001</v>
      </c>
      <c r="AE93" s="334">
        <f>SUM(AE94:AE96)</f>
        <v>5425.8310000000001</v>
      </c>
      <c r="AF93" s="334"/>
      <c r="AG93" s="334"/>
      <c r="AH93" s="334"/>
      <c r="AI93" s="222"/>
      <c r="AJ93" s="334"/>
      <c r="AK93" s="334"/>
      <c r="AL93" s="334"/>
      <c r="AM93" s="334"/>
      <c r="AN93" s="334"/>
      <c r="AO93" s="334"/>
      <c r="AP93" s="334"/>
      <c r="AQ93" s="334"/>
      <c r="AR93" s="356"/>
      <c r="AS93" s="356"/>
      <c r="AT93" s="356"/>
      <c r="AU93" s="222"/>
      <c r="AV93" s="222"/>
      <c r="AW93" s="222"/>
      <c r="AX93" s="222"/>
      <c r="AY93" s="222"/>
      <c r="AZ93" s="222"/>
      <c r="BA93" s="222"/>
      <c r="BB93" s="222"/>
      <c r="BC93" s="222"/>
      <c r="BD93" s="222"/>
    </row>
    <row r="94" spans="2:65" x14ac:dyDescent="0.25">
      <c r="B94" t="s">
        <v>182</v>
      </c>
      <c r="T94" s="301">
        <f>'Operating Data'!T32</f>
        <v>3729.0030000000002</v>
      </c>
      <c r="U94" s="301">
        <f>'Operating Data'!U32</f>
        <v>3729.0030000000002</v>
      </c>
      <c r="V94" s="301">
        <f>'Operating Data'!V32</f>
        <v>2885.6320000000001</v>
      </c>
      <c r="W94" s="301">
        <f>'Operating Data'!W32</f>
        <v>2885.6320000000001</v>
      </c>
      <c r="X94" s="301">
        <f>AD94</f>
        <v>2885.6320000000001</v>
      </c>
      <c r="Y94" s="301"/>
      <c r="Z94" s="222"/>
      <c r="AA94" s="301">
        <v>2885.6320000000001</v>
      </c>
      <c r="AB94" s="301">
        <v>2885.6320000000001</v>
      </c>
      <c r="AC94" s="301">
        <v>2885.6320000000001</v>
      </c>
      <c r="AD94" s="301">
        <v>2885.6320000000001</v>
      </c>
      <c r="AE94" s="301">
        <f>'Operating Data'!AE32</f>
        <v>2885.6320000000001</v>
      </c>
      <c r="AF94" s="301"/>
      <c r="AG94" s="301"/>
      <c r="AH94" s="301"/>
      <c r="AI94" s="222"/>
      <c r="AJ94" s="301"/>
      <c r="AK94" s="301"/>
      <c r="AL94" s="301"/>
      <c r="AM94" s="301"/>
      <c r="AN94" s="301"/>
      <c r="AO94" s="301"/>
      <c r="AP94" s="301"/>
      <c r="AQ94" s="301"/>
      <c r="AR94" s="356"/>
      <c r="AS94" s="356"/>
      <c r="AT94" s="356"/>
      <c r="AU94" s="222"/>
      <c r="AV94" s="222"/>
      <c r="AW94" s="222"/>
      <c r="AX94" s="222"/>
      <c r="AY94" s="222"/>
      <c r="AZ94" s="222"/>
      <c r="BA94" s="222"/>
      <c r="BB94" s="222"/>
      <c r="BC94" s="222"/>
      <c r="BD94" s="222"/>
    </row>
    <row r="95" spans="2:65" x14ac:dyDescent="0.25">
      <c r="B95" s="1" t="s">
        <v>183</v>
      </c>
      <c r="C95" s="1"/>
      <c r="D95" s="1"/>
      <c r="E95" s="1"/>
      <c r="F95" s="1"/>
      <c r="G95" s="1"/>
      <c r="H95" s="1"/>
      <c r="I95" s="1"/>
      <c r="J95" s="1"/>
      <c r="K95" s="1"/>
      <c r="L95" s="1"/>
      <c r="M95" s="1"/>
      <c r="N95" s="1"/>
      <c r="O95" s="1"/>
      <c r="P95" s="1"/>
      <c r="Q95" s="1"/>
      <c r="R95" s="1"/>
      <c r="S95" s="1"/>
      <c r="T95" s="301">
        <f>'Operating Data'!T35</f>
        <v>3150.1840000000002</v>
      </c>
      <c r="U95" s="301">
        <f>'Operating Data'!U35</f>
        <v>3150.1990000000001</v>
      </c>
      <c r="V95" s="301">
        <f>'Operating Data'!V35</f>
        <v>1970.1990000000001</v>
      </c>
      <c r="W95" s="301">
        <f>'Operating Data'!W35</f>
        <v>1970.1990000000001</v>
      </c>
      <c r="X95" s="301">
        <f>AD95</f>
        <v>2540.1990000000001</v>
      </c>
      <c r="Y95" s="301"/>
      <c r="Z95" s="222"/>
      <c r="AA95" s="301">
        <f>'Operating Data'!AA35</f>
        <v>2514.1840000000002</v>
      </c>
      <c r="AB95" s="301">
        <f>'Operating Data'!AB35</f>
        <v>2540.1990000000001</v>
      </c>
      <c r="AC95" s="301">
        <f>'Operating Data'!AC35</f>
        <v>2540.1990000000001</v>
      </c>
      <c r="AD95" s="301">
        <f>'Operating Data'!AD35</f>
        <v>2540.1990000000001</v>
      </c>
      <c r="AE95" s="301">
        <f>'Operating Data'!AE35</f>
        <v>2540.1990000000001</v>
      </c>
      <c r="AF95" s="301"/>
      <c r="AG95" s="301"/>
      <c r="AH95" s="301"/>
      <c r="AI95" s="222"/>
      <c r="AJ95" s="301"/>
      <c r="AK95" s="301"/>
      <c r="AL95" s="301"/>
      <c r="AM95" s="301"/>
      <c r="AN95" s="301"/>
      <c r="AO95" s="301"/>
      <c r="AP95" s="301"/>
      <c r="AQ95" s="301"/>
      <c r="AR95" s="356"/>
      <c r="AS95" s="356"/>
      <c r="AT95" s="356"/>
      <c r="AU95" s="222"/>
      <c r="AV95" s="222"/>
      <c r="AW95" s="222"/>
      <c r="AX95" s="222"/>
      <c r="AY95" s="222"/>
      <c r="AZ95" s="222"/>
      <c r="BA95" s="222"/>
      <c r="BB95" s="222"/>
      <c r="BC95" s="222"/>
      <c r="BD95" s="222"/>
    </row>
    <row r="97" spans="2:65" x14ac:dyDescent="0.25">
      <c r="B97" s="10"/>
      <c r="C97" s="10"/>
      <c r="D97" s="10"/>
      <c r="E97" s="10"/>
      <c r="F97" s="10"/>
      <c r="G97" s="10"/>
      <c r="H97" s="10"/>
      <c r="I97" s="10"/>
      <c r="J97" s="10"/>
      <c r="K97" s="10"/>
      <c r="L97" s="10"/>
      <c r="M97" s="10"/>
      <c r="N97" s="10"/>
      <c r="O97" s="10"/>
      <c r="P97" s="10"/>
      <c r="Q97" s="10"/>
      <c r="R97" s="10"/>
      <c r="S97" s="10"/>
      <c r="T97" s="226"/>
      <c r="U97" s="226"/>
      <c r="V97" s="356"/>
      <c r="W97" s="356"/>
      <c r="X97" s="356">
        <f>AH97</f>
        <v>0</v>
      </c>
      <c r="Y97" s="356"/>
      <c r="Z97" s="222"/>
      <c r="AA97" s="356"/>
      <c r="AB97" s="356"/>
      <c r="AC97" s="357"/>
      <c r="AD97" s="357"/>
      <c r="AE97" s="357"/>
      <c r="AF97" s="357"/>
      <c r="AG97" s="222"/>
      <c r="AH97" s="222"/>
      <c r="AI97" s="222"/>
      <c r="AJ97" s="356"/>
      <c r="AK97" s="356"/>
      <c r="AL97" s="356"/>
      <c r="AM97" s="356"/>
      <c r="AN97" s="356"/>
      <c r="AO97" s="356"/>
      <c r="AP97" s="356"/>
      <c r="AQ97" s="356"/>
      <c r="AR97" s="356"/>
      <c r="AS97" s="356"/>
      <c r="AT97" s="356"/>
      <c r="AU97" s="222"/>
      <c r="AV97" s="222"/>
      <c r="AW97" s="222"/>
      <c r="AX97" s="222"/>
      <c r="AY97" s="222"/>
      <c r="AZ97" s="222"/>
      <c r="BA97" s="222"/>
      <c r="BB97" s="222"/>
      <c r="BC97" s="222"/>
      <c r="BD97" s="222"/>
    </row>
    <row r="98" spans="2:65" x14ac:dyDescent="0.25">
      <c r="B98" s="34" t="s">
        <v>443</v>
      </c>
      <c r="C98" s="34"/>
      <c r="D98" s="34"/>
      <c r="E98" s="34"/>
      <c r="F98" s="34"/>
      <c r="G98" s="34"/>
      <c r="H98" s="34"/>
      <c r="I98" s="34"/>
      <c r="J98" s="34"/>
      <c r="K98" s="34"/>
      <c r="L98" s="34"/>
      <c r="M98" s="34"/>
      <c r="N98" s="34"/>
      <c r="O98" s="34"/>
      <c r="P98" s="34"/>
      <c r="Q98" s="34"/>
      <c r="R98" s="34"/>
      <c r="S98" s="34"/>
      <c r="T98" s="334"/>
      <c r="U98" s="334"/>
      <c r="V98" s="334"/>
      <c r="W98" s="334"/>
      <c r="X98" s="334">
        <f>AH98</f>
        <v>0</v>
      </c>
      <c r="Y98" s="334"/>
      <c r="Z98" s="222"/>
      <c r="AA98" s="334"/>
      <c r="AB98" s="334"/>
      <c r="AC98" s="334"/>
      <c r="AD98" s="334"/>
      <c r="AE98" s="334"/>
      <c r="AF98" s="334"/>
      <c r="AG98" s="222"/>
      <c r="AH98" s="222"/>
      <c r="AI98" s="222"/>
      <c r="AJ98" s="334"/>
      <c r="AK98" s="334"/>
      <c r="AL98" s="334"/>
      <c r="AM98" s="334"/>
      <c r="AN98" s="334"/>
      <c r="AO98" s="334"/>
      <c r="AP98" s="334"/>
      <c r="AQ98" s="334"/>
      <c r="AR98" s="222"/>
      <c r="AS98" s="222"/>
      <c r="AT98" s="222"/>
      <c r="AU98" s="222"/>
      <c r="AV98" s="222"/>
      <c r="AW98" s="222"/>
      <c r="AX98" s="222"/>
      <c r="AY98" s="222"/>
      <c r="AZ98" s="222"/>
      <c r="BA98" s="222"/>
      <c r="BB98" s="222"/>
      <c r="BC98" s="222"/>
      <c r="BD98" s="222"/>
    </row>
    <row r="99" spans="2:65" x14ac:dyDescent="0.25">
      <c r="B99" t="s">
        <v>182</v>
      </c>
      <c r="T99" s="287">
        <v>0.1632493197341299</v>
      </c>
      <c r="U99" s="287">
        <v>0.31174266935761574</v>
      </c>
      <c r="V99" s="287">
        <v>0.3044069824926281</v>
      </c>
      <c r="W99" s="287">
        <v>0.2552950390178132</v>
      </c>
      <c r="X99" s="287">
        <f>AD99</f>
        <v>0.35789663533850269</v>
      </c>
      <c r="Y99" s="287"/>
      <c r="Z99" s="222"/>
      <c r="AA99" s="287">
        <v>0.33216739083516644</v>
      </c>
      <c r="AB99" s="287">
        <v>0.31314657468662788</v>
      </c>
      <c r="AC99" s="287">
        <v>0.36621029187785198</v>
      </c>
      <c r="AD99" s="287">
        <v>0.35789663533850269</v>
      </c>
      <c r="AE99" s="287">
        <v>0.19858160913019834</v>
      </c>
      <c r="AF99" s="287"/>
      <c r="AG99" s="287"/>
      <c r="AH99" s="287"/>
      <c r="AI99" s="222"/>
      <c r="AJ99" s="287"/>
      <c r="AK99" s="286"/>
      <c r="AL99" s="286"/>
      <c r="AM99" s="286"/>
      <c r="AN99" s="287"/>
      <c r="AO99" s="286"/>
      <c r="AP99" s="286"/>
      <c r="AQ99" s="286"/>
      <c r="AR99" s="222"/>
      <c r="AS99" s="222"/>
      <c r="AT99" s="222"/>
      <c r="AU99" s="222"/>
      <c r="AV99" s="222"/>
      <c r="AW99" s="222"/>
      <c r="AX99" s="222"/>
      <c r="AY99" s="222"/>
      <c r="AZ99" s="222"/>
      <c r="BA99" s="222"/>
      <c r="BB99" s="222"/>
      <c r="BC99" s="222"/>
      <c r="BD99" s="222"/>
    </row>
    <row r="100" spans="2:65" x14ac:dyDescent="0.25">
      <c r="B100" s="1" t="s">
        <v>184</v>
      </c>
      <c r="C100" s="1"/>
      <c r="D100" s="1"/>
      <c r="E100" s="1"/>
      <c r="F100" s="1"/>
      <c r="G100" s="1"/>
      <c r="H100" s="1"/>
      <c r="I100" s="1"/>
      <c r="J100" s="1"/>
      <c r="K100" s="1"/>
      <c r="L100" s="1"/>
      <c r="M100" s="1"/>
      <c r="N100" s="1"/>
      <c r="O100" s="1"/>
      <c r="P100" s="1"/>
      <c r="Q100" s="1"/>
      <c r="R100" s="1"/>
      <c r="S100" s="1"/>
      <c r="T100" s="287">
        <v>0.65844514941211441</v>
      </c>
      <c r="U100" s="287">
        <v>0.33585193109479722</v>
      </c>
      <c r="V100" s="287">
        <v>0.21889375408216663</v>
      </c>
      <c r="W100" s="287">
        <v>0.37919467410464713</v>
      </c>
      <c r="X100" s="287">
        <f>AD100</f>
        <v>0.42817831821642266</v>
      </c>
      <c r="Y100" s="287"/>
      <c r="Z100" s="222"/>
      <c r="AA100" s="287">
        <v>0.46506042471911652</v>
      </c>
      <c r="AB100" s="287">
        <v>0.42471532014757046</v>
      </c>
      <c r="AC100" s="287">
        <v>0.47349434115899897</v>
      </c>
      <c r="AD100" s="287">
        <v>0.42817831821642266</v>
      </c>
      <c r="AE100" s="287">
        <v>0.23093774353694879</v>
      </c>
      <c r="AF100" s="287"/>
      <c r="AG100" s="287"/>
      <c r="AH100" s="287"/>
      <c r="AI100" s="222"/>
      <c r="AJ100" s="287"/>
      <c r="AK100" s="286"/>
      <c r="AL100" s="286"/>
      <c r="AM100" s="286"/>
      <c r="AN100" s="287"/>
      <c r="AO100" s="286"/>
      <c r="AP100" s="286"/>
      <c r="AQ100" s="286"/>
      <c r="AR100" s="222"/>
      <c r="AS100" s="222"/>
      <c r="AT100" s="222"/>
      <c r="AU100" s="222"/>
      <c r="AV100" s="222"/>
      <c r="AW100" s="222"/>
      <c r="AX100" s="222"/>
      <c r="AY100" s="222"/>
      <c r="AZ100" s="222"/>
      <c r="BA100" s="222"/>
      <c r="BB100" s="222"/>
      <c r="BC100" s="222"/>
      <c r="BD100" s="222"/>
    </row>
    <row r="102" spans="2:65" x14ac:dyDescent="0.25">
      <c r="T102" s="301"/>
      <c r="U102" s="301"/>
      <c r="V102" s="301"/>
      <c r="W102" s="301"/>
      <c r="X102" s="301">
        <f>AH102</f>
        <v>0</v>
      </c>
      <c r="Y102" s="301"/>
      <c r="Z102" s="222"/>
      <c r="AA102" s="301"/>
      <c r="AB102" s="301"/>
      <c r="AC102" s="301"/>
      <c r="AD102" s="301"/>
      <c r="AE102" s="301"/>
      <c r="AF102" s="301"/>
      <c r="AG102" s="301"/>
      <c r="AH102" s="222"/>
      <c r="AI102" s="222"/>
      <c r="AJ102" s="301"/>
      <c r="AK102" s="301"/>
      <c r="AL102" s="301"/>
      <c r="AM102" s="301"/>
      <c r="AN102" s="301"/>
      <c r="AO102" s="301"/>
      <c r="AP102" s="301"/>
      <c r="AQ102" s="301"/>
      <c r="AR102" s="222"/>
      <c r="AS102" s="222"/>
      <c r="AT102" s="222"/>
      <c r="AU102" s="222"/>
      <c r="AV102" s="222"/>
      <c r="AW102" s="222"/>
      <c r="AX102" s="222"/>
      <c r="AY102" s="222"/>
      <c r="AZ102" s="222"/>
      <c r="BA102" s="222"/>
      <c r="BB102" s="222"/>
      <c r="BC102" s="222"/>
      <c r="BD102" s="222"/>
    </row>
    <row r="103" spans="2:65" x14ac:dyDescent="0.25">
      <c r="B103" s="34" t="s">
        <v>444</v>
      </c>
      <c r="C103" s="34"/>
      <c r="D103" s="34"/>
      <c r="E103" s="34"/>
      <c r="F103" s="34"/>
      <c r="G103" s="34"/>
      <c r="H103" s="34"/>
      <c r="I103" s="34"/>
      <c r="J103" s="34"/>
      <c r="K103" s="34"/>
      <c r="L103" s="34"/>
      <c r="M103" s="34"/>
      <c r="N103" s="34"/>
      <c r="O103" s="34"/>
      <c r="P103" s="34"/>
      <c r="Q103" s="34"/>
      <c r="R103" s="34"/>
      <c r="S103" s="34"/>
      <c r="T103" s="334">
        <v>20852.629305775001</v>
      </c>
      <c r="U103" s="334">
        <v>18825.754132675</v>
      </c>
      <c r="V103" s="334">
        <v>15402.102134538998</v>
      </c>
      <c r="W103" s="334">
        <v>11904.820571711</v>
      </c>
      <c r="X103" s="334">
        <f>AD103</f>
        <v>15859.671486269002</v>
      </c>
      <c r="Y103" s="334"/>
      <c r="Z103" s="222"/>
      <c r="AA103" s="334">
        <f>SUM(AA104:AA105)</f>
        <v>3869.9014015339999</v>
      </c>
      <c r="AB103" s="334">
        <f>SUM(AB104:AB105)</f>
        <v>7276.3636995780007</v>
      </c>
      <c r="AC103" s="334">
        <f>SUM(AC104:AC105)</f>
        <v>12560.688578609999</v>
      </c>
      <c r="AD103" s="334">
        <f>SUM(AD104:AD105)</f>
        <v>15859.671486269002</v>
      </c>
      <c r="AE103" s="334">
        <f>SUM(AE104:AE105)</f>
        <v>2139.6624885900001</v>
      </c>
      <c r="AF103" s="334"/>
      <c r="AG103" s="334"/>
      <c r="AH103" s="334"/>
      <c r="AI103" s="222"/>
      <c r="AJ103" s="334">
        <f>AA103</f>
        <v>3869.9014015339999</v>
      </c>
      <c r="AK103" s="334">
        <f t="shared" ref="AK103:AK106" si="30">AB103-AA103</f>
        <v>3406.4622980440008</v>
      </c>
      <c r="AL103" s="334">
        <f t="shared" ref="AL103:AL106" si="31">AC103-AB103</f>
        <v>5284.3248790319985</v>
      </c>
      <c r="AM103" s="334">
        <f t="shared" ref="AM103:AM106" si="32">AD103-AC103</f>
        <v>3298.9829076590031</v>
      </c>
      <c r="AN103" s="334">
        <f>AE103</f>
        <v>2139.6624885900001</v>
      </c>
      <c r="AO103" s="334"/>
      <c r="AP103" s="334"/>
      <c r="AQ103" s="334"/>
      <c r="AR103" s="222"/>
      <c r="AS103" s="222"/>
      <c r="AT103" s="222"/>
      <c r="AU103" s="222"/>
      <c r="AV103" s="222"/>
      <c r="AW103" s="222"/>
      <c r="AX103" s="222"/>
      <c r="AY103" s="222"/>
      <c r="AZ103" s="222"/>
      <c r="BA103" s="222"/>
      <c r="BB103" s="222"/>
      <c r="BC103" s="222"/>
      <c r="BD103" s="222"/>
    </row>
    <row r="104" spans="2:65" x14ac:dyDescent="0.25">
      <c r="B104" t="s">
        <v>182</v>
      </c>
      <c r="T104" s="301">
        <v>5332.7130985999993</v>
      </c>
      <c r="U104" s="301">
        <v>10183.406699540001</v>
      </c>
      <c r="V104" s="301">
        <v>9759.4069472499996</v>
      </c>
      <c r="W104" s="301">
        <v>6434.8743978319999</v>
      </c>
      <c r="X104" s="301">
        <f>AD104</f>
        <v>9033.4202364360008</v>
      </c>
      <c r="Y104" s="301"/>
      <c r="Z104" s="222"/>
      <c r="AA104" s="301">
        <f>'Operating Data'!AA85</f>
        <v>2067.8640610769999</v>
      </c>
      <c r="AB104" s="301">
        <f>'Operating Data'!AB85</f>
        <v>3918.6687735170008</v>
      </c>
      <c r="AC104" s="301">
        <f>'Operating Data'!AC85</f>
        <v>6914.6716933709995</v>
      </c>
      <c r="AD104" s="301">
        <f>'Operating Data'!AD85</f>
        <v>9033.4202364360008</v>
      </c>
      <c r="AE104" s="301">
        <f>'Operating Data'!AE85</f>
        <v>1231.8374431120001</v>
      </c>
      <c r="AF104" s="301"/>
      <c r="AG104" s="301"/>
      <c r="AH104" s="301"/>
      <c r="AI104" s="222"/>
      <c r="AJ104" s="301">
        <f>AA104</f>
        <v>2067.8640610769999</v>
      </c>
      <c r="AK104" s="301">
        <f t="shared" si="30"/>
        <v>1850.8047124400009</v>
      </c>
      <c r="AL104" s="301">
        <f t="shared" si="31"/>
        <v>2996.0029198539987</v>
      </c>
      <c r="AM104" s="301">
        <f t="shared" si="32"/>
        <v>2118.7485430650013</v>
      </c>
      <c r="AN104" s="301">
        <f>AE104</f>
        <v>1231.8374431120001</v>
      </c>
      <c r="AO104" s="301"/>
      <c r="AP104" s="301"/>
      <c r="AQ104" s="301"/>
      <c r="AR104" s="222"/>
      <c r="AS104" s="222"/>
      <c r="AT104" s="222"/>
      <c r="AU104" s="222"/>
      <c r="AV104" s="222"/>
      <c r="AW104" s="222"/>
      <c r="AX104" s="222"/>
      <c r="AY104" s="222"/>
      <c r="AZ104" s="222"/>
      <c r="BA104" s="222"/>
      <c r="BB104" s="222"/>
      <c r="BC104" s="222"/>
      <c r="BD104" s="222"/>
    </row>
    <row r="105" spans="2:65" x14ac:dyDescent="0.25">
      <c r="B105" t="s">
        <v>183</v>
      </c>
      <c r="T105" s="301">
        <v>14015.67108835</v>
      </c>
      <c r="U105" s="301">
        <v>7148.9922321100003</v>
      </c>
      <c r="V105" s="301">
        <v>4235.3127476169993</v>
      </c>
      <c r="W105" s="301">
        <v>4151.9325505449997</v>
      </c>
      <c r="X105" s="301">
        <f>AD105</f>
        <v>6826.2512498330007</v>
      </c>
      <c r="Y105" s="301"/>
      <c r="Z105" s="222"/>
      <c r="AA105" s="301">
        <f>'Operating Data'!AA89</f>
        <v>1802.0373404569998</v>
      </c>
      <c r="AB105" s="301">
        <f>'Operating Data'!AB89</f>
        <v>3357.6949260609999</v>
      </c>
      <c r="AC105" s="301">
        <f>'Operating Data'!AC89</f>
        <v>5646.0168852389997</v>
      </c>
      <c r="AD105" s="301">
        <f>'Operating Data'!AD89</f>
        <v>6826.2512498330007</v>
      </c>
      <c r="AE105" s="301">
        <f>'Operating Data'!AE89</f>
        <v>907.82504547800011</v>
      </c>
      <c r="AF105" s="301"/>
      <c r="AG105" s="301"/>
      <c r="AH105" s="301"/>
      <c r="AI105" s="222"/>
      <c r="AJ105" s="301">
        <f>AA105</f>
        <v>1802.0373404569998</v>
      </c>
      <c r="AK105" s="301">
        <f t="shared" si="30"/>
        <v>1555.6575856040001</v>
      </c>
      <c r="AL105" s="301">
        <f t="shared" si="31"/>
        <v>2288.3219591779998</v>
      </c>
      <c r="AM105" s="301">
        <f t="shared" si="32"/>
        <v>1180.2343645940009</v>
      </c>
      <c r="AN105" s="301">
        <f>AE105</f>
        <v>907.82504547800011</v>
      </c>
      <c r="AO105" s="301"/>
      <c r="AP105" s="301"/>
      <c r="AQ105" s="301"/>
      <c r="AR105" s="222"/>
      <c r="AS105" s="222"/>
      <c r="AT105" s="222"/>
      <c r="AU105" s="222"/>
      <c r="AV105" s="222"/>
      <c r="AW105" s="222"/>
      <c r="AX105" s="222"/>
      <c r="AY105" s="222"/>
      <c r="AZ105" s="222"/>
      <c r="BA105" s="222"/>
      <c r="BB105" s="222"/>
      <c r="BC105" s="222"/>
      <c r="BD105" s="222"/>
    </row>
    <row r="106" spans="2:65" x14ac:dyDescent="0.25">
      <c r="T106" s="222"/>
      <c r="U106" s="222"/>
      <c r="V106" s="222"/>
      <c r="W106" s="222"/>
      <c r="X106" s="222"/>
      <c r="Y106" s="222"/>
      <c r="Z106" s="222"/>
      <c r="AA106" s="222"/>
      <c r="AB106" s="222"/>
      <c r="AC106" s="222"/>
      <c r="AD106" s="222"/>
      <c r="AE106" s="222"/>
      <c r="AF106" s="222"/>
      <c r="AG106" s="222"/>
      <c r="AH106" s="222"/>
      <c r="AI106" s="222"/>
      <c r="AJ106" s="301"/>
      <c r="AK106" s="301"/>
      <c r="AL106" s="301"/>
      <c r="AM106" s="301"/>
      <c r="AN106" s="301"/>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row>
    <row r="107" spans="2:65" x14ac:dyDescent="0.25">
      <c r="B107" s="164" t="s">
        <v>332</v>
      </c>
      <c r="C107" s="164"/>
      <c r="D107" s="164"/>
      <c r="E107" s="164"/>
      <c r="F107" s="164"/>
      <c r="G107" s="164"/>
      <c r="H107" s="164"/>
      <c r="I107" s="164"/>
      <c r="J107" s="164"/>
      <c r="K107" s="164"/>
      <c r="L107" s="164"/>
      <c r="M107" s="164"/>
      <c r="N107" s="164"/>
      <c r="O107" s="164"/>
      <c r="P107" s="164"/>
      <c r="Q107" s="164"/>
      <c r="R107" s="164"/>
      <c r="S107" s="164"/>
      <c r="T107" s="227">
        <v>2018</v>
      </c>
      <c r="U107" s="227">
        <v>2019</v>
      </c>
      <c r="V107" s="227">
        <v>2020</v>
      </c>
      <c r="W107" s="227">
        <v>2021</v>
      </c>
      <c r="X107" s="228">
        <v>2022</v>
      </c>
      <c r="Y107" s="229">
        <v>2023</v>
      </c>
      <c r="Z107" s="222"/>
      <c r="AA107" s="230" t="s">
        <v>290</v>
      </c>
      <c r="AB107" s="230" t="s">
        <v>291</v>
      </c>
      <c r="AC107" s="230" t="s">
        <v>292</v>
      </c>
      <c r="AD107" s="230">
        <v>2022</v>
      </c>
      <c r="AE107" s="231" t="s">
        <v>320</v>
      </c>
      <c r="AF107" s="231" t="s">
        <v>321</v>
      </c>
      <c r="AG107" s="232" t="s">
        <v>322</v>
      </c>
      <c r="AH107" s="233">
        <v>2023</v>
      </c>
      <c r="AI107" s="222"/>
      <c r="AJ107" s="230" t="s">
        <v>3</v>
      </c>
      <c r="AK107" s="230" t="s">
        <v>19</v>
      </c>
      <c r="AL107" s="230" t="s">
        <v>20</v>
      </c>
      <c r="AM107" s="230" t="s">
        <v>21</v>
      </c>
      <c r="AN107" s="231" t="s">
        <v>290</v>
      </c>
      <c r="AO107" s="231" t="s">
        <v>293</v>
      </c>
      <c r="AP107" s="231" t="s">
        <v>294</v>
      </c>
      <c r="AQ107" s="231" t="s">
        <v>295</v>
      </c>
      <c r="AR107" s="226"/>
      <c r="AS107" s="226"/>
      <c r="AT107" s="226"/>
      <c r="AU107" s="222"/>
      <c r="AV107" s="222"/>
      <c r="AW107" s="222"/>
      <c r="AX107" s="222"/>
      <c r="AY107" s="222"/>
      <c r="AZ107" s="222"/>
      <c r="BA107" s="222"/>
      <c r="BB107" s="222"/>
      <c r="BC107" s="222"/>
      <c r="BD107" s="222"/>
    </row>
    <row r="108" spans="2:65" x14ac:dyDescent="0.25">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row>
    <row r="109" spans="2:65" x14ac:dyDescent="0.25">
      <c r="B109" s="20" t="s">
        <v>445</v>
      </c>
      <c r="C109" s="20"/>
      <c r="D109" s="20"/>
      <c r="E109" s="20"/>
      <c r="F109" s="20"/>
      <c r="G109" s="20"/>
      <c r="H109" s="20"/>
      <c r="I109" s="20"/>
      <c r="J109" s="20"/>
      <c r="K109" s="20"/>
      <c r="L109" s="20"/>
      <c r="M109" s="20"/>
      <c r="N109" s="20"/>
      <c r="O109" s="20"/>
      <c r="P109" s="20"/>
      <c r="Q109" s="20"/>
      <c r="R109" s="20"/>
      <c r="S109" s="20"/>
      <c r="T109" s="301">
        <v>3455.3699216070199</v>
      </c>
      <c r="U109" s="301">
        <v>3707.0897421698596</v>
      </c>
      <c r="V109" s="301">
        <v>1585.7940000000001</v>
      </c>
      <c r="W109" s="301">
        <v>3416.6245959410003</v>
      </c>
      <c r="X109" s="301">
        <f>AH109</f>
        <v>0</v>
      </c>
      <c r="Y109" s="301"/>
      <c r="Z109" s="222"/>
      <c r="AA109" s="301">
        <v>0</v>
      </c>
      <c r="AB109" s="301">
        <v>3.787944811</v>
      </c>
      <c r="AC109" s="301">
        <v>3.787944811</v>
      </c>
      <c r="AD109" s="301">
        <v>3.787944811</v>
      </c>
      <c r="AE109" s="301">
        <v>0</v>
      </c>
      <c r="AF109" s="301"/>
      <c r="AG109" s="301"/>
      <c r="AH109" s="301"/>
      <c r="AI109" s="222"/>
      <c r="AJ109" s="301">
        <f>AA109</f>
        <v>0</v>
      </c>
      <c r="AK109" s="301">
        <f t="shared" ref="AK109" si="33">AB109-AA109</f>
        <v>3.787944811</v>
      </c>
      <c r="AL109" s="301">
        <f t="shared" ref="AL109" si="34">AC109-AB109</f>
        <v>0</v>
      </c>
      <c r="AM109" s="301">
        <f t="shared" ref="AM109" si="35">AD109-AC109</f>
        <v>0</v>
      </c>
      <c r="AN109" s="301">
        <f>AE109</f>
        <v>0</v>
      </c>
      <c r="AO109" s="301"/>
      <c r="AP109" s="301"/>
      <c r="AQ109" s="301"/>
      <c r="AR109" s="222"/>
      <c r="AS109" s="222"/>
      <c r="AT109" s="222"/>
      <c r="AU109" s="222"/>
      <c r="AV109" s="222"/>
      <c r="AW109" s="222"/>
      <c r="AX109" s="222"/>
      <c r="AY109" s="222"/>
      <c r="AZ109" s="222"/>
      <c r="BA109" s="222"/>
      <c r="BB109" s="222"/>
      <c r="BC109" s="222"/>
      <c r="BD109" s="222"/>
    </row>
    <row r="110" spans="2:65" x14ac:dyDescent="0.25">
      <c r="B110" t="s">
        <v>446</v>
      </c>
      <c r="T110" s="287">
        <v>0.79888999999999999</v>
      </c>
      <c r="U110" s="287">
        <v>0.95249165999999996</v>
      </c>
      <c r="V110" s="287">
        <v>0.91947404371584707</v>
      </c>
      <c r="W110" s="287">
        <v>0.93965890410958908</v>
      </c>
      <c r="X110" s="287">
        <f>AH110</f>
        <v>0</v>
      </c>
      <c r="Y110" s="287"/>
      <c r="Z110" s="222"/>
      <c r="AA110" s="287">
        <v>1</v>
      </c>
      <c r="AB110" s="287">
        <v>0.95050276243093923</v>
      </c>
      <c r="AC110" s="287">
        <v>0.96718315018315026</v>
      </c>
      <c r="AD110" s="287">
        <v>0.97465753424657542</v>
      </c>
      <c r="AE110" s="287">
        <v>0.99517777777777783</v>
      </c>
      <c r="AF110" s="287"/>
      <c r="AG110" s="287"/>
      <c r="AH110" s="287"/>
      <c r="AI110" s="222"/>
      <c r="AJ110" s="287"/>
      <c r="AK110" s="286"/>
      <c r="AL110" s="286"/>
      <c r="AM110" s="286"/>
      <c r="AN110" s="287"/>
      <c r="AO110" s="286"/>
      <c r="AP110" s="286"/>
      <c r="AQ110" s="286"/>
      <c r="AR110" s="222"/>
      <c r="AS110" s="222"/>
      <c r="AT110" s="222"/>
      <c r="AU110" s="222"/>
      <c r="AV110" s="222"/>
      <c r="AW110" s="222"/>
      <c r="AX110" s="222"/>
      <c r="AY110" s="222"/>
      <c r="AZ110" s="222"/>
      <c r="BA110" s="222"/>
      <c r="BB110" s="222"/>
      <c r="BC110" s="222"/>
      <c r="BD110" s="222"/>
    </row>
    <row r="111" spans="2:65" x14ac:dyDescent="0.25">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2"/>
      <c r="BM111" s="222"/>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A821-06A3-4B13-84B1-1ED099B99D9C}">
  <sheetPr>
    <tabColor rgb="FF3E8077"/>
  </sheetPr>
  <dimension ref="A1:AQ421"/>
  <sheetViews>
    <sheetView showGridLines="0" zoomScale="85" zoomScaleNormal="85" workbookViewId="0">
      <pane xSplit="11" ySplit="3" topLeftCell="L4" activePane="bottomRight" state="frozen"/>
      <selection activeCell="B2" sqref="B2"/>
      <selection pane="topRight" activeCell="B2" sqref="B2"/>
      <selection pane="bottomLeft" activeCell="B2" sqref="B2"/>
      <selection pane="bottomRight" activeCell="B2" sqref="B2"/>
    </sheetView>
  </sheetViews>
  <sheetFormatPr defaultColWidth="8.5703125" defaultRowHeight="15" customHeight="1" outlineLevelRow="1" x14ac:dyDescent="0.25"/>
  <cols>
    <col min="1" max="1" width="5.5703125" customWidth="1"/>
    <col min="2" max="2" width="53.42578125" bestFit="1" customWidth="1"/>
    <col min="3" max="11" width="9.140625" hidden="1" customWidth="1"/>
    <col min="12" max="25" width="9.140625" customWidth="1"/>
    <col min="26" max="26" width="9.140625"/>
    <col min="27" max="34" width="9.140625" customWidth="1"/>
    <col min="35" max="35" width="9.140625"/>
    <col min="36" max="44" width="9.140625" customWidth="1"/>
  </cols>
  <sheetData>
    <row r="1" spans="1:43" s="222" customFormat="1" ht="5.0999999999999996" customHeight="1" x14ac:dyDescent="0.25">
      <c r="A1"/>
      <c r="B1"/>
      <c r="C1"/>
      <c r="D1"/>
      <c r="E1"/>
      <c r="F1"/>
      <c r="G1"/>
      <c r="H1"/>
      <c r="I1"/>
      <c r="J1"/>
      <c r="K1"/>
      <c r="W1" s="326"/>
    </row>
    <row r="2" spans="1:43" s="222" customFormat="1" ht="30" customHeight="1" x14ac:dyDescent="0.25">
      <c r="A2"/>
      <c r="B2" s="170" t="s">
        <v>54</v>
      </c>
      <c r="C2" s="170"/>
      <c r="D2" s="170"/>
      <c r="E2" s="170"/>
      <c r="F2" s="170"/>
      <c r="G2" s="170"/>
      <c r="H2" s="170"/>
      <c r="I2" s="170"/>
      <c r="J2" s="170"/>
      <c r="K2" s="170"/>
      <c r="L2" s="223"/>
      <c r="M2" s="223"/>
      <c r="N2" s="223"/>
      <c r="O2" s="223"/>
      <c r="P2" s="223"/>
      <c r="Q2" s="223"/>
      <c r="R2" s="223"/>
      <c r="S2" s="223"/>
      <c r="T2" s="223"/>
      <c r="U2" s="223"/>
      <c r="V2" s="224"/>
      <c r="W2" s="326"/>
      <c r="AA2" s="224"/>
      <c r="AB2" s="224"/>
      <c r="AC2" s="225"/>
      <c r="AD2" s="225"/>
      <c r="AJ2" s="224"/>
      <c r="AK2" s="224"/>
      <c r="AL2" s="225"/>
      <c r="AM2" s="225"/>
    </row>
    <row r="3" spans="1:43" s="222" customFormat="1" ht="15" customHeight="1" x14ac:dyDescent="0.25">
      <c r="A3"/>
      <c r="B3" s="169" t="s">
        <v>58</v>
      </c>
      <c r="C3" s="169"/>
      <c r="D3" s="169"/>
      <c r="E3" s="169"/>
      <c r="F3" s="169"/>
      <c r="G3" s="169"/>
      <c r="H3" s="169"/>
      <c r="I3" s="169"/>
      <c r="J3" s="169"/>
      <c r="K3" s="169"/>
      <c r="L3" s="227">
        <v>2010</v>
      </c>
      <c r="M3" s="227">
        <v>2011</v>
      </c>
      <c r="N3" s="227">
        <v>2012</v>
      </c>
      <c r="O3" s="227">
        <v>2013</v>
      </c>
      <c r="P3" s="227">
        <v>2014</v>
      </c>
      <c r="Q3" s="227">
        <v>2015</v>
      </c>
      <c r="R3" s="227">
        <v>2016</v>
      </c>
      <c r="S3" s="227">
        <v>2017</v>
      </c>
      <c r="T3" s="227">
        <v>2018</v>
      </c>
      <c r="U3" s="227">
        <v>2019</v>
      </c>
      <c r="V3" s="227">
        <v>2020</v>
      </c>
      <c r="W3" s="227">
        <v>2021</v>
      </c>
      <c r="X3" s="228">
        <v>2022</v>
      </c>
      <c r="Y3" s="229">
        <v>2023</v>
      </c>
      <c r="AA3" s="230" t="s">
        <v>290</v>
      </c>
      <c r="AB3" s="230" t="s">
        <v>291</v>
      </c>
      <c r="AC3" s="230" t="s">
        <v>292</v>
      </c>
      <c r="AD3" s="230">
        <v>2022</v>
      </c>
      <c r="AE3" s="231" t="s">
        <v>320</v>
      </c>
      <c r="AF3" s="231" t="s">
        <v>321</v>
      </c>
      <c r="AG3" s="232" t="s">
        <v>322</v>
      </c>
      <c r="AH3" s="233">
        <v>2023</v>
      </c>
      <c r="AJ3" s="230" t="s">
        <v>290</v>
      </c>
      <c r="AK3" s="230" t="s">
        <v>293</v>
      </c>
      <c r="AL3" s="230" t="s">
        <v>294</v>
      </c>
      <c r="AM3" s="230" t="s">
        <v>295</v>
      </c>
      <c r="AN3" s="231" t="s">
        <v>320</v>
      </c>
      <c r="AO3" s="231" t="s">
        <v>325</v>
      </c>
      <c r="AP3" s="231" t="s">
        <v>323</v>
      </c>
      <c r="AQ3" s="231" t="s">
        <v>324</v>
      </c>
    </row>
    <row r="4" spans="1:43" s="222" customFormat="1" ht="15" customHeight="1" x14ac:dyDescent="0.25">
      <c r="A4"/>
      <c r="B4" s="6" t="s">
        <v>22</v>
      </c>
      <c r="C4" s="6"/>
      <c r="D4" s="6"/>
      <c r="E4" s="6"/>
      <c r="F4" s="6"/>
      <c r="G4" s="6"/>
      <c r="H4" s="6"/>
      <c r="I4" s="6"/>
      <c r="J4" s="6"/>
      <c r="K4" s="6"/>
      <c r="L4" s="294">
        <v>947.65</v>
      </c>
      <c r="M4" s="294">
        <v>1068.83</v>
      </c>
      <c r="N4" s="294">
        <v>1285.1500000000001</v>
      </c>
      <c r="O4" s="294">
        <v>1316.35</v>
      </c>
      <c r="P4" s="294">
        <v>1276.71</v>
      </c>
      <c r="Q4" s="294">
        <v>1547.05</v>
      </c>
      <c r="R4" s="294">
        <v>1650.76</v>
      </c>
      <c r="S4" s="294">
        <v>1827.19</v>
      </c>
      <c r="T4" s="294">
        <v>1696.69</v>
      </c>
      <c r="U4" s="294">
        <v>1823.7</v>
      </c>
      <c r="V4" s="294">
        <v>1730.76</v>
      </c>
      <c r="W4" s="294">
        <v>1757.66</v>
      </c>
      <c r="X4" s="294">
        <f t="shared" ref="X4:X20" si="0">AD4</f>
        <v>2371.4899999999998</v>
      </c>
      <c r="Y4" s="294"/>
      <c r="AA4" s="294">
        <v>568.6</v>
      </c>
      <c r="AB4" s="294">
        <v>1237.32</v>
      </c>
      <c r="AC4" s="294">
        <v>1742.87</v>
      </c>
      <c r="AD4" s="294">
        <v>2371.4899999999998</v>
      </c>
      <c r="AE4" s="243">
        <v>706.24302751920118</v>
      </c>
      <c r="AJ4" s="294">
        <f t="shared" ref="AJ4:AJ15" si="1">AA4</f>
        <v>568.6</v>
      </c>
      <c r="AK4" s="294">
        <f t="shared" ref="AK4:AK15" si="2">AB4-AA4</f>
        <v>668.71999999999991</v>
      </c>
      <c r="AL4" s="294">
        <f t="shared" ref="AL4:AL15" si="3">AC4-AB4</f>
        <v>505.54999999999995</v>
      </c>
      <c r="AM4" s="294">
        <f>AD4-AC4</f>
        <v>628.61999999999989</v>
      </c>
      <c r="AN4" s="243">
        <f>AE4</f>
        <v>706.24302751920118</v>
      </c>
    </row>
    <row r="5" spans="1:43" s="222" customFormat="1" ht="15" customHeight="1" outlineLevel="1" x14ac:dyDescent="0.25">
      <c r="A5"/>
      <c r="B5" s="148" t="s">
        <v>59</v>
      </c>
      <c r="C5" s="148"/>
      <c r="D5" s="148"/>
      <c r="E5" s="148"/>
      <c r="F5" s="148"/>
      <c r="G5" s="148"/>
      <c r="H5" s="148"/>
      <c r="I5" s="148"/>
      <c r="J5" s="148"/>
      <c r="K5" s="148"/>
      <c r="L5" s="302">
        <f t="shared" ref="L5:U5" si="4">L191</f>
        <v>562.23</v>
      </c>
      <c r="M5" s="302">
        <f t="shared" si="4"/>
        <v>634.86</v>
      </c>
      <c r="N5" s="302">
        <f t="shared" si="4"/>
        <v>777.54</v>
      </c>
      <c r="O5" s="302">
        <f t="shared" si="4"/>
        <v>819.91</v>
      </c>
      <c r="P5" s="302">
        <f t="shared" si="4"/>
        <v>746.93</v>
      </c>
      <c r="Q5" s="302">
        <f t="shared" si="4"/>
        <v>831.59</v>
      </c>
      <c r="R5" s="302">
        <f t="shared" si="4"/>
        <v>913.01</v>
      </c>
      <c r="S5" s="302">
        <f t="shared" si="4"/>
        <v>943.22</v>
      </c>
      <c r="T5" s="302">
        <f t="shared" si="4"/>
        <v>890.82</v>
      </c>
      <c r="U5" s="302">
        <f t="shared" si="4"/>
        <v>924.83</v>
      </c>
      <c r="V5" s="302">
        <f>V191</f>
        <v>824.24</v>
      </c>
      <c r="W5" s="302">
        <f>W191</f>
        <v>926.24</v>
      </c>
      <c r="X5" s="302">
        <f t="shared" si="0"/>
        <v>1279.29</v>
      </c>
      <c r="Y5" s="302"/>
      <c r="AA5" s="302">
        <f>AA191</f>
        <v>293.3</v>
      </c>
      <c r="AB5" s="302">
        <f>AB191</f>
        <v>636.23</v>
      </c>
      <c r="AC5" s="302">
        <f>AC191</f>
        <v>869.67</v>
      </c>
      <c r="AD5" s="302">
        <f>AD191</f>
        <v>1279.29</v>
      </c>
      <c r="AE5" s="477">
        <f>AE191</f>
        <v>370.60351558580209</v>
      </c>
      <c r="AI5" s="302"/>
      <c r="AJ5" s="302">
        <f t="shared" si="1"/>
        <v>293.3</v>
      </c>
      <c r="AK5" s="302">
        <f t="shared" si="2"/>
        <v>342.93</v>
      </c>
      <c r="AL5" s="302">
        <f t="shared" si="3"/>
        <v>233.43999999999994</v>
      </c>
      <c r="AM5" s="302">
        <f t="shared" ref="AM5:AM15" si="5">AD5-AC5</f>
        <v>409.62</v>
      </c>
      <c r="AN5" s="302">
        <f t="shared" ref="AN5:AN34" si="6">AE5</f>
        <v>370.60351558580209</v>
      </c>
    </row>
    <row r="6" spans="1:43" s="222" customFormat="1" ht="15" customHeight="1" outlineLevel="1" x14ac:dyDescent="0.25">
      <c r="A6"/>
      <c r="B6" s="148" t="s">
        <v>6</v>
      </c>
      <c r="C6" s="148"/>
      <c r="D6" s="148"/>
      <c r="E6" s="148"/>
      <c r="F6" s="148"/>
      <c r="G6" s="148"/>
      <c r="H6" s="148"/>
      <c r="I6" s="148"/>
      <c r="J6" s="148"/>
      <c r="K6" s="148"/>
      <c r="L6" s="302">
        <f t="shared" ref="L6:U6" si="7">L144</f>
        <v>381.97</v>
      </c>
      <c r="M6" s="302">
        <f t="shared" si="7"/>
        <v>414.5</v>
      </c>
      <c r="N6" s="302">
        <f t="shared" si="7"/>
        <v>482.85</v>
      </c>
      <c r="O6" s="302">
        <f t="shared" si="7"/>
        <v>472.89</v>
      </c>
      <c r="P6" s="302">
        <f t="shared" si="7"/>
        <v>505.61</v>
      </c>
      <c r="Q6" s="302">
        <f t="shared" si="7"/>
        <v>695.66</v>
      </c>
      <c r="R6" s="302">
        <f t="shared" si="7"/>
        <v>705.18</v>
      </c>
      <c r="S6" s="302">
        <f t="shared" si="7"/>
        <v>823.79</v>
      </c>
      <c r="T6" s="302">
        <f t="shared" si="7"/>
        <v>763.01</v>
      </c>
      <c r="U6" s="302">
        <f t="shared" si="7"/>
        <v>832.4</v>
      </c>
      <c r="V6" s="302">
        <f>V144</f>
        <v>871.17</v>
      </c>
      <c r="W6" s="302">
        <f>W144</f>
        <v>761.62</v>
      </c>
      <c r="X6" s="302">
        <f t="shared" si="0"/>
        <v>951.8</v>
      </c>
      <c r="Y6" s="302"/>
      <c r="AA6" s="302">
        <f>AA144</f>
        <v>258.12</v>
      </c>
      <c r="AB6" s="302">
        <f>AB144</f>
        <v>537.41</v>
      </c>
      <c r="AC6" s="302">
        <f>AC144</f>
        <v>719.34</v>
      </c>
      <c r="AD6" s="302">
        <f>AD144</f>
        <v>951.8</v>
      </c>
      <c r="AE6" s="477">
        <f>AE144</f>
        <v>286.59207770180041</v>
      </c>
      <c r="AJ6" s="302">
        <f t="shared" si="1"/>
        <v>258.12</v>
      </c>
      <c r="AK6" s="302">
        <f t="shared" si="2"/>
        <v>279.28999999999996</v>
      </c>
      <c r="AL6" s="302">
        <f t="shared" si="3"/>
        <v>181.93000000000006</v>
      </c>
      <c r="AM6" s="302">
        <f t="shared" si="5"/>
        <v>232.45999999999992</v>
      </c>
      <c r="AN6" s="302">
        <f t="shared" si="6"/>
        <v>286.59207770180041</v>
      </c>
    </row>
    <row r="7" spans="1:43" s="222" customFormat="1" ht="15" customHeight="1" outlineLevel="1" x14ac:dyDescent="0.25">
      <c r="A7"/>
      <c r="B7" s="148" t="s">
        <v>298</v>
      </c>
      <c r="C7" s="148"/>
      <c r="D7" s="148"/>
      <c r="E7" s="148"/>
      <c r="F7" s="148"/>
      <c r="G7" s="148"/>
      <c r="H7" s="148"/>
      <c r="I7" s="148"/>
      <c r="J7" s="148"/>
      <c r="K7" s="148"/>
      <c r="L7" s="302">
        <f t="shared" ref="L7:U7" si="8">L289</f>
        <v>3.23</v>
      </c>
      <c r="M7" s="302">
        <f t="shared" si="8"/>
        <v>19.46</v>
      </c>
      <c r="N7" s="302">
        <f t="shared" si="8"/>
        <v>24.75</v>
      </c>
      <c r="O7" s="302">
        <f t="shared" si="8"/>
        <v>24.29</v>
      </c>
      <c r="P7" s="302">
        <f t="shared" si="8"/>
        <v>25.14</v>
      </c>
      <c r="Q7" s="302">
        <f t="shared" si="8"/>
        <v>21.38</v>
      </c>
      <c r="R7" s="302">
        <f t="shared" si="8"/>
        <v>34.380000000000003</v>
      </c>
      <c r="S7" s="302">
        <f t="shared" si="8"/>
        <v>62.81</v>
      </c>
      <c r="T7" s="302">
        <f t="shared" si="8"/>
        <v>49.97</v>
      </c>
      <c r="U7" s="302">
        <f t="shared" si="8"/>
        <v>74.180000000000007</v>
      </c>
      <c r="V7" s="302">
        <f>V289</f>
        <v>36.5</v>
      </c>
      <c r="W7" s="302">
        <f>W289</f>
        <v>67.58</v>
      </c>
      <c r="X7" s="302">
        <f t="shared" si="0"/>
        <v>88.81</v>
      </c>
      <c r="Y7" s="302"/>
      <c r="AA7" s="302">
        <f>AA289</f>
        <v>17.420000000000002</v>
      </c>
      <c r="AB7" s="302">
        <f>AB289</f>
        <v>37.6</v>
      </c>
      <c r="AC7" s="302">
        <f>AC289</f>
        <v>64.52</v>
      </c>
      <c r="AD7" s="302">
        <f>AD289</f>
        <v>88.81</v>
      </c>
      <c r="AE7" s="477">
        <f>AE289</f>
        <v>28.283875846799976</v>
      </c>
      <c r="AJ7" s="302">
        <f t="shared" si="1"/>
        <v>17.420000000000002</v>
      </c>
      <c r="AK7" s="302">
        <f t="shared" si="2"/>
        <v>20.18</v>
      </c>
      <c r="AL7" s="302">
        <f t="shared" si="3"/>
        <v>26.919999999999995</v>
      </c>
      <c r="AM7" s="302">
        <f t="shared" si="5"/>
        <v>24.290000000000006</v>
      </c>
      <c r="AN7" s="302">
        <f t="shared" si="6"/>
        <v>28.283875846799976</v>
      </c>
    </row>
    <row r="8" spans="1:43" s="222" customFormat="1" ht="15" customHeight="1" outlineLevel="1" x14ac:dyDescent="0.25">
      <c r="A8"/>
      <c r="B8" s="148" t="s">
        <v>60</v>
      </c>
      <c r="C8" s="148"/>
      <c r="D8" s="148"/>
      <c r="E8" s="148"/>
      <c r="F8" s="148"/>
      <c r="G8" s="148"/>
      <c r="H8" s="148"/>
      <c r="I8" s="148"/>
      <c r="J8" s="148"/>
      <c r="K8" s="148"/>
      <c r="L8" s="302">
        <f>L4-SUM(L5:L7)</f>
        <v>0.2199999999999136</v>
      </c>
      <c r="M8" s="302">
        <f t="shared" ref="M8:U8" si="9">M4-SUM(M5:M7)</f>
        <v>9.9999999997635314E-3</v>
      </c>
      <c r="N8" s="302">
        <f t="shared" si="9"/>
        <v>1.0000000000218279E-2</v>
      </c>
      <c r="O8" s="302">
        <f t="shared" si="9"/>
        <v>-0.74000000000000909</v>
      </c>
      <c r="P8" s="302">
        <f t="shared" si="9"/>
        <v>-0.97000000000002728</v>
      </c>
      <c r="Q8" s="302">
        <f t="shared" si="9"/>
        <v>-1.5800000000001546</v>
      </c>
      <c r="R8" s="302">
        <f t="shared" si="9"/>
        <v>-1.8100000000001728</v>
      </c>
      <c r="S8" s="302">
        <f t="shared" si="9"/>
        <v>-2.6299999999998818</v>
      </c>
      <c r="T8" s="302">
        <f t="shared" si="9"/>
        <v>-7.1099999999999</v>
      </c>
      <c r="U8" s="302">
        <f t="shared" si="9"/>
        <v>-7.7100000000000364</v>
      </c>
      <c r="V8" s="302">
        <f>V4-SUM(V5:V7)</f>
        <v>-1.1499999999998636</v>
      </c>
      <c r="W8" s="302">
        <f>W4-SUM(W5:W7)</f>
        <v>2.2200000000000273</v>
      </c>
      <c r="X8" s="302">
        <f t="shared" si="0"/>
        <v>51.589999999999691</v>
      </c>
      <c r="Y8" s="302"/>
      <c r="AA8" s="302">
        <f>AA4-SUM(AA5:AA7)</f>
        <v>-0.24000000000000909</v>
      </c>
      <c r="AB8" s="302">
        <f>AB4-SUM(AB5:AB7)</f>
        <v>26.080000000000155</v>
      </c>
      <c r="AC8" s="302">
        <f>AC4-SUM(AC5:AC7)</f>
        <v>89.339999999999918</v>
      </c>
      <c r="AD8" s="302">
        <f>AD4-SUM(AD5:AD7)</f>
        <v>51.589999999999691</v>
      </c>
      <c r="AE8" s="477">
        <f>AE4-SUM(AE5:AE7)</f>
        <v>20.763558384798671</v>
      </c>
      <c r="AJ8" s="302">
        <f t="shared" si="1"/>
        <v>-0.24000000000000909</v>
      </c>
      <c r="AK8" s="302">
        <f t="shared" si="2"/>
        <v>26.320000000000164</v>
      </c>
      <c r="AL8" s="302">
        <f t="shared" si="3"/>
        <v>63.259999999999764</v>
      </c>
      <c r="AM8" s="302">
        <f t="shared" si="5"/>
        <v>-37.750000000000227</v>
      </c>
      <c r="AN8" s="302">
        <f t="shared" si="6"/>
        <v>20.763558384798671</v>
      </c>
    </row>
    <row r="9" spans="1:43" s="222" customFormat="1" ht="15" customHeight="1" x14ac:dyDescent="0.25">
      <c r="A9"/>
      <c r="B9" t="s">
        <v>84</v>
      </c>
      <c r="C9"/>
      <c r="D9"/>
      <c r="E9"/>
      <c r="F9"/>
      <c r="G9"/>
      <c r="H9"/>
      <c r="I9"/>
      <c r="J9"/>
      <c r="K9"/>
      <c r="L9" s="303">
        <v>73.02</v>
      </c>
      <c r="M9" s="303">
        <v>84.54</v>
      </c>
      <c r="N9" s="303">
        <v>63.12</v>
      </c>
      <c r="O9" s="303">
        <v>41.36</v>
      </c>
      <c r="P9" s="303">
        <v>45.67</v>
      </c>
      <c r="Q9" s="303">
        <v>161.56</v>
      </c>
      <c r="R9" s="303">
        <v>53.75</v>
      </c>
      <c r="S9" s="303">
        <v>94.94</v>
      </c>
      <c r="T9" s="303">
        <v>191.95</v>
      </c>
      <c r="U9" s="303">
        <v>399.68</v>
      </c>
      <c r="V9" s="303">
        <v>498.41</v>
      </c>
      <c r="W9" s="303">
        <v>635.73</v>
      </c>
      <c r="X9" s="303">
        <f t="shared" si="0"/>
        <v>526.03</v>
      </c>
      <c r="Y9" s="303"/>
      <c r="AA9" s="303">
        <v>22.04</v>
      </c>
      <c r="AB9" s="303">
        <v>134.41999999999999</v>
      </c>
      <c r="AC9" s="303">
        <v>330.79</v>
      </c>
      <c r="AD9" s="303">
        <v>526.03</v>
      </c>
      <c r="AE9" s="301">
        <v>20.517551075699991</v>
      </c>
      <c r="AJ9" s="303">
        <f t="shared" si="1"/>
        <v>22.04</v>
      </c>
      <c r="AK9" s="303">
        <f t="shared" si="2"/>
        <v>112.38</v>
      </c>
      <c r="AL9" s="303">
        <f t="shared" si="3"/>
        <v>196.37000000000003</v>
      </c>
      <c r="AM9" s="303">
        <f t="shared" si="5"/>
        <v>195.23999999999995</v>
      </c>
      <c r="AN9" s="303">
        <f t="shared" si="6"/>
        <v>20.517551075699991</v>
      </c>
    </row>
    <row r="10" spans="1:43" s="222" customFormat="1" ht="15" customHeight="1" x14ac:dyDescent="0.25">
      <c r="A10"/>
      <c r="B10" s="6" t="s">
        <v>85</v>
      </c>
      <c r="C10" s="6"/>
      <c r="D10" s="6"/>
      <c r="E10" s="6"/>
      <c r="F10" s="6"/>
      <c r="G10" s="6"/>
      <c r="H10" s="6"/>
      <c r="I10" s="6"/>
      <c r="J10" s="6"/>
      <c r="K10" s="6"/>
      <c r="L10" s="294">
        <v>307.92</v>
      </c>
      <c r="M10" s="294">
        <v>352.63</v>
      </c>
      <c r="N10" s="294">
        <v>410.68</v>
      </c>
      <c r="O10" s="294">
        <v>437.2</v>
      </c>
      <c r="P10" s="294">
        <v>419.18</v>
      </c>
      <c r="Q10" s="294">
        <v>566.30999999999995</v>
      </c>
      <c r="R10" s="294">
        <v>533.55999999999995</v>
      </c>
      <c r="S10" s="294">
        <v>555.80999999999995</v>
      </c>
      <c r="T10" s="294">
        <v>588.73</v>
      </c>
      <c r="U10" s="294">
        <v>575.35</v>
      </c>
      <c r="V10" s="294">
        <v>568.29</v>
      </c>
      <c r="W10" s="294">
        <v>674.54</v>
      </c>
      <c r="X10" s="294">
        <f t="shared" si="0"/>
        <v>919.57</v>
      </c>
      <c r="Y10" s="294"/>
      <c r="AA10" s="294">
        <v>240.93</v>
      </c>
      <c r="AB10" s="294">
        <v>463.39</v>
      </c>
      <c r="AC10" s="294">
        <v>695.19</v>
      </c>
      <c r="AD10" s="294">
        <v>919.57</v>
      </c>
      <c r="AE10" s="334">
        <v>286.74338554070221</v>
      </c>
      <c r="AJ10" s="294">
        <f t="shared" si="1"/>
        <v>240.93</v>
      </c>
      <c r="AK10" s="294">
        <f t="shared" si="2"/>
        <v>222.45999999999998</v>
      </c>
      <c r="AL10" s="294">
        <f t="shared" si="3"/>
        <v>231.80000000000007</v>
      </c>
      <c r="AM10" s="294">
        <f t="shared" si="5"/>
        <v>224.38</v>
      </c>
      <c r="AN10" s="294">
        <f t="shared" si="6"/>
        <v>286.74338554070221</v>
      </c>
    </row>
    <row r="11" spans="1:43" s="222" customFormat="1" ht="15" customHeight="1" x14ac:dyDescent="0.25">
      <c r="A11"/>
      <c r="B11" s="42" t="s">
        <v>86</v>
      </c>
      <c r="C11" s="42"/>
      <c r="D11" s="42"/>
      <c r="E11" s="42"/>
      <c r="F11" s="42"/>
      <c r="G11" s="42"/>
      <c r="H11" s="42"/>
      <c r="I11" s="42"/>
      <c r="J11" s="42"/>
      <c r="K11" s="42"/>
      <c r="L11" s="303">
        <v>196.21</v>
      </c>
      <c r="M11" s="303">
        <v>225.07</v>
      </c>
      <c r="N11" s="303">
        <v>261.81</v>
      </c>
      <c r="O11" s="303">
        <v>255.17</v>
      </c>
      <c r="P11" s="303">
        <v>256.64</v>
      </c>
      <c r="Q11" s="303">
        <v>292.73</v>
      </c>
      <c r="R11" s="303">
        <v>304.74</v>
      </c>
      <c r="S11" s="303">
        <v>326.89</v>
      </c>
      <c r="T11" s="303">
        <v>345.32</v>
      </c>
      <c r="U11" s="303">
        <v>309.02999999999997</v>
      </c>
      <c r="V11" s="303">
        <v>304.44</v>
      </c>
      <c r="W11" s="303">
        <v>335.67</v>
      </c>
      <c r="X11" s="303">
        <f t="shared" si="0"/>
        <v>438.97</v>
      </c>
      <c r="Y11" s="303"/>
      <c r="AA11" s="303">
        <v>93.34</v>
      </c>
      <c r="AB11" s="303">
        <v>196.46</v>
      </c>
      <c r="AC11" s="303">
        <v>314.77999999999997</v>
      </c>
      <c r="AD11" s="303">
        <v>438.97</v>
      </c>
      <c r="AE11" s="301">
        <v>115.07560566230116</v>
      </c>
      <c r="AJ11" s="303">
        <f t="shared" si="1"/>
        <v>93.34</v>
      </c>
      <c r="AK11" s="303">
        <f t="shared" si="2"/>
        <v>103.12</v>
      </c>
      <c r="AL11" s="303">
        <f t="shared" si="3"/>
        <v>118.31999999999996</v>
      </c>
      <c r="AM11" s="303">
        <f t="shared" si="5"/>
        <v>124.19000000000005</v>
      </c>
      <c r="AN11" s="303">
        <f t="shared" si="6"/>
        <v>115.07560566230116</v>
      </c>
    </row>
    <row r="12" spans="1:43" s="222" customFormat="1" ht="15" customHeight="1" x14ac:dyDescent="0.25">
      <c r="A12"/>
      <c r="B12" s="127" t="s">
        <v>87</v>
      </c>
      <c r="C12" s="127"/>
      <c r="D12" s="127"/>
      <c r="E12" s="127"/>
      <c r="F12" s="127"/>
      <c r="G12" s="127"/>
      <c r="H12" s="127"/>
      <c r="I12" s="127"/>
      <c r="J12" s="127"/>
      <c r="K12" s="127"/>
      <c r="L12" s="303">
        <v>54.85</v>
      </c>
      <c r="M12" s="303">
        <v>60.83</v>
      </c>
      <c r="N12" s="303">
        <v>62.66</v>
      </c>
      <c r="O12" s="303">
        <v>66.47</v>
      </c>
      <c r="P12" s="303">
        <v>66.09</v>
      </c>
      <c r="Q12" s="303">
        <v>84.27</v>
      </c>
      <c r="R12" s="303">
        <v>93.89</v>
      </c>
      <c r="S12" s="303">
        <v>100.76</v>
      </c>
      <c r="T12" s="303">
        <v>114.99</v>
      </c>
      <c r="U12" s="303">
        <v>130.69</v>
      </c>
      <c r="V12" s="303">
        <v>141.16</v>
      </c>
      <c r="W12" s="303">
        <v>174.26</v>
      </c>
      <c r="X12" s="303">
        <f t="shared" si="0"/>
        <v>240.61</v>
      </c>
      <c r="Y12" s="303"/>
      <c r="Z12" s="378"/>
      <c r="AA12" s="303">
        <v>53.09</v>
      </c>
      <c r="AB12" s="303">
        <v>113.82</v>
      </c>
      <c r="AC12" s="303">
        <v>179.41</v>
      </c>
      <c r="AD12" s="303">
        <v>240.61</v>
      </c>
      <c r="AE12" s="301">
        <v>64.817711169899596</v>
      </c>
      <c r="AI12" s="378"/>
      <c r="AJ12" s="303">
        <f t="shared" si="1"/>
        <v>53.09</v>
      </c>
      <c r="AK12" s="303">
        <f t="shared" si="2"/>
        <v>60.72999999999999</v>
      </c>
      <c r="AL12" s="303">
        <f t="shared" si="3"/>
        <v>65.59</v>
      </c>
      <c r="AM12" s="294">
        <f t="shared" si="5"/>
        <v>61.200000000000017</v>
      </c>
      <c r="AN12" s="294">
        <f t="shared" si="6"/>
        <v>64.817711169899596</v>
      </c>
    </row>
    <row r="13" spans="1:43" s="222" customFormat="1" ht="15" customHeight="1" x14ac:dyDescent="0.25">
      <c r="A13"/>
      <c r="B13" s="42" t="s">
        <v>88</v>
      </c>
      <c r="C13" s="42"/>
      <c r="D13" s="42"/>
      <c r="E13" s="42"/>
      <c r="F13" s="42"/>
      <c r="G13" s="42"/>
      <c r="H13" s="42"/>
      <c r="I13" s="42"/>
      <c r="J13" s="42"/>
      <c r="K13" s="42"/>
      <c r="L13" s="303">
        <v>56.87</v>
      </c>
      <c r="M13" s="303">
        <v>66.73</v>
      </c>
      <c r="N13" s="303">
        <v>86.21</v>
      </c>
      <c r="O13" s="303">
        <v>115.56</v>
      </c>
      <c r="P13" s="303">
        <v>96.44</v>
      </c>
      <c r="Q13" s="303">
        <v>189.32</v>
      </c>
      <c r="R13" s="303">
        <v>134.91999999999999</v>
      </c>
      <c r="S13" s="303">
        <v>128.16</v>
      </c>
      <c r="T13" s="303">
        <v>128.43</v>
      </c>
      <c r="U13" s="303">
        <v>135.62</v>
      </c>
      <c r="V13" s="303">
        <v>122.7</v>
      </c>
      <c r="W13" s="303">
        <v>164.6</v>
      </c>
      <c r="X13" s="303">
        <f t="shared" si="0"/>
        <v>239.99</v>
      </c>
      <c r="Y13" s="303"/>
      <c r="AA13" s="303">
        <v>94.5</v>
      </c>
      <c r="AB13" s="303">
        <v>153.11000000000001</v>
      </c>
      <c r="AC13" s="303">
        <v>200.99</v>
      </c>
      <c r="AD13" s="303">
        <v>239.99</v>
      </c>
      <c r="AE13" s="301">
        <v>106.85006870850148</v>
      </c>
      <c r="AJ13" s="303">
        <f t="shared" si="1"/>
        <v>94.5</v>
      </c>
      <c r="AK13" s="303">
        <f t="shared" si="2"/>
        <v>58.610000000000014</v>
      </c>
      <c r="AL13" s="303">
        <f t="shared" si="3"/>
        <v>47.879999999999995</v>
      </c>
      <c r="AM13" s="303">
        <f t="shared" si="5"/>
        <v>39</v>
      </c>
      <c r="AN13" s="303">
        <f t="shared" si="6"/>
        <v>106.85006870850148</v>
      </c>
    </row>
    <row r="14" spans="1:43" s="222" customFormat="1" ht="15" customHeight="1" x14ac:dyDescent="0.25">
      <c r="A14" s="418"/>
      <c r="B14" s="419" t="s">
        <v>89</v>
      </c>
      <c r="C14" s="419"/>
      <c r="D14" s="419"/>
      <c r="E14" s="419"/>
      <c r="F14" s="419"/>
      <c r="G14" s="419"/>
      <c r="H14" s="419"/>
      <c r="I14" s="419"/>
      <c r="J14" s="419"/>
      <c r="K14" s="419"/>
      <c r="L14" s="303">
        <v>5.04</v>
      </c>
      <c r="M14" s="303">
        <v>4.8</v>
      </c>
      <c r="N14" s="303">
        <v>6.83</v>
      </c>
      <c r="O14" s="303">
        <v>14.73</v>
      </c>
      <c r="P14" s="303">
        <v>21.76</v>
      </c>
      <c r="Q14" s="303">
        <v>-1.52</v>
      </c>
      <c r="R14" s="303">
        <v>-0.18</v>
      </c>
      <c r="S14" s="303">
        <v>2.71</v>
      </c>
      <c r="T14" s="303">
        <v>1.65</v>
      </c>
      <c r="U14" s="303">
        <v>3.39</v>
      </c>
      <c r="V14" s="303">
        <v>-6.15</v>
      </c>
      <c r="W14" s="303">
        <v>41.18</v>
      </c>
      <c r="X14" s="303">
        <f t="shared" si="0"/>
        <v>179.27</v>
      </c>
      <c r="Y14" s="303"/>
      <c r="Z14" s="378"/>
      <c r="AA14" s="303">
        <v>43.9</v>
      </c>
      <c r="AB14" s="303">
        <v>67.16</v>
      </c>
      <c r="AC14" s="303">
        <v>103.7</v>
      </c>
      <c r="AD14" s="303">
        <v>179.27</v>
      </c>
      <c r="AE14" s="301">
        <v>7.5947397900999887</v>
      </c>
      <c r="AI14" s="378"/>
      <c r="AJ14" s="303">
        <f t="shared" si="1"/>
        <v>43.9</v>
      </c>
      <c r="AK14" s="303">
        <f t="shared" si="2"/>
        <v>23.259999999999998</v>
      </c>
      <c r="AL14" s="303">
        <f t="shared" si="3"/>
        <v>36.540000000000006</v>
      </c>
      <c r="AM14" s="294">
        <f t="shared" si="5"/>
        <v>75.570000000000007</v>
      </c>
      <c r="AN14" s="294">
        <f t="shared" si="6"/>
        <v>7.5947397900999887</v>
      </c>
    </row>
    <row r="15" spans="1:43" s="222" customFormat="1" ht="15" customHeight="1" x14ac:dyDescent="0.25">
      <c r="A15"/>
      <c r="B15" s="128" t="s">
        <v>90</v>
      </c>
      <c r="C15" s="128"/>
      <c r="D15" s="128"/>
      <c r="E15" s="128"/>
      <c r="F15" s="128"/>
      <c r="G15" s="128"/>
      <c r="H15" s="128"/>
      <c r="I15" s="128"/>
      <c r="J15" s="128"/>
      <c r="K15" s="128"/>
      <c r="L15" s="294">
        <v>712.75</v>
      </c>
      <c r="M15" s="294">
        <v>800.74</v>
      </c>
      <c r="N15" s="294">
        <v>937.58</v>
      </c>
      <c r="O15" s="294">
        <v>920.51</v>
      </c>
      <c r="P15" s="294">
        <v>903.2</v>
      </c>
      <c r="Q15" s="294">
        <v>1142.29</v>
      </c>
      <c r="R15" s="294">
        <v>1170.95</v>
      </c>
      <c r="S15" s="294">
        <v>1366.32</v>
      </c>
      <c r="T15" s="294">
        <v>1299.9100000000001</v>
      </c>
      <c r="U15" s="294">
        <v>1651.42</v>
      </c>
      <c r="V15" s="294">
        <v>1654.73</v>
      </c>
      <c r="W15" s="294">
        <v>1760.04</v>
      </c>
      <c r="X15" s="294">
        <f t="shared" si="0"/>
        <v>2157.21</v>
      </c>
      <c r="Y15" s="294"/>
      <c r="AA15" s="294">
        <v>393.62</v>
      </c>
      <c r="AB15" s="294">
        <v>975.51</v>
      </c>
      <c r="AC15" s="294">
        <v>1482.18</v>
      </c>
      <c r="AD15" s="294">
        <v>2157.21</v>
      </c>
      <c r="AE15" s="334">
        <v>447.61193284430232</v>
      </c>
      <c r="AJ15" s="294">
        <f t="shared" si="1"/>
        <v>393.62</v>
      </c>
      <c r="AK15" s="294">
        <f t="shared" si="2"/>
        <v>581.89</v>
      </c>
      <c r="AL15" s="294">
        <f t="shared" si="3"/>
        <v>506.67000000000007</v>
      </c>
      <c r="AM15" s="294">
        <f t="shared" si="5"/>
        <v>675.03</v>
      </c>
      <c r="AN15" s="294">
        <f t="shared" si="6"/>
        <v>447.61193284430232</v>
      </c>
    </row>
    <row r="16" spans="1:43" s="222" customFormat="1" ht="15" customHeight="1" x14ac:dyDescent="0.25">
      <c r="A16"/>
      <c r="B16" s="42" t="s">
        <v>456</v>
      </c>
      <c r="C16" s="42"/>
      <c r="D16" s="42"/>
      <c r="E16" s="42"/>
      <c r="F16" s="42"/>
      <c r="G16" s="42"/>
      <c r="H16" s="42"/>
      <c r="I16" s="42"/>
      <c r="J16" s="42"/>
      <c r="K16" s="42"/>
      <c r="L16" s="304">
        <v>0.75</v>
      </c>
      <c r="M16" s="304">
        <v>0.75</v>
      </c>
      <c r="N16" s="304">
        <v>0.73</v>
      </c>
      <c r="O16" s="304">
        <v>0.7</v>
      </c>
      <c r="P16" s="304">
        <v>0.71</v>
      </c>
      <c r="Q16" s="304">
        <v>0.74</v>
      </c>
      <c r="R16" s="304">
        <v>0.71</v>
      </c>
      <c r="S16" s="304">
        <v>0.75</v>
      </c>
      <c r="T16" s="304">
        <v>0.77</v>
      </c>
      <c r="U16" s="304">
        <v>0.9</v>
      </c>
      <c r="V16" s="304">
        <v>0.96</v>
      </c>
      <c r="W16" s="304">
        <v>1</v>
      </c>
      <c r="X16" s="304">
        <f t="shared" si="0"/>
        <v>0.91</v>
      </c>
      <c r="Y16" s="304"/>
      <c r="AA16" s="304">
        <v>0.69</v>
      </c>
      <c r="AB16" s="304">
        <v>0.79</v>
      </c>
      <c r="AC16" s="304">
        <v>0.85</v>
      </c>
      <c r="AD16" s="304">
        <v>0.91</v>
      </c>
      <c r="AE16" s="287">
        <v>0.63379306471401975</v>
      </c>
      <c r="AJ16" s="304"/>
      <c r="AK16" s="304"/>
      <c r="AL16" s="304"/>
      <c r="AM16" s="304">
        <f t="shared" ref="AM16:AM34" si="10">AD16-AC16</f>
        <v>6.0000000000000053E-2</v>
      </c>
      <c r="AN16" s="304">
        <f t="shared" si="6"/>
        <v>0.63379306471401975</v>
      </c>
    </row>
    <row r="17" spans="1:40" s="222" customFormat="1" ht="15" customHeight="1" outlineLevel="1" x14ac:dyDescent="0.25">
      <c r="A17"/>
      <c r="B17" s="148" t="s">
        <v>59</v>
      </c>
      <c r="C17" s="148"/>
      <c r="D17" s="148"/>
      <c r="E17" s="148"/>
      <c r="F17" s="148"/>
      <c r="G17" s="148"/>
      <c r="H17" s="148"/>
      <c r="I17" s="148"/>
      <c r="J17" s="148"/>
      <c r="K17" s="148"/>
      <c r="L17" s="302">
        <f t="shared" ref="L17:T17" si="11">L201</f>
        <v>461.67</v>
      </c>
      <c r="M17" s="302">
        <f t="shared" si="11"/>
        <v>539.28</v>
      </c>
      <c r="N17" s="302">
        <f t="shared" si="11"/>
        <v>633.44000000000005</v>
      </c>
      <c r="O17" s="302">
        <f t="shared" si="11"/>
        <v>590.25</v>
      </c>
      <c r="P17" s="302">
        <f t="shared" si="11"/>
        <v>544.48</v>
      </c>
      <c r="Q17" s="302">
        <f t="shared" si="11"/>
        <v>690.16</v>
      </c>
      <c r="R17" s="302">
        <f t="shared" si="11"/>
        <v>666.47</v>
      </c>
      <c r="S17" s="302">
        <f t="shared" si="11"/>
        <v>728.59</v>
      </c>
      <c r="T17" s="302">
        <f t="shared" si="11"/>
        <v>652.79</v>
      </c>
      <c r="U17" s="302">
        <f>U201</f>
        <v>913.57</v>
      </c>
      <c r="V17" s="302">
        <f>V201</f>
        <v>856.47</v>
      </c>
      <c r="W17" s="302">
        <f>W201</f>
        <v>949.78</v>
      </c>
      <c r="X17" s="302">
        <f t="shared" si="0"/>
        <v>1248.27</v>
      </c>
      <c r="Y17" s="302"/>
      <c r="AA17" s="302">
        <f>AA201</f>
        <v>210.45</v>
      </c>
      <c r="AB17" s="302">
        <f>AB201</f>
        <v>563.74</v>
      </c>
      <c r="AC17" s="302">
        <f>AC201</f>
        <v>867.36</v>
      </c>
      <c r="AD17" s="302">
        <f>AD201</f>
        <v>1248.27</v>
      </c>
      <c r="AE17" s="477">
        <f>AE201</f>
        <v>254.98655225230155</v>
      </c>
      <c r="AJ17" s="302">
        <f t="shared" ref="AJ17:AJ34" si="12">AA17</f>
        <v>210.45</v>
      </c>
      <c r="AK17" s="302">
        <f t="shared" ref="AK17:AK34" si="13">AB17-AA17</f>
        <v>353.29</v>
      </c>
      <c r="AL17" s="302">
        <f t="shared" ref="AL17:AL34" si="14">AC17-AB17</f>
        <v>303.62</v>
      </c>
      <c r="AM17" s="302">
        <f t="shared" si="10"/>
        <v>380.90999999999997</v>
      </c>
      <c r="AN17" s="302">
        <f t="shared" si="6"/>
        <v>254.98655225230155</v>
      </c>
    </row>
    <row r="18" spans="1:40" s="222" customFormat="1" ht="15" customHeight="1" outlineLevel="1" x14ac:dyDescent="0.25">
      <c r="A18"/>
      <c r="B18" s="148" t="s">
        <v>6</v>
      </c>
      <c r="C18" s="148"/>
      <c r="D18" s="148"/>
      <c r="E18" s="148"/>
      <c r="F18" s="148"/>
      <c r="G18" s="148"/>
      <c r="H18" s="148"/>
      <c r="I18" s="148"/>
      <c r="J18" s="148"/>
      <c r="K18" s="148"/>
      <c r="L18" s="302">
        <f t="shared" ref="L18:U18" si="15">L151</f>
        <v>288.33</v>
      </c>
      <c r="M18" s="302">
        <f t="shared" si="15"/>
        <v>270.17</v>
      </c>
      <c r="N18" s="302">
        <f t="shared" si="15"/>
        <v>317.66000000000003</v>
      </c>
      <c r="O18" s="302">
        <f t="shared" si="15"/>
        <v>329.5</v>
      </c>
      <c r="P18" s="302">
        <f t="shared" si="15"/>
        <v>359.28</v>
      </c>
      <c r="Q18" s="302">
        <f t="shared" si="15"/>
        <v>461.9</v>
      </c>
      <c r="R18" s="302">
        <f t="shared" si="15"/>
        <v>501.53</v>
      </c>
      <c r="S18" s="302">
        <f t="shared" si="15"/>
        <v>598.58000000000004</v>
      </c>
      <c r="T18" s="302">
        <f t="shared" si="15"/>
        <v>634.41999999999996</v>
      </c>
      <c r="U18" s="302">
        <f t="shared" si="15"/>
        <v>614.53</v>
      </c>
      <c r="V18" s="302">
        <f>V151</f>
        <v>776.55</v>
      </c>
      <c r="W18" s="302">
        <f>W151</f>
        <v>746.68</v>
      </c>
      <c r="X18" s="302">
        <f t="shared" si="0"/>
        <v>655.08000000000004</v>
      </c>
      <c r="Y18" s="302"/>
      <c r="AA18" s="302">
        <f>AA151</f>
        <v>152.22999999999999</v>
      </c>
      <c r="AB18" s="302">
        <f>AB151</f>
        <v>359.48</v>
      </c>
      <c r="AC18" s="302">
        <f>AC151</f>
        <v>467.44</v>
      </c>
      <c r="AD18" s="302">
        <f>AD151</f>
        <v>655.08000000000004</v>
      </c>
      <c r="AE18" s="477">
        <f>AE151</f>
        <v>173.48215329120126</v>
      </c>
      <c r="AJ18" s="302">
        <f t="shared" si="12"/>
        <v>152.22999999999999</v>
      </c>
      <c r="AK18" s="302">
        <f t="shared" si="13"/>
        <v>207.25000000000003</v>
      </c>
      <c r="AL18" s="302">
        <f t="shared" si="14"/>
        <v>107.95999999999998</v>
      </c>
      <c r="AM18" s="302">
        <f t="shared" si="10"/>
        <v>187.64000000000004</v>
      </c>
      <c r="AN18" s="302">
        <f t="shared" si="6"/>
        <v>173.48215329120126</v>
      </c>
    </row>
    <row r="19" spans="1:40" s="222" customFormat="1" ht="15" customHeight="1" outlineLevel="1" x14ac:dyDescent="0.25">
      <c r="A19"/>
      <c r="B19" s="148" t="s">
        <v>298</v>
      </c>
      <c r="C19" s="148"/>
      <c r="D19" s="148"/>
      <c r="E19" s="148"/>
      <c r="F19" s="148"/>
      <c r="G19" s="148"/>
      <c r="H19" s="148"/>
      <c r="I19" s="148"/>
      <c r="J19" s="148"/>
      <c r="K19" s="148"/>
      <c r="L19" s="302">
        <f t="shared" ref="L19:U19" si="16">L296</f>
        <v>-0.44</v>
      </c>
      <c r="M19" s="302">
        <f t="shared" si="16"/>
        <v>13.1</v>
      </c>
      <c r="N19" s="302">
        <f t="shared" si="16"/>
        <v>16.559999999999999</v>
      </c>
      <c r="O19" s="302">
        <f t="shared" si="16"/>
        <v>14.45</v>
      </c>
      <c r="P19" s="302">
        <f t="shared" si="16"/>
        <v>15.29</v>
      </c>
      <c r="Q19" s="302">
        <f t="shared" si="16"/>
        <v>12.3</v>
      </c>
      <c r="R19" s="302">
        <f t="shared" si="16"/>
        <v>25.07</v>
      </c>
      <c r="S19" s="302">
        <f t="shared" si="16"/>
        <v>56.3</v>
      </c>
      <c r="T19" s="302">
        <f t="shared" si="16"/>
        <v>32.54</v>
      </c>
      <c r="U19" s="302">
        <f t="shared" si="16"/>
        <v>138.93</v>
      </c>
      <c r="V19" s="302">
        <f>V296</f>
        <v>25.99</v>
      </c>
      <c r="W19" s="302">
        <f>W296</f>
        <v>48.72</v>
      </c>
      <c r="X19" s="302">
        <f t="shared" si="0"/>
        <v>177.42</v>
      </c>
      <c r="Y19" s="302"/>
      <c r="AA19" s="302">
        <f>AA296</f>
        <v>10.75</v>
      </c>
      <c r="AB19" s="302">
        <f>AB296</f>
        <v>22.04</v>
      </c>
      <c r="AC19" s="302">
        <f>AC296</f>
        <v>47.99</v>
      </c>
      <c r="AD19" s="302">
        <f>AD296</f>
        <v>177.42</v>
      </c>
      <c r="AE19" s="477">
        <f>AE296</f>
        <v>17.503074252700017</v>
      </c>
      <c r="AJ19" s="302">
        <f t="shared" si="12"/>
        <v>10.75</v>
      </c>
      <c r="AK19" s="302">
        <f t="shared" si="13"/>
        <v>11.29</v>
      </c>
      <c r="AL19" s="302">
        <f t="shared" si="14"/>
        <v>25.950000000000003</v>
      </c>
      <c r="AM19" s="302">
        <f t="shared" si="10"/>
        <v>129.42999999999998</v>
      </c>
      <c r="AN19" s="302">
        <f t="shared" si="6"/>
        <v>17.503074252700017</v>
      </c>
    </row>
    <row r="20" spans="1:40" s="222" customFormat="1" ht="15" customHeight="1" outlineLevel="1" x14ac:dyDescent="0.25">
      <c r="A20"/>
      <c r="B20" s="148" t="s">
        <v>60</v>
      </c>
      <c r="C20" s="148"/>
      <c r="D20" s="148"/>
      <c r="E20" s="148"/>
      <c r="F20" s="148"/>
      <c r="G20" s="148"/>
      <c r="H20" s="148"/>
      <c r="I20" s="148"/>
      <c r="J20" s="148"/>
      <c r="K20" s="148"/>
      <c r="L20" s="302">
        <f>L15-SUM(L17:L19)</f>
        <v>-36.809999999999945</v>
      </c>
      <c r="M20" s="302">
        <f t="shared" ref="M20:U20" si="17">M15-SUM(M17:M19)</f>
        <v>-21.810000000000059</v>
      </c>
      <c r="N20" s="302">
        <f t="shared" si="17"/>
        <v>-30.080000000000041</v>
      </c>
      <c r="O20" s="302">
        <f t="shared" si="17"/>
        <v>-13.690000000000055</v>
      </c>
      <c r="P20" s="302">
        <f t="shared" si="17"/>
        <v>-15.849999999999909</v>
      </c>
      <c r="Q20" s="302">
        <f t="shared" si="17"/>
        <v>-22.069999999999936</v>
      </c>
      <c r="R20" s="302">
        <f t="shared" si="17"/>
        <v>-22.119999999999891</v>
      </c>
      <c r="S20" s="302">
        <f t="shared" si="17"/>
        <v>-17.150000000000091</v>
      </c>
      <c r="T20" s="302">
        <f t="shared" si="17"/>
        <v>-19.839999999999918</v>
      </c>
      <c r="U20" s="302">
        <f t="shared" si="17"/>
        <v>-15.6099999999999</v>
      </c>
      <c r="V20" s="302">
        <f>V15-SUM(V17:V19)</f>
        <v>-4.2799999999999727</v>
      </c>
      <c r="W20" s="302">
        <f>W15-SUM(W17:W19)</f>
        <v>14.8599999999999</v>
      </c>
      <c r="X20" s="302">
        <f t="shared" si="0"/>
        <v>76.440000000000055</v>
      </c>
      <c r="Y20" s="302"/>
      <c r="AA20" s="302">
        <f>AA15-SUM(AA17:AA19)</f>
        <v>20.190000000000055</v>
      </c>
      <c r="AB20" s="302">
        <f>AB15-SUM(AB17:AB19)</f>
        <v>30.25</v>
      </c>
      <c r="AC20" s="302">
        <f>AC15-SUM(AC17:AC19)</f>
        <v>99.3900000000001</v>
      </c>
      <c r="AD20" s="302">
        <f>AD15-SUM(AD17:AD19)</f>
        <v>76.440000000000055</v>
      </c>
      <c r="AE20" s="477">
        <f>AE15-SUM(AE17:AE19)</f>
        <v>1.6401530480995348</v>
      </c>
      <c r="AJ20" s="302">
        <f t="shared" si="12"/>
        <v>20.190000000000055</v>
      </c>
      <c r="AK20" s="302">
        <f t="shared" si="13"/>
        <v>10.059999999999945</v>
      </c>
      <c r="AL20" s="302">
        <f t="shared" si="14"/>
        <v>69.1400000000001</v>
      </c>
      <c r="AM20" s="302">
        <f t="shared" si="10"/>
        <v>-22.950000000000045</v>
      </c>
      <c r="AN20" s="302">
        <f t="shared" si="6"/>
        <v>1.6401530480995348</v>
      </c>
    </row>
    <row r="21" spans="1:40" s="222" customFormat="1" ht="15" customHeight="1" x14ac:dyDescent="0.25">
      <c r="A21"/>
      <c r="B21" s="42" t="s">
        <v>92</v>
      </c>
      <c r="C21" s="42"/>
      <c r="D21" s="42"/>
      <c r="E21" s="42"/>
      <c r="F21" s="42"/>
      <c r="G21" s="42"/>
      <c r="H21" s="42"/>
      <c r="I21" s="42"/>
      <c r="J21" s="42"/>
      <c r="K21" s="42"/>
      <c r="L21" s="303">
        <v>-0.16</v>
      </c>
      <c r="M21" s="303">
        <v>-0.27</v>
      </c>
      <c r="N21" s="303">
        <v>0</v>
      </c>
      <c r="O21" s="303">
        <v>1.29</v>
      </c>
      <c r="P21" s="303">
        <v>0.02</v>
      </c>
      <c r="Q21" s="303">
        <v>-0.17</v>
      </c>
      <c r="R21" s="303">
        <v>4.7</v>
      </c>
      <c r="S21" s="303">
        <v>-0.19</v>
      </c>
      <c r="T21" s="303">
        <v>0.33</v>
      </c>
      <c r="U21" s="303">
        <v>1.24</v>
      </c>
      <c r="V21" s="303">
        <v>0.7</v>
      </c>
      <c r="W21" s="303">
        <v>1.56</v>
      </c>
      <c r="X21" s="303">
        <f>(AD21)</f>
        <v>-5.61</v>
      </c>
      <c r="Y21" s="303"/>
      <c r="AA21" s="303">
        <v>0.06</v>
      </c>
      <c r="AB21" s="303">
        <v>0.54</v>
      </c>
      <c r="AC21" s="303">
        <v>2.14</v>
      </c>
      <c r="AD21" s="303">
        <v>-5.61</v>
      </c>
      <c r="AE21" s="301">
        <v>-0.56144065000000032</v>
      </c>
      <c r="AJ21" s="303">
        <f t="shared" si="12"/>
        <v>0.06</v>
      </c>
      <c r="AK21" s="303">
        <f t="shared" si="13"/>
        <v>0.48000000000000004</v>
      </c>
      <c r="AL21" s="303">
        <f t="shared" si="14"/>
        <v>1.6</v>
      </c>
      <c r="AM21" s="303">
        <f t="shared" si="10"/>
        <v>-7.75</v>
      </c>
      <c r="AN21" s="303">
        <f t="shared" si="6"/>
        <v>-0.56144065000000032</v>
      </c>
    </row>
    <row r="22" spans="1:40" s="222" customFormat="1" ht="15" customHeight="1" x14ac:dyDescent="0.25">
      <c r="A22"/>
      <c r="B22" s="42" t="s">
        <v>93</v>
      </c>
      <c r="C22" s="42"/>
      <c r="D22" s="42"/>
      <c r="E22" s="42"/>
      <c r="F22" s="42"/>
      <c r="G22" s="42"/>
      <c r="H22" s="42"/>
      <c r="I22" s="42"/>
      <c r="J22" s="42"/>
      <c r="K22" s="42"/>
      <c r="L22" s="303">
        <v>434.4</v>
      </c>
      <c r="M22" s="303">
        <v>468.49</v>
      </c>
      <c r="N22" s="303">
        <v>502.71</v>
      </c>
      <c r="O22" s="303">
        <v>464.67</v>
      </c>
      <c r="P22" s="303">
        <v>499.78</v>
      </c>
      <c r="Q22" s="303">
        <v>587.47</v>
      </c>
      <c r="R22" s="303">
        <v>624.5</v>
      </c>
      <c r="S22" s="303">
        <v>582.87</v>
      </c>
      <c r="T22" s="303">
        <v>562.04</v>
      </c>
      <c r="U22" s="303">
        <v>608.95000000000005</v>
      </c>
      <c r="V22" s="303">
        <v>616.61</v>
      </c>
      <c r="W22" s="303">
        <v>623.32000000000005</v>
      </c>
      <c r="X22" s="303">
        <f>(AD22)</f>
        <v>771.06</v>
      </c>
      <c r="Y22" s="303"/>
      <c r="AA22" s="303">
        <v>166.68</v>
      </c>
      <c r="AB22" s="303">
        <v>344.13</v>
      </c>
      <c r="AC22" s="303">
        <v>531.02</v>
      </c>
      <c r="AD22" s="303">
        <v>771.06</v>
      </c>
      <c r="AE22" s="301">
        <v>186.34769665179951</v>
      </c>
      <c r="AJ22" s="303">
        <f t="shared" si="12"/>
        <v>166.68</v>
      </c>
      <c r="AK22" s="303">
        <f t="shared" si="13"/>
        <v>177.45</v>
      </c>
      <c r="AL22" s="303">
        <f t="shared" si="14"/>
        <v>186.89</v>
      </c>
      <c r="AM22" s="303">
        <f t="shared" si="10"/>
        <v>240.03999999999996</v>
      </c>
      <c r="AN22" s="303">
        <f t="shared" si="6"/>
        <v>186.34769665179951</v>
      </c>
    </row>
    <row r="23" spans="1:40" s="222" customFormat="1" ht="15" customHeight="1" x14ac:dyDescent="0.25">
      <c r="A23"/>
      <c r="B23" s="42" t="s">
        <v>94</v>
      </c>
      <c r="C23" s="42"/>
      <c r="D23" s="42"/>
      <c r="E23" s="42"/>
      <c r="F23" s="42"/>
      <c r="G23" s="42"/>
      <c r="H23" s="42"/>
      <c r="I23" s="42"/>
      <c r="J23" s="42"/>
      <c r="K23" s="42"/>
      <c r="L23" s="303">
        <v>11.41</v>
      </c>
      <c r="M23" s="303">
        <v>14.99</v>
      </c>
      <c r="N23" s="303">
        <v>15.23</v>
      </c>
      <c r="O23" s="303">
        <v>18.47</v>
      </c>
      <c r="P23" s="303">
        <v>19.02</v>
      </c>
      <c r="Q23" s="303">
        <v>22.84</v>
      </c>
      <c r="R23" s="303">
        <v>22.21</v>
      </c>
      <c r="S23" s="303">
        <v>19.510000000000002</v>
      </c>
      <c r="T23" s="303">
        <v>16.16</v>
      </c>
      <c r="U23" s="303">
        <v>17.329999999999998</v>
      </c>
      <c r="V23" s="303">
        <v>16.579999999999998</v>
      </c>
      <c r="W23" s="303">
        <v>16.03</v>
      </c>
      <c r="X23" s="303">
        <f t="shared" ref="X23:X34" si="18">AD23</f>
        <v>19.75</v>
      </c>
      <c r="Y23" s="303"/>
      <c r="AA23" s="303">
        <v>4.8899999999999997</v>
      </c>
      <c r="AB23" s="303">
        <v>8.81</v>
      </c>
      <c r="AC23" s="303">
        <v>13.58</v>
      </c>
      <c r="AD23" s="303">
        <v>19.75</v>
      </c>
      <c r="AE23" s="301">
        <v>4.5371510134999973</v>
      </c>
      <c r="AJ23" s="303">
        <f t="shared" si="12"/>
        <v>4.8899999999999997</v>
      </c>
      <c r="AK23" s="303">
        <f t="shared" si="13"/>
        <v>3.9200000000000008</v>
      </c>
      <c r="AL23" s="303">
        <f t="shared" si="14"/>
        <v>4.7699999999999996</v>
      </c>
      <c r="AM23" s="303">
        <f t="shared" si="10"/>
        <v>6.17</v>
      </c>
      <c r="AN23" s="303">
        <f t="shared" si="6"/>
        <v>4.5371510134999973</v>
      </c>
    </row>
    <row r="24" spans="1:40" s="251" customFormat="1" ht="15" customHeight="1" x14ac:dyDescent="0.25">
      <c r="A24" s="6"/>
      <c r="B24" s="128" t="s">
        <v>95</v>
      </c>
      <c r="C24" s="128"/>
      <c r="D24" s="128"/>
      <c r="E24" s="128"/>
      <c r="F24" s="128"/>
      <c r="G24" s="128"/>
      <c r="H24" s="128"/>
      <c r="I24" s="128"/>
      <c r="J24" s="128"/>
      <c r="K24" s="128"/>
      <c r="L24" s="294">
        <v>289.91000000000003</v>
      </c>
      <c r="M24" s="294">
        <v>347.5</v>
      </c>
      <c r="N24" s="294">
        <v>450.11</v>
      </c>
      <c r="O24" s="294">
        <v>473.02</v>
      </c>
      <c r="P24" s="294">
        <v>422.41</v>
      </c>
      <c r="Q24" s="294">
        <v>577.84</v>
      </c>
      <c r="R24" s="294">
        <v>563.96</v>
      </c>
      <c r="S24" s="294">
        <v>803.14</v>
      </c>
      <c r="T24" s="294">
        <v>753.7</v>
      </c>
      <c r="U24" s="294">
        <v>1058.5600000000002</v>
      </c>
      <c r="V24" s="294">
        <v>1053.99</v>
      </c>
      <c r="W24" s="294">
        <v>1151.19</v>
      </c>
      <c r="X24" s="294">
        <f t="shared" si="18"/>
        <v>1411.51</v>
      </c>
      <c r="Y24" s="294"/>
      <c r="AA24" s="294">
        <v>231.76</v>
      </c>
      <c r="AB24" s="294">
        <v>639.64</v>
      </c>
      <c r="AC24" s="294">
        <v>962.61</v>
      </c>
      <c r="AD24" s="294">
        <v>1411.51</v>
      </c>
      <c r="AE24" s="334">
        <v>266.36282785600901</v>
      </c>
      <c r="AJ24" s="294">
        <f t="shared" si="12"/>
        <v>231.76</v>
      </c>
      <c r="AK24" s="294">
        <f t="shared" si="13"/>
        <v>407.88</v>
      </c>
      <c r="AL24" s="294">
        <f t="shared" si="14"/>
        <v>322.97000000000003</v>
      </c>
      <c r="AM24" s="294">
        <f t="shared" si="10"/>
        <v>448.9</v>
      </c>
      <c r="AN24" s="294">
        <f t="shared" si="6"/>
        <v>266.36282785600901</v>
      </c>
    </row>
    <row r="25" spans="1:40" s="251" customFormat="1" ht="15" customHeight="1" outlineLevel="1" x14ac:dyDescent="0.25">
      <c r="A25" s="6"/>
      <c r="B25" s="148" t="s">
        <v>59</v>
      </c>
      <c r="C25" s="148"/>
      <c r="D25" s="148"/>
      <c r="E25" s="148"/>
      <c r="F25" s="148"/>
      <c r="G25" s="148"/>
      <c r="H25" s="148"/>
      <c r="I25" s="148"/>
      <c r="J25" s="148"/>
      <c r="K25" s="148"/>
      <c r="L25" s="302">
        <f t="shared" ref="L25:U25" si="19">L209</f>
        <v>254.17</v>
      </c>
      <c r="M25" s="302">
        <f t="shared" si="19"/>
        <v>288.61</v>
      </c>
      <c r="N25" s="302">
        <f t="shared" si="19"/>
        <v>374.42</v>
      </c>
      <c r="O25" s="302">
        <f t="shared" si="19"/>
        <v>355.45</v>
      </c>
      <c r="P25" s="302">
        <f t="shared" si="19"/>
        <v>275.26</v>
      </c>
      <c r="Q25" s="302">
        <f t="shared" si="19"/>
        <v>400.85</v>
      </c>
      <c r="R25" s="302">
        <f t="shared" si="19"/>
        <v>359.79</v>
      </c>
      <c r="S25" s="302">
        <f t="shared" si="19"/>
        <v>437.02</v>
      </c>
      <c r="T25" s="302">
        <f t="shared" si="19"/>
        <v>399.37</v>
      </c>
      <c r="U25" s="302">
        <f t="shared" si="19"/>
        <v>658.09</v>
      </c>
      <c r="V25" s="302">
        <f>V209</f>
        <v>633.49</v>
      </c>
      <c r="W25" s="302">
        <f>W209</f>
        <v>697.53</v>
      </c>
      <c r="X25" s="302">
        <f t="shared" si="18"/>
        <v>1007.96</v>
      </c>
      <c r="Y25" s="302"/>
      <c r="AA25" s="302">
        <f>AA209</f>
        <v>148.53</v>
      </c>
      <c r="AB25" s="302">
        <f>AB209</f>
        <v>439.25</v>
      </c>
      <c r="AC25" s="302">
        <f>AC209</f>
        <v>677.86</v>
      </c>
      <c r="AD25" s="302">
        <f>AD209</f>
        <v>1007.96</v>
      </c>
      <c r="AE25" s="477">
        <f>AE209</f>
        <v>192.70749899620199</v>
      </c>
      <c r="AJ25" s="302">
        <f t="shared" si="12"/>
        <v>148.53</v>
      </c>
      <c r="AK25" s="302">
        <f t="shared" si="13"/>
        <v>290.72000000000003</v>
      </c>
      <c r="AL25" s="302">
        <f t="shared" si="14"/>
        <v>238.61</v>
      </c>
      <c r="AM25" s="302">
        <f t="shared" si="10"/>
        <v>330.1</v>
      </c>
      <c r="AN25" s="302">
        <f t="shared" si="6"/>
        <v>192.70749899620199</v>
      </c>
    </row>
    <row r="26" spans="1:40" s="222" customFormat="1" ht="15" customHeight="1" outlineLevel="1" x14ac:dyDescent="0.25">
      <c r="A26"/>
      <c r="B26" s="148" t="s">
        <v>6</v>
      </c>
      <c r="C26" s="148"/>
      <c r="D26" s="148"/>
      <c r="E26" s="148"/>
      <c r="F26" s="148"/>
      <c r="G26" s="148"/>
      <c r="H26" s="148"/>
      <c r="I26" s="148"/>
      <c r="J26" s="148"/>
      <c r="K26" s="148"/>
      <c r="L26" s="302">
        <f>L156</f>
        <v>75.94</v>
      </c>
      <c r="M26" s="302">
        <f t="shared" ref="M26:U26" si="20">M156</f>
        <v>74.209999999999994</v>
      </c>
      <c r="N26" s="302">
        <f t="shared" si="20"/>
        <v>98.32</v>
      </c>
      <c r="O26" s="302">
        <f t="shared" si="20"/>
        <v>128.9</v>
      </c>
      <c r="P26" s="302">
        <f t="shared" si="20"/>
        <v>156.84</v>
      </c>
      <c r="Q26" s="302">
        <f t="shared" si="20"/>
        <v>195</v>
      </c>
      <c r="R26" s="302">
        <f t="shared" si="20"/>
        <v>212.49</v>
      </c>
      <c r="S26" s="302">
        <f t="shared" si="20"/>
        <v>340.06</v>
      </c>
      <c r="T26" s="302">
        <f t="shared" si="20"/>
        <v>361.44</v>
      </c>
      <c r="U26" s="302">
        <f t="shared" si="20"/>
        <v>297.63</v>
      </c>
      <c r="V26" s="302">
        <f>V156</f>
        <v>417.6</v>
      </c>
      <c r="W26" s="302">
        <f>W156</f>
        <v>410.79</v>
      </c>
      <c r="X26" s="302">
        <f t="shared" si="18"/>
        <v>255.81</v>
      </c>
      <c r="Y26" s="302"/>
      <c r="AA26" s="302">
        <f>AA156</f>
        <v>60.65</v>
      </c>
      <c r="AB26" s="302">
        <f>AB156</f>
        <v>169.82</v>
      </c>
      <c r="AC26" s="302">
        <f>AC156</f>
        <v>171.8</v>
      </c>
      <c r="AD26" s="302">
        <f>AD156</f>
        <v>255.81</v>
      </c>
      <c r="AE26" s="477">
        <f>AE156</f>
        <v>75.160868928700168</v>
      </c>
      <c r="AJ26" s="302">
        <f t="shared" si="12"/>
        <v>60.65</v>
      </c>
      <c r="AK26" s="302">
        <f t="shared" si="13"/>
        <v>109.16999999999999</v>
      </c>
      <c r="AL26" s="302">
        <f t="shared" si="14"/>
        <v>1.9800000000000182</v>
      </c>
      <c r="AM26" s="302">
        <f t="shared" si="10"/>
        <v>84.009999999999991</v>
      </c>
      <c r="AN26" s="302">
        <f t="shared" si="6"/>
        <v>75.160868928700168</v>
      </c>
    </row>
    <row r="27" spans="1:40" s="222" customFormat="1" ht="15" customHeight="1" outlineLevel="1" x14ac:dyDescent="0.25">
      <c r="A27"/>
      <c r="B27" s="148" t="s">
        <v>298</v>
      </c>
      <c r="C27" s="148"/>
      <c r="D27" s="148"/>
      <c r="E27" s="148"/>
      <c r="F27" s="148"/>
      <c r="G27" s="148"/>
      <c r="H27" s="148"/>
      <c r="I27" s="148"/>
      <c r="J27" s="148"/>
      <c r="K27" s="148"/>
      <c r="L27" s="302">
        <f t="shared" ref="L27:U27" si="21">L301</f>
        <v>-1.78</v>
      </c>
      <c r="M27" s="302">
        <f t="shared" si="21"/>
        <v>8.5399999999999991</v>
      </c>
      <c r="N27" s="302">
        <f t="shared" si="21"/>
        <v>10.23</v>
      </c>
      <c r="O27" s="302">
        <f t="shared" si="21"/>
        <v>8.01</v>
      </c>
      <c r="P27" s="302">
        <f t="shared" si="21"/>
        <v>9.3800000000000008</v>
      </c>
      <c r="Q27" s="302">
        <f t="shared" si="21"/>
        <v>7.23</v>
      </c>
      <c r="R27" s="302">
        <f t="shared" si="21"/>
        <v>17.079999999999998</v>
      </c>
      <c r="S27" s="302">
        <f t="shared" si="21"/>
        <v>46.05</v>
      </c>
      <c r="T27" s="302">
        <f t="shared" si="21"/>
        <v>19.059999999999999</v>
      </c>
      <c r="U27" s="302">
        <f t="shared" si="21"/>
        <v>123.22</v>
      </c>
      <c r="V27" s="302">
        <f>V301</f>
        <v>17.149999999999999</v>
      </c>
      <c r="W27" s="302">
        <f>W301</f>
        <v>37.700000000000003</v>
      </c>
      <c r="X27" s="302">
        <f t="shared" si="18"/>
        <v>158.63999999999999</v>
      </c>
      <c r="Y27" s="302"/>
      <c r="AA27" s="302">
        <f>AA301</f>
        <v>5.91</v>
      </c>
      <c r="AB27" s="302">
        <f>AB301</f>
        <v>11.74</v>
      </c>
      <c r="AC27" s="302">
        <f>AC301</f>
        <v>33.39</v>
      </c>
      <c r="AD27" s="302">
        <f>AD301</f>
        <v>158.63999999999999</v>
      </c>
      <c r="AE27" s="477">
        <f>AE301</f>
        <v>9.6444983526000136</v>
      </c>
      <c r="AJ27" s="302">
        <f t="shared" si="12"/>
        <v>5.91</v>
      </c>
      <c r="AK27" s="302">
        <f t="shared" si="13"/>
        <v>5.83</v>
      </c>
      <c r="AL27" s="302">
        <f t="shared" si="14"/>
        <v>21.65</v>
      </c>
      <c r="AM27" s="302">
        <f t="shared" si="10"/>
        <v>125.24999999999999</v>
      </c>
      <c r="AN27" s="302">
        <f t="shared" si="6"/>
        <v>9.6444983526000136</v>
      </c>
    </row>
    <row r="28" spans="1:40" s="222" customFormat="1" ht="15" customHeight="1" outlineLevel="1" x14ac:dyDescent="0.25">
      <c r="A28"/>
      <c r="B28" s="148" t="s">
        <v>60</v>
      </c>
      <c r="C28" s="148"/>
      <c r="D28" s="148"/>
      <c r="E28" s="148"/>
      <c r="F28" s="148"/>
      <c r="G28" s="148"/>
      <c r="H28" s="148"/>
      <c r="I28" s="148"/>
      <c r="J28" s="148"/>
      <c r="K28" s="148"/>
      <c r="L28" s="302">
        <f>L24-SUM(L25:L27)</f>
        <v>-38.420000000000016</v>
      </c>
      <c r="M28" s="302">
        <f t="shared" ref="M28:U28" si="22">M24-SUM(M25:M27)</f>
        <v>-23.860000000000014</v>
      </c>
      <c r="N28" s="302">
        <f t="shared" si="22"/>
        <v>-32.860000000000014</v>
      </c>
      <c r="O28" s="302">
        <f t="shared" si="22"/>
        <v>-19.340000000000032</v>
      </c>
      <c r="P28" s="302">
        <f t="shared" si="22"/>
        <v>-19.069999999999993</v>
      </c>
      <c r="Q28" s="302">
        <f t="shared" si="22"/>
        <v>-25.240000000000009</v>
      </c>
      <c r="R28" s="302">
        <f t="shared" si="22"/>
        <v>-25.399999999999977</v>
      </c>
      <c r="S28" s="302">
        <f t="shared" si="22"/>
        <v>-19.989999999999895</v>
      </c>
      <c r="T28" s="302">
        <f t="shared" si="22"/>
        <v>-26.169999999999845</v>
      </c>
      <c r="U28" s="302">
        <f t="shared" si="22"/>
        <v>-20.379999999999882</v>
      </c>
      <c r="V28" s="302">
        <f>V24-SUM(V25:V27)</f>
        <v>-14.250000000000227</v>
      </c>
      <c r="W28" s="302">
        <f>W24-SUM(W25:W27)</f>
        <v>5.1700000000000728</v>
      </c>
      <c r="X28" s="302">
        <f t="shared" si="18"/>
        <v>-10.899999999999864</v>
      </c>
      <c r="Y28" s="302"/>
      <c r="AA28" s="302">
        <f>AA24-SUM(AA25:AA27)</f>
        <v>16.669999999999987</v>
      </c>
      <c r="AB28" s="302">
        <f>AB24-SUM(AB25:AB27)</f>
        <v>18.830000000000041</v>
      </c>
      <c r="AC28" s="302">
        <f>AC24-SUM(AC25:AC27)</f>
        <v>79.559999999999945</v>
      </c>
      <c r="AD28" s="302">
        <f>AD24-SUM(AD25:AD27)</f>
        <v>-10.899999999999864</v>
      </c>
      <c r="AE28" s="477">
        <f>AE24-SUM(AE25:AE27)</f>
        <v>-11.15003842149315</v>
      </c>
      <c r="AJ28" s="302">
        <f t="shared" si="12"/>
        <v>16.669999999999987</v>
      </c>
      <c r="AK28" s="302">
        <f t="shared" si="13"/>
        <v>2.1600000000000534</v>
      </c>
      <c r="AL28" s="302">
        <f t="shared" si="14"/>
        <v>60.729999999999905</v>
      </c>
      <c r="AM28" s="302">
        <f t="shared" si="10"/>
        <v>-90.459999999999809</v>
      </c>
      <c r="AN28" s="302">
        <f t="shared" si="6"/>
        <v>-11.15003842149315</v>
      </c>
    </row>
    <row r="29" spans="1:40" s="222" customFormat="1" ht="15" customHeight="1" x14ac:dyDescent="0.25">
      <c r="A29"/>
      <c r="B29" t="s">
        <v>457</v>
      </c>
      <c r="C29"/>
      <c r="D29"/>
      <c r="E29"/>
      <c r="F29"/>
      <c r="G29"/>
      <c r="H29"/>
      <c r="I29"/>
      <c r="J29"/>
      <c r="K29"/>
      <c r="L29" s="303">
        <v>-174.15</v>
      </c>
      <c r="M29" s="303">
        <v>-233.63</v>
      </c>
      <c r="N29" s="303">
        <v>-274.85000000000002</v>
      </c>
      <c r="O29" s="303">
        <v>-261.70999999999998</v>
      </c>
      <c r="P29" s="303">
        <v>-249.88</v>
      </c>
      <c r="Q29" s="303">
        <v>-285.48</v>
      </c>
      <c r="R29" s="303">
        <v>-350.09</v>
      </c>
      <c r="S29" s="303">
        <v>-301.58</v>
      </c>
      <c r="T29" s="303">
        <v>-219.74</v>
      </c>
      <c r="U29" s="303">
        <v>-349.46</v>
      </c>
      <c r="V29" s="303">
        <v>-285.06</v>
      </c>
      <c r="W29" s="303">
        <v>-248.6</v>
      </c>
      <c r="X29" s="303">
        <f t="shared" si="18"/>
        <v>-449.1</v>
      </c>
      <c r="Y29" s="303"/>
      <c r="AA29" s="303">
        <v>-74.209999999999994</v>
      </c>
      <c r="AB29" s="303">
        <v>-185.13</v>
      </c>
      <c r="AC29" s="303">
        <v>-295.76</v>
      </c>
      <c r="AD29" s="303">
        <v>-449.1</v>
      </c>
      <c r="AE29" s="301">
        <v>-126.07422979229976</v>
      </c>
      <c r="AJ29" s="303">
        <f t="shared" si="12"/>
        <v>-74.209999999999994</v>
      </c>
      <c r="AK29" s="303">
        <f t="shared" si="13"/>
        <v>-110.92</v>
      </c>
      <c r="AL29" s="303">
        <f t="shared" si="14"/>
        <v>-110.63</v>
      </c>
      <c r="AM29" s="303">
        <f t="shared" si="10"/>
        <v>-153.34000000000003</v>
      </c>
      <c r="AN29" s="303">
        <f t="shared" si="6"/>
        <v>-126.07422979229976</v>
      </c>
    </row>
    <row r="30" spans="1:40" s="222" customFormat="1" ht="15" customHeight="1" x14ac:dyDescent="0.25">
      <c r="A30"/>
      <c r="B30" s="6" t="s">
        <v>458</v>
      </c>
      <c r="C30" s="6"/>
      <c r="D30" s="6"/>
      <c r="E30" s="6"/>
      <c r="F30" s="6"/>
      <c r="G30" s="6"/>
      <c r="H30" s="6"/>
      <c r="I30" s="6"/>
      <c r="J30" s="6"/>
      <c r="K30" s="6"/>
      <c r="L30" s="294">
        <v>120.8</v>
      </c>
      <c r="M30" s="294">
        <v>118.66</v>
      </c>
      <c r="N30" s="294">
        <v>182.09</v>
      </c>
      <c r="O30" s="294">
        <v>226.03</v>
      </c>
      <c r="P30" s="294">
        <v>194.29</v>
      </c>
      <c r="Q30" s="294">
        <v>290.83999999999997</v>
      </c>
      <c r="R30" s="294">
        <v>213.68</v>
      </c>
      <c r="S30" s="294">
        <v>504.27</v>
      </c>
      <c r="T30" s="294">
        <v>535.61</v>
      </c>
      <c r="U30" s="294">
        <v>709.11</v>
      </c>
      <c r="V30" s="294">
        <v>768.93</v>
      </c>
      <c r="W30" s="294">
        <v>902.59</v>
      </c>
      <c r="X30" s="294">
        <f t="shared" si="18"/>
        <v>962.41</v>
      </c>
      <c r="Y30" s="294"/>
      <c r="AA30" s="294">
        <v>157.55000000000001</v>
      </c>
      <c r="AB30" s="294">
        <v>454.52</v>
      </c>
      <c r="AC30" s="294">
        <v>666.85</v>
      </c>
      <c r="AD30" s="294">
        <v>962.41</v>
      </c>
      <c r="AE30" s="334">
        <v>140.28859806370974</v>
      </c>
      <c r="AJ30" s="294">
        <f t="shared" si="12"/>
        <v>157.55000000000001</v>
      </c>
      <c r="AK30" s="294">
        <f t="shared" si="13"/>
        <v>296.96999999999997</v>
      </c>
      <c r="AL30" s="294">
        <f t="shared" si="14"/>
        <v>212.33000000000004</v>
      </c>
      <c r="AM30" s="294">
        <f t="shared" si="10"/>
        <v>295.55999999999995</v>
      </c>
      <c r="AN30" s="294">
        <f t="shared" si="6"/>
        <v>140.28859806370974</v>
      </c>
    </row>
    <row r="31" spans="1:40" s="222" customFormat="1" ht="15" customHeight="1" x14ac:dyDescent="0.25">
      <c r="A31"/>
      <c r="B31" t="s">
        <v>459</v>
      </c>
      <c r="C31"/>
      <c r="D31"/>
      <c r="E31"/>
      <c r="F31"/>
      <c r="G31"/>
      <c r="H31"/>
      <c r="I31"/>
      <c r="J31"/>
      <c r="K31"/>
      <c r="L31" s="303">
        <v>37.76</v>
      </c>
      <c r="M31" s="303">
        <v>28.04</v>
      </c>
      <c r="N31" s="303">
        <v>46.04</v>
      </c>
      <c r="O31" s="303">
        <v>56.91</v>
      </c>
      <c r="P31" s="303">
        <v>16.399999999999999</v>
      </c>
      <c r="Q31" s="303">
        <v>45.35</v>
      </c>
      <c r="R31" s="303">
        <v>37.57</v>
      </c>
      <c r="S31" s="303">
        <v>48.06</v>
      </c>
      <c r="T31" s="303">
        <v>63.44</v>
      </c>
      <c r="U31" s="303">
        <v>86.44</v>
      </c>
      <c r="V31" s="303">
        <v>86.08</v>
      </c>
      <c r="W31" s="303">
        <v>93.01</v>
      </c>
      <c r="X31" s="303">
        <f t="shared" si="18"/>
        <v>145.30000000000001</v>
      </c>
      <c r="Y31" s="303"/>
      <c r="AA31" s="303">
        <v>30.29</v>
      </c>
      <c r="AB31" s="303">
        <v>69.930000000000007</v>
      </c>
      <c r="AC31" s="303">
        <v>83.78</v>
      </c>
      <c r="AD31" s="303">
        <v>145.30000000000001</v>
      </c>
      <c r="AE31" s="301">
        <v>23.251104276899991</v>
      </c>
      <c r="AJ31" s="303">
        <f t="shared" si="12"/>
        <v>30.29</v>
      </c>
      <c r="AK31" s="303">
        <f t="shared" si="13"/>
        <v>39.640000000000008</v>
      </c>
      <c r="AL31" s="303">
        <f t="shared" si="14"/>
        <v>13.849999999999994</v>
      </c>
      <c r="AM31" s="303">
        <f t="shared" si="10"/>
        <v>61.52000000000001</v>
      </c>
      <c r="AN31" s="303">
        <f t="shared" si="6"/>
        <v>23.251104276899991</v>
      </c>
    </row>
    <row r="32" spans="1:40" s="222" customFormat="1" ht="15" customHeight="1" x14ac:dyDescent="0.25">
      <c r="A32"/>
      <c r="B32" s="6" t="s">
        <v>460</v>
      </c>
      <c r="C32" s="6"/>
      <c r="D32" s="6"/>
      <c r="E32" s="6"/>
      <c r="F32" s="6"/>
      <c r="G32" s="6"/>
      <c r="H32" s="6"/>
      <c r="I32" s="6"/>
      <c r="J32" s="6"/>
      <c r="K32" s="6"/>
      <c r="L32" s="294">
        <v>83.04</v>
      </c>
      <c r="M32" s="294">
        <v>90.62</v>
      </c>
      <c r="N32" s="294">
        <v>136.05000000000001</v>
      </c>
      <c r="O32" s="294">
        <v>169.13</v>
      </c>
      <c r="P32" s="294">
        <v>177.89</v>
      </c>
      <c r="Q32" s="294">
        <v>245.49</v>
      </c>
      <c r="R32" s="294">
        <v>176.11</v>
      </c>
      <c r="S32" s="294">
        <v>456.21</v>
      </c>
      <c r="T32" s="294">
        <v>472.17</v>
      </c>
      <c r="U32" s="294">
        <v>622.66999999999996</v>
      </c>
      <c r="V32" s="294">
        <v>682.85</v>
      </c>
      <c r="W32" s="294">
        <v>809.58</v>
      </c>
      <c r="X32" s="294">
        <f t="shared" si="18"/>
        <v>817.11</v>
      </c>
      <c r="Y32" s="294"/>
      <c r="AA32" s="294">
        <v>127.26</v>
      </c>
      <c r="AB32" s="294">
        <v>384.58</v>
      </c>
      <c r="AC32" s="294">
        <v>583.05999999999995</v>
      </c>
      <c r="AD32" s="294">
        <v>817.11</v>
      </c>
      <c r="AE32" s="334">
        <v>117.03749378681033</v>
      </c>
      <c r="AJ32" s="294">
        <f t="shared" si="12"/>
        <v>127.26</v>
      </c>
      <c r="AK32" s="294">
        <f t="shared" si="13"/>
        <v>257.32</v>
      </c>
      <c r="AL32" s="294">
        <f t="shared" si="14"/>
        <v>198.47999999999996</v>
      </c>
      <c r="AM32" s="294">
        <f t="shared" si="10"/>
        <v>234.05000000000007</v>
      </c>
      <c r="AN32" s="294">
        <f t="shared" si="6"/>
        <v>117.03749378681033</v>
      </c>
    </row>
    <row r="33" spans="1:43" s="222" customFormat="1" ht="15" customHeight="1" x14ac:dyDescent="0.25">
      <c r="A33"/>
      <c r="B33" s="68" t="s">
        <v>461</v>
      </c>
      <c r="C33" s="68"/>
      <c r="D33" s="68"/>
      <c r="E33" s="68"/>
      <c r="F33" s="68"/>
      <c r="G33" s="68"/>
      <c r="H33" s="68"/>
      <c r="I33" s="68"/>
      <c r="J33" s="68"/>
      <c r="K33" s="68"/>
      <c r="L33" s="305">
        <v>80.2</v>
      </c>
      <c r="M33" s="305">
        <v>88.6</v>
      </c>
      <c r="N33" s="305">
        <v>126.27</v>
      </c>
      <c r="O33" s="305">
        <v>135.12</v>
      </c>
      <c r="P33" s="305">
        <v>126.01</v>
      </c>
      <c r="Q33" s="305">
        <v>166.61</v>
      </c>
      <c r="R33" s="305">
        <v>56.33</v>
      </c>
      <c r="S33" s="305">
        <v>275.89999999999998</v>
      </c>
      <c r="T33" s="305">
        <v>313.36</v>
      </c>
      <c r="U33" s="305">
        <v>475.13</v>
      </c>
      <c r="V33" s="305">
        <v>555.67999999999995</v>
      </c>
      <c r="W33" s="305">
        <v>655.44</v>
      </c>
      <c r="X33" s="305">
        <f t="shared" si="18"/>
        <v>616.23</v>
      </c>
      <c r="Y33" s="306"/>
      <c r="AA33" s="305">
        <v>65.94</v>
      </c>
      <c r="AB33" s="305">
        <v>264.74</v>
      </c>
      <c r="AC33" s="305">
        <v>415.75</v>
      </c>
      <c r="AD33" s="305">
        <v>616.23</v>
      </c>
      <c r="AE33" s="478">
        <v>65.308916144810325</v>
      </c>
      <c r="AF33" s="470"/>
      <c r="AG33" s="470"/>
      <c r="AH33" s="470"/>
      <c r="AJ33" s="305">
        <f t="shared" si="12"/>
        <v>65.94</v>
      </c>
      <c r="AK33" s="305">
        <f t="shared" si="13"/>
        <v>198.8</v>
      </c>
      <c r="AL33" s="305">
        <f t="shared" si="14"/>
        <v>151.01</v>
      </c>
      <c r="AM33" s="305">
        <f t="shared" si="10"/>
        <v>200.48000000000002</v>
      </c>
      <c r="AN33" s="305">
        <f t="shared" si="6"/>
        <v>65.308916144810325</v>
      </c>
    </row>
    <row r="34" spans="1:43" s="222" customFormat="1" ht="15" customHeight="1" x14ac:dyDescent="0.25">
      <c r="A34"/>
      <c r="B34" t="s">
        <v>462</v>
      </c>
      <c r="C34"/>
      <c r="D34"/>
      <c r="E34"/>
      <c r="F34"/>
      <c r="G34"/>
      <c r="H34"/>
      <c r="I34"/>
      <c r="J34"/>
      <c r="K34"/>
      <c r="L34" s="303">
        <v>2.84</v>
      </c>
      <c r="M34" s="303">
        <v>2.02</v>
      </c>
      <c r="N34" s="303">
        <v>9.7799999999999994</v>
      </c>
      <c r="O34" s="303">
        <v>34.01</v>
      </c>
      <c r="P34" s="303">
        <v>51.88</v>
      </c>
      <c r="Q34" s="303">
        <v>78.88</v>
      </c>
      <c r="R34" s="303">
        <v>119.78</v>
      </c>
      <c r="S34" s="303">
        <v>180.31</v>
      </c>
      <c r="T34" s="303">
        <v>158.80000000000001</v>
      </c>
      <c r="U34" s="303">
        <v>147.54</v>
      </c>
      <c r="V34" s="303">
        <v>127.17</v>
      </c>
      <c r="W34" s="303">
        <v>154.13999999999999</v>
      </c>
      <c r="X34" s="303">
        <f t="shared" si="18"/>
        <v>200.87</v>
      </c>
      <c r="Y34" s="303"/>
      <c r="AA34" s="303">
        <v>61.32</v>
      </c>
      <c r="AB34" s="303">
        <v>119.84</v>
      </c>
      <c r="AC34" s="303">
        <v>167.32</v>
      </c>
      <c r="AD34" s="303">
        <v>200.87</v>
      </c>
      <c r="AE34" s="301">
        <v>51.728577642000005</v>
      </c>
      <c r="AJ34" s="303">
        <f t="shared" si="12"/>
        <v>61.32</v>
      </c>
      <c r="AK34" s="303">
        <f t="shared" si="13"/>
        <v>58.52</v>
      </c>
      <c r="AL34" s="303">
        <f t="shared" si="14"/>
        <v>47.47999999999999</v>
      </c>
      <c r="AM34" s="303">
        <f t="shared" si="10"/>
        <v>33.550000000000011</v>
      </c>
      <c r="AN34" s="303">
        <f t="shared" si="6"/>
        <v>51.728577642000005</v>
      </c>
    </row>
    <row r="35" spans="1:43" s="222" customFormat="1" ht="15" customHeight="1" x14ac:dyDescent="0.25">
      <c r="A35"/>
      <c r="B35"/>
      <c r="C35"/>
      <c r="D35"/>
      <c r="E35"/>
      <c r="F35"/>
      <c r="G35"/>
      <c r="H35"/>
      <c r="I35"/>
      <c r="J35"/>
      <c r="K35"/>
      <c r="L35" s="303"/>
      <c r="M35" s="303"/>
      <c r="N35" s="303"/>
      <c r="O35" s="303"/>
      <c r="P35" s="303"/>
      <c r="Q35" s="303"/>
      <c r="R35" s="303"/>
      <c r="S35" s="303"/>
      <c r="T35" s="303"/>
      <c r="U35" s="303"/>
      <c r="V35" s="303"/>
      <c r="W35" s="326"/>
      <c r="AA35" s="303"/>
      <c r="AB35" s="303"/>
      <c r="AC35" s="303"/>
      <c r="AD35" s="303"/>
      <c r="AE35" s="303"/>
      <c r="AJ35" s="303"/>
      <c r="AK35" s="303"/>
      <c r="AL35" s="303"/>
      <c r="AM35" s="303"/>
      <c r="AN35" s="303"/>
      <c r="AO35" s="303"/>
      <c r="AP35" s="303"/>
      <c r="AQ35" s="303"/>
    </row>
    <row r="36" spans="1:43" s="222" customFormat="1" ht="15" customHeight="1" x14ac:dyDescent="0.25">
      <c r="A36"/>
      <c r="B36" s="169" t="s">
        <v>61</v>
      </c>
      <c r="C36" s="169"/>
      <c r="D36" s="169"/>
      <c r="E36" s="169"/>
      <c r="F36" s="169"/>
      <c r="G36" s="169"/>
      <c r="H36" s="169"/>
      <c r="I36" s="169"/>
      <c r="J36" s="169"/>
      <c r="K36" s="169"/>
      <c r="L36" s="227">
        <v>2010</v>
      </c>
      <c r="M36" s="227">
        <v>2011</v>
      </c>
      <c r="N36" s="227">
        <v>2012</v>
      </c>
      <c r="O36" s="227">
        <v>2013</v>
      </c>
      <c r="P36" s="227">
        <v>2014</v>
      </c>
      <c r="Q36" s="227">
        <v>2015</v>
      </c>
      <c r="R36" s="227">
        <v>2016</v>
      </c>
      <c r="S36" s="227">
        <v>2017</v>
      </c>
      <c r="T36" s="227">
        <v>2018</v>
      </c>
      <c r="U36" s="227">
        <v>2019</v>
      </c>
      <c r="V36" s="227">
        <v>2020</v>
      </c>
      <c r="W36" s="227">
        <v>2021</v>
      </c>
      <c r="X36" s="228">
        <v>2022</v>
      </c>
      <c r="Y36" s="229">
        <v>2023</v>
      </c>
      <c r="AA36" s="230" t="s">
        <v>290</v>
      </c>
      <c r="AB36" s="230" t="s">
        <v>291</v>
      </c>
      <c r="AC36" s="230" t="s">
        <v>292</v>
      </c>
      <c r="AD36" s="230">
        <v>2022</v>
      </c>
      <c r="AE36" s="231" t="s">
        <v>320</v>
      </c>
      <c r="AF36" s="231" t="s">
        <v>321</v>
      </c>
      <c r="AG36" s="232" t="s">
        <v>322</v>
      </c>
      <c r="AH36" s="233">
        <v>2023</v>
      </c>
      <c r="AJ36" s="230" t="s">
        <v>290</v>
      </c>
      <c r="AK36" s="230" t="s">
        <v>293</v>
      </c>
      <c r="AL36" s="230" t="s">
        <v>294</v>
      </c>
      <c r="AM36" s="230" t="s">
        <v>295</v>
      </c>
      <c r="AN36" s="231" t="s">
        <v>320</v>
      </c>
      <c r="AO36" s="231" t="s">
        <v>325</v>
      </c>
      <c r="AP36" s="231" t="s">
        <v>323</v>
      </c>
      <c r="AQ36" s="231" t="s">
        <v>324</v>
      </c>
    </row>
    <row r="37" spans="1:43" s="222" customFormat="1" ht="15" customHeight="1" x14ac:dyDescent="0.25">
      <c r="A37"/>
      <c r="B37" s="6" t="s">
        <v>59</v>
      </c>
      <c r="C37" s="6"/>
      <c r="D37" s="6"/>
      <c r="E37" s="6"/>
      <c r="F37" s="6"/>
      <c r="G37" s="6"/>
      <c r="H37" s="6"/>
      <c r="I37" s="6"/>
      <c r="J37" s="6"/>
      <c r="K37" s="6"/>
      <c r="L37" s="294">
        <v>539.09</v>
      </c>
      <c r="M37" s="294">
        <v>367.75</v>
      </c>
      <c r="N37" s="294">
        <v>423.33</v>
      </c>
      <c r="O37" s="294">
        <v>387.05</v>
      </c>
      <c r="P37" s="294">
        <v>163.78</v>
      </c>
      <c r="Q37" s="294">
        <v>183.74</v>
      </c>
      <c r="R37" s="294">
        <v>131.59</v>
      </c>
      <c r="S37" s="294">
        <v>150</v>
      </c>
      <c r="T37" s="294">
        <v>388.89632605156572</v>
      </c>
      <c r="U37" s="294">
        <v>306.58165069731649</v>
      </c>
      <c r="V37" s="294">
        <v>709.20893135000006</v>
      </c>
      <c r="W37" s="294">
        <v>752.74092096499999</v>
      </c>
      <c r="X37" s="294">
        <f>AD37</f>
        <v>755.04546610699208</v>
      </c>
      <c r="Y37" s="294"/>
      <c r="Z37" s="253"/>
      <c r="AA37" s="294">
        <v>103.746052548176</v>
      </c>
      <c r="AB37" s="294">
        <v>213.71324280896204</v>
      </c>
      <c r="AC37" s="294">
        <v>478.18514680171398</v>
      </c>
      <c r="AD37" s="294">
        <v>755.04546610699208</v>
      </c>
      <c r="AE37" s="294">
        <v>179.83313184854197</v>
      </c>
      <c r="AJ37" s="294">
        <f>AA37</f>
        <v>103.746052548176</v>
      </c>
      <c r="AK37" s="294">
        <f t="shared" ref="AK37:AM40" si="23">AB37-AA37</f>
        <v>109.96719026078604</v>
      </c>
      <c r="AL37" s="294">
        <f t="shared" si="23"/>
        <v>264.47190399275195</v>
      </c>
      <c r="AM37" s="294">
        <f t="shared" si="23"/>
        <v>276.8603193052781</v>
      </c>
      <c r="AN37" s="294">
        <f>AE37</f>
        <v>179.83313184854197</v>
      </c>
    </row>
    <row r="38" spans="1:43" s="222" customFormat="1" ht="15" customHeight="1" x14ac:dyDescent="0.25">
      <c r="A38"/>
      <c r="B38" s="6" t="s">
        <v>6</v>
      </c>
      <c r="C38" s="6"/>
      <c r="D38" s="6"/>
      <c r="E38" s="6"/>
      <c r="F38" s="6"/>
      <c r="G38" s="6"/>
      <c r="H38" s="6"/>
      <c r="I38" s="6"/>
      <c r="J38" s="6"/>
      <c r="K38" s="6"/>
      <c r="L38" s="294">
        <v>783.23</v>
      </c>
      <c r="M38" s="294">
        <v>405.11</v>
      </c>
      <c r="N38" s="294">
        <v>178.69</v>
      </c>
      <c r="O38" s="294">
        <v>212.38</v>
      </c>
      <c r="P38" s="294">
        <v>543.02</v>
      </c>
      <c r="Q38" s="294">
        <v>645.99</v>
      </c>
      <c r="R38" s="294">
        <v>840.93</v>
      </c>
      <c r="S38" s="294">
        <v>707.87</v>
      </c>
      <c r="T38" s="294">
        <v>756.79953383019597</v>
      </c>
      <c r="U38" s="294">
        <v>783.87660310518436</v>
      </c>
      <c r="V38" s="294">
        <v>1188.714066</v>
      </c>
      <c r="W38" s="294">
        <v>1388.2245055930002</v>
      </c>
      <c r="X38" s="294">
        <f>AD38</f>
        <v>1857.5706341567093</v>
      </c>
      <c r="Y38" s="294"/>
      <c r="AA38" s="294">
        <v>327.73123827274799</v>
      </c>
      <c r="AB38" s="294">
        <v>685.55137400298793</v>
      </c>
      <c r="AC38" s="294">
        <v>1164.6476899355403</v>
      </c>
      <c r="AD38" s="294">
        <v>1857.5706341567093</v>
      </c>
      <c r="AE38" s="294">
        <v>579.0553061207321</v>
      </c>
      <c r="AJ38" s="294">
        <f>AA38</f>
        <v>327.73123827274799</v>
      </c>
      <c r="AK38" s="294">
        <f t="shared" si="23"/>
        <v>357.82013573023994</v>
      </c>
      <c r="AL38" s="294">
        <f t="shared" si="23"/>
        <v>479.09631593255233</v>
      </c>
      <c r="AM38" s="294">
        <f t="shared" si="23"/>
        <v>692.92294422116902</v>
      </c>
      <c r="AN38" s="294">
        <f t="shared" ref="AN38:AN40" si="24">AE38</f>
        <v>579.0553061207321</v>
      </c>
    </row>
    <row r="39" spans="1:43" s="222" customFormat="1" ht="15" customHeight="1" x14ac:dyDescent="0.25">
      <c r="A39"/>
      <c r="B39" s="6" t="s">
        <v>299</v>
      </c>
      <c r="C39" s="6"/>
      <c r="D39" s="6"/>
      <c r="E39" s="6"/>
      <c r="F39" s="6"/>
      <c r="G39" s="6"/>
      <c r="H39" s="6"/>
      <c r="I39" s="6"/>
      <c r="J39" s="6"/>
      <c r="K39" s="6"/>
      <c r="L39" s="294">
        <v>78.69</v>
      </c>
      <c r="M39" s="294">
        <v>56.59</v>
      </c>
      <c r="N39" s="294">
        <v>9.77</v>
      </c>
      <c r="O39" s="294">
        <v>27.409999999999997</v>
      </c>
      <c r="P39" s="294">
        <v>25.560000000000002</v>
      </c>
      <c r="Q39" s="294">
        <v>72.930000000000007</v>
      </c>
      <c r="R39" s="294">
        <v>56.839999999999996</v>
      </c>
      <c r="S39" s="294">
        <v>193.23</v>
      </c>
      <c r="T39" s="294">
        <v>163.92587515224599</v>
      </c>
      <c r="U39" s="294">
        <v>30.706970114553883</v>
      </c>
      <c r="V39" s="294">
        <v>203.39555000000007</v>
      </c>
      <c r="W39" s="294">
        <v>390.07536265099998</v>
      </c>
      <c r="X39" s="294">
        <f>AD39</f>
        <v>844.51709541669561</v>
      </c>
      <c r="Y39" s="294"/>
      <c r="Z39" s="251"/>
      <c r="AA39" s="294">
        <v>248.44539243994308</v>
      </c>
      <c r="AB39" s="294">
        <v>396.91942669530545</v>
      </c>
      <c r="AC39" s="294">
        <v>667.21543490087288</v>
      </c>
      <c r="AD39" s="294">
        <v>844.51709541669561</v>
      </c>
      <c r="AE39" s="294">
        <v>159.53904284200007</v>
      </c>
      <c r="AJ39" s="294">
        <f>AA39</f>
        <v>248.44539243994308</v>
      </c>
      <c r="AK39" s="294">
        <f t="shared" si="23"/>
        <v>148.47403425536237</v>
      </c>
      <c r="AL39" s="294">
        <f t="shared" si="23"/>
        <v>270.29600820556743</v>
      </c>
      <c r="AM39" s="294">
        <f t="shared" si="23"/>
        <v>177.30166051582273</v>
      </c>
      <c r="AN39" s="294">
        <f t="shared" si="24"/>
        <v>159.53904284200007</v>
      </c>
    </row>
    <row r="40" spans="1:43" s="222" customFormat="1" ht="15" customHeight="1" x14ac:dyDescent="0.25">
      <c r="A40"/>
      <c r="B40" s="68" t="s">
        <v>52</v>
      </c>
      <c r="C40" s="68"/>
      <c r="D40" s="68"/>
      <c r="E40" s="68"/>
      <c r="F40" s="68"/>
      <c r="G40" s="68"/>
      <c r="H40" s="68"/>
      <c r="I40" s="68"/>
      <c r="J40" s="68"/>
      <c r="K40" s="68"/>
      <c r="L40" s="305">
        <v>1401.01</v>
      </c>
      <c r="M40" s="305">
        <v>829.45</v>
      </c>
      <c r="N40" s="305">
        <v>611.79</v>
      </c>
      <c r="O40" s="305">
        <v>626.84</v>
      </c>
      <c r="P40" s="305">
        <v>732.36</v>
      </c>
      <c r="Q40" s="305">
        <v>902.65</v>
      </c>
      <c r="R40" s="305">
        <v>1029.3599999999999</v>
      </c>
      <c r="S40" s="305">
        <v>1051.0999999999999</v>
      </c>
      <c r="T40" s="305">
        <v>1309.6217350340075</v>
      </c>
      <c r="U40" s="305">
        <v>1121.1652239170546</v>
      </c>
      <c r="V40" s="305">
        <v>2101.3185473500002</v>
      </c>
      <c r="W40" s="305">
        <v>2531.0407892090002</v>
      </c>
      <c r="X40" s="305">
        <f>AD40</f>
        <v>3457.133195680397</v>
      </c>
      <c r="Y40" s="306"/>
      <c r="AA40" s="305">
        <v>679.92268326086707</v>
      </c>
      <c r="AB40" s="305">
        <v>1296.1840435072554</v>
      </c>
      <c r="AC40" s="305">
        <v>2310.0482716381271</v>
      </c>
      <c r="AD40" s="305">
        <v>3457.133195680397</v>
      </c>
      <c r="AE40" s="478">
        <v>918.42748081127411</v>
      </c>
      <c r="AJ40" s="305">
        <f>AA40</f>
        <v>679.92268326086707</v>
      </c>
      <c r="AK40" s="305">
        <f t="shared" si="23"/>
        <v>616.26136024638834</v>
      </c>
      <c r="AL40" s="305">
        <f t="shared" si="23"/>
        <v>1013.8642281308717</v>
      </c>
      <c r="AM40" s="305">
        <f t="shared" si="23"/>
        <v>1147.0849240422699</v>
      </c>
      <c r="AN40" s="305">
        <f t="shared" si="24"/>
        <v>918.42748081127411</v>
      </c>
    </row>
    <row r="41" spans="1:43" s="222" customFormat="1" ht="15" customHeight="1" x14ac:dyDescent="0.25">
      <c r="A41"/>
      <c r="B41"/>
      <c r="C41"/>
      <c r="D41"/>
      <c r="E41"/>
      <c r="F41"/>
      <c r="G41"/>
      <c r="H41"/>
      <c r="I41"/>
      <c r="J41"/>
      <c r="K41"/>
      <c r="T41" s="253"/>
      <c r="U41" s="253"/>
      <c r="W41" s="326"/>
    </row>
    <row r="42" spans="1:43" s="222" customFormat="1" ht="15" customHeight="1" x14ac:dyDescent="0.25">
      <c r="A42"/>
      <c r="B42" s="169" t="s">
        <v>62</v>
      </c>
      <c r="C42" s="169"/>
      <c r="D42" s="169"/>
      <c r="E42" s="169"/>
      <c r="F42" s="169"/>
      <c r="G42" s="169"/>
      <c r="H42" s="169"/>
      <c r="I42" s="169"/>
      <c r="J42" s="169"/>
      <c r="K42" s="169"/>
      <c r="L42" s="227">
        <v>2010</v>
      </c>
      <c r="M42" s="227">
        <v>2011</v>
      </c>
      <c r="N42" s="227">
        <v>2012</v>
      </c>
      <c r="O42" s="227">
        <v>2013</v>
      </c>
      <c r="P42" s="227">
        <v>2014</v>
      </c>
      <c r="Q42" s="227">
        <v>2015</v>
      </c>
      <c r="R42" s="227">
        <v>2016</v>
      </c>
      <c r="S42" s="227">
        <v>2017</v>
      </c>
      <c r="T42" s="227">
        <v>2018</v>
      </c>
      <c r="U42" s="227">
        <v>2019</v>
      </c>
      <c r="V42" s="227">
        <v>2020</v>
      </c>
      <c r="W42" s="227">
        <v>2021</v>
      </c>
      <c r="X42" s="228">
        <v>2022</v>
      </c>
      <c r="Y42" s="229">
        <v>2023</v>
      </c>
      <c r="AA42" s="230" t="s">
        <v>290</v>
      </c>
      <c r="AB42" s="230" t="s">
        <v>291</v>
      </c>
      <c r="AC42" s="230" t="s">
        <v>292</v>
      </c>
      <c r="AD42" s="230">
        <v>2022</v>
      </c>
      <c r="AE42" s="231" t="s">
        <v>320</v>
      </c>
      <c r="AF42" s="231" t="s">
        <v>321</v>
      </c>
      <c r="AG42" s="232" t="s">
        <v>322</v>
      </c>
      <c r="AH42" s="233">
        <v>2023</v>
      </c>
      <c r="AJ42" s="230" t="s">
        <v>290</v>
      </c>
      <c r="AK42" s="230" t="s">
        <v>293</v>
      </c>
      <c r="AL42" s="230" t="s">
        <v>294</v>
      </c>
      <c r="AM42" s="230" t="s">
        <v>295</v>
      </c>
      <c r="AN42" s="231" t="s">
        <v>320</v>
      </c>
      <c r="AO42" s="231" t="s">
        <v>325</v>
      </c>
      <c r="AP42" s="231" t="s">
        <v>323</v>
      </c>
      <c r="AQ42" s="231" t="s">
        <v>324</v>
      </c>
    </row>
    <row r="43" spans="1:43" s="222" customFormat="1" ht="15" customHeight="1" x14ac:dyDescent="0.25">
      <c r="A43"/>
      <c r="B43" s="152" t="s">
        <v>63</v>
      </c>
      <c r="C43" s="152"/>
      <c r="D43" s="152"/>
      <c r="E43" s="152"/>
      <c r="F43" s="152"/>
      <c r="G43" s="152"/>
      <c r="H43" s="152"/>
      <c r="I43" s="152"/>
      <c r="J43" s="152"/>
      <c r="K43" s="152"/>
      <c r="L43" s="305">
        <f t="shared" ref="L43:V43" si="25">L45+L76</f>
        <v>6676.35</v>
      </c>
      <c r="M43" s="305">
        <f t="shared" si="25"/>
        <v>7482.7800000000007</v>
      </c>
      <c r="N43" s="305">
        <f t="shared" si="25"/>
        <v>7986.6200000000008</v>
      </c>
      <c r="O43" s="305">
        <f t="shared" si="25"/>
        <v>8564.7800000000007</v>
      </c>
      <c r="P43" s="305">
        <f t="shared" si="25"/>
        <v>9035.7400000000016</v>
      </c>
      <c r="Q43" s="305">
        <f t="shared" si="25"/>
        <v>9637.2599999999984</v>
      </c>
      <c r="R43" s="305">
        <f t="shared" si="25"/>
        <v>10407.609999999999</v>
      </c>
      <c r="S43" s="305">
        <f t="shared" si="25"/>
        <v>11007.160000000002</v>
      </c>
      <c r="T43" s="305">
        <f t="shared" si="25"/>
        <v>11672.260000000002</v>
      </c>
      <c r="U43" s="305">
        <f t="shared" si="25"/>
        <v>11362.100000000002</v>
      </c>
      <c r="V43" s="305">
        <f t="shared" si="25"/>
        <v>12168.480000000001</v>
      </c>
      <c r="W43" s="305">
        <f>W45+W76</f>
        <v>13758.590000000002</v>
      </c>
      <c r="X43" s="305">
        <f>AD43</f>
        <v>14917.109999999999</v>
      </c>
      <c r="Y43" s="306"/>
      <c r="AA43" s="305">
        <f>AA45+AA76</f>
        <v>14223.29</v>
      </c>
      <c r="AB43" s="305">
        <f>AB45+AB76</f>
        <v>13995.12</v>
      </c>
      <c r="AC43" s="305">
        <f>AC45+AC76</f>
        <v>14510.66</v>
      </c>
      <c r="AD43" s="305">
        <f>AD45+AD76</f>
        <v>14917.109999999999</v>
      </c>
      <c r="AE43" s="305">
        <f>AE45+AE76</f>
        <v>14967.347964131699</v>
      </c>
      <c r="AF43" s="478"/>
      <c r="AG43" s="478"/>
      <c r="AH43" s="478"/>
      <c r="AJ43" s="306"/>
      <c r="AK43" s="306"/>
      <c r="AL43" s="306"/>
      <c r="AM43" s="306"/>
      <c r="AN43" s="306"/>
      <c r="AO43" s="306"/>
      <c r="AP43" s="306"/>
      <c r="AQ43" s="306"/>
    </row>
    <row r="44" spans="1:43" s="222" customFormat="1" ht="15" customHeight="1" x14ac:dyDescent="0.25">
      <c r="A44"/>
      <c r="B44" s="41"/>
      <c r="C44" s="41"/>
      <c r="D44" s="41"/>
      <c r="E44" s="41"/>
      <c r="F44" s="41"/>
      <c r="G44" s="41"/>
      <c r="H44" s="41"/>
      <c r="I44" s="41"/>
      <c r="J44" s="41"/>
      <c r="K44" s="41"/>
      <c r="L44" s="420"/>
      <c r="M44" s="253"/>
      <c r="N44" s="253"/>
      <c r="O44" s="253"/>
      <c r="P44" s="253"/>
      <c r="Q44" s="253"/>
      <c r="R44" s="253"/>
      <c r="S44" s="253"/>
      <c r="T44" s="253"/>
      <c r="U44" s="253"/>
      <c r="V44" s="253"/>
      <c r="W44" s="253"/>
      <c r="X44" s="253"/>
      <c r="Y44" s="253"/>
      <c r="AA44" s="253"/>
      <c r="AB44" s="253"/>
      <c r="AC44" s="253"/>
      <c r="AD44" s="253"/>
      <c r="AJ44" s="307"/>
      <c r="AK44" s="307"/>
      <c r="AL44" s="307"/>
      <c r="AM44" s="307"/>
      <c r="AN44" s="307"/>
      <c r="AO44" s="307"/>
      <c r="AP44" s="307"/>
      <c r="AQ44" s="307"/>
    </row>
    <row r="45" spans="1:43" s="222" customFormat="1" ht="15" customHeight="1" x14ac:dyDescent="0.25">
      <c r="A45"/>
      <c r="B45" s="68" t="s">
        <v>67</v>
      </c>
      <c r="C45" s="68"/>
      <c r="D45" s="68"/>
      <c r="E45" s="68"/>
      <c r="F45" s="68"/>
      <c r="G45" s="68"/>
      <c r="H45" s="68"/>
      <c r="I45" s="68"/>
      <c r="J45" s="68"/>
      <c r="K45" s="68"/>
      <c r="L45" s="305">
        <f t="shared" ref="L45:U45" si="26">L47+L60</f>
        <v>6437.35</v>
      </c>
      <c r="M45" s="305">
        <f t="shared" si="26"/>
        <v>7157.18</v>
      </c>
      <c r="N45" s="305">
        <f t="shared" si="26"/>
        <v>7597.02</v>
      </c>
      <c r="O45" s="305">
        <f t="shared" si="26"/>
        <v>7756.42</v>
      </c>
      <c r="P45" s="305">
        <f t="shared" si="26"/>
        <v>8149.4600000000009</v>
      </c>
      <c r="Q45" s="305">
        <f t="shared" si="26"/>
        <v>9281.3099999999977</v>
      </c>
      <c r="R45" s="305">
        <f t="shared" si="26"/>
        <v>10051.659999999998</v>
      </c>
      <c r="S45" s="305">
        <f t="shared" si="26"/>
        <v>10675.960000000001</v>
      </c>
      <c r="T45" s="305">
        <f t="shared" si="26"/>
        <v>11301.070000000002</v>
      </c>
      <c r="U45" s="305">
        <f t="shared" si="26"/>
        <v>10812.060000000001</v>
      </c>
      <c r="V45" s="305">
        <f>V47+V60</f>
        <v>11499.930000000002</v>
      </c>
      <c r="W45" s="305">
        <f>W47+W60</f>
        <v>12489.990000000002</v>
      </c>
      <c r="X45" s="305">
        <f>AD45</f>
        <v>13633.55</v>
      </c>
      <c r="Y45" s="306"/>
      <c r="AA45" s="305">
        <f>AA47+AA60</f>
        <v>12939.800000000001</v>
      </c>
      <c r="AB45" s="305">
        <f>AB47+AB60</f>
        <v>12712.44</v>
      </c>
      <c r="AC45" s="305">
        <f>AC47+AC60</f>
        <v>13227.1</v>
      </c>
      <c r="AD45" s="305">
        <f>AD47+AD60</f>
        <v>13633.55</v>
      </c>
      <c r="AE45" s="305">
        <f>AE47+AE60</f>
        <v>13683.77780561</v>
      </c>
      <c r="AF45" s="478"/>
      <c r="AG45" s="478"/>
      <c r="AH45" s="478"/>
      <c r="AJ45" s="306"/>
      <c r="AK45" s="306"/>
      <c r="AL45" s="306"/>
      <c r="AM45" s="306"/>
      <c r="AN45" s="306"/>
      <c r="AO45" s="306"/>
      <c r="AP45" s="306"/>
      <c r="AQ45" s="306"/>
    </row>
    <row r="46" spans="1:43" s="222" customFormat="1" ht="15" customHeight="1" x14ac:dyDescent="0.25">
      <c r="A46"/>
      <c r="B46" s="107"/>
      <c r="C46" s="107"/>
      <c r="D46" s="107"/>
      <c r="E46" s="107"/>
      <c r="F46" s="107"/>
      <c r="G46" s="107"/>
      <c r="H46" s="107"/>
      <c r="I46" s="107"/>
      <c r="J46" s="107"/>
      <c r="K46" s="107"/>
      <c r="L46" s="294"/>
      <c r="M46" s="294"/>
      <c r="N46" s="294"/>
      <c r="O46" s="294"/>
      <c r="P46" s="294"/>
      <c r="Q46" s="294"/>
      <c r="R46" s="294"/>
      <c r="S46" s="294"/>
      <c r="T46" s="294"/>
      <c r="U46" s="294"/>
      <c r="V46" s="294"/>
      <c r="W46" s="294"/>
      <c r="X46" s="294"/>
      <c r="Y46" s="294"/>
      <c r="AA46" s="294"/>
      <c r="AB46" s="294"/>
      <c r="AC46" s="294"/>
      <c r="AD46" s="294"/>
      <c r="AJ46" s="306"/>
      <c r="AK46" s="306"/>
      <c r="AL46" s="306"/>
      <c r="AM46" s="306"/>
      <c r="AN46" s="306"/>
      <c r="AO46" s="306"/>
      <c r="AP46" s="306"/>
      <c r="AQ46" s="306"/>
    </row>
    <row r="47" spans="1:43" s="222" customFormat="1" ht="15" customHeight="1" x14ac:dyDescent="0.25">
      <c r="A47"/>
      <c r="B47" s="6" t="s">
        <v>64</v>
      </c>
      <c r="C47" s="6"/>
      <c r="D47" s="6"/>
      <c r="E47" s="6"/>
      <c r="F47" s="6"/>
      <c r="G47" s="6"/>
      <c r="H47" s="6"/>
      <c r="I47" s="6"/>
      <c r="J47" s="6"/>
      <c r="K47" s="6"/>
      <c r="L47" s="294">
        <f t="shared" ref="L47:U47" si="27">L48+L52+L56</f>
        <v>6437.35</v>
      </c>
      <c r="M47" s="294">
        <f t="shared" si="27"/>
        <v>7157.18</v>
      </c>
      <c r="N47" s="294">
        <f t="shared" si="27"/>
        <v>7558.2400000000007</v>
      </c>
      <c r="O47" s="294">
        <f t="shared" si="27"/>
        <v>7706.04</v>
      </c>
      <c r="P47" s="294">
        <f t="shared" si="27"/>
        <v>8067.0800000000008</v>
      </c>
      <c r="Q47" s="294">
        <f t="shared" si="27"/>
        <v>9198.9299999999985</v>
      </c>
      <c r="R47" s="294">
        <f t="shared" si="27"/>
        <v>9969.2799999999988</v>
      </c>
      <c r="S47" s="294">
        <f t="shared" si="27"/>
        <v>10530.77</v>
      </c>
      <c r="T47" s="294">
        <f t="shared" si="27"/>
        <v>11155.880000000001</v>
      </c>
      <c r="U47" s="294">
        <f t="shared" si="27"/>
        <v>10666.87</v>
      </c>
      <c r="V47" s="294">
        <f>V48+V52+V56</f>
        <v>11154.740000000002</v>
      </c>
      <c r="W47" s="294">
        <f>W48+W52+W56</f>
        <v>11845.150000000001</v>
      </c>
      <c r="X47" s="294">
        <f t="shared" ref="X47:X57" si="28">AD47</f>
        <v>12136.019999999999</v>
      </c>
      <c r="Y47" s="294"/>
      <c r="AA47" s="294">
        <f>AA48+AA52+AA56</f>
        <v>11891.35</v>
      </c>
      <c r="AB47" s="294">
        <f>AB48+AB52+AB56</f>
        <v>11631.62</v>
      </c>
      <c r="AC47" s="294">
        <f>AC48+AC52+AC56</f>
        <v>11906.52</v>
      </c>
      <c r="AD47" s="294">
        <f>AD48+AD52+AD56</f>
        <v>12136.019999999999</v>
      </c>
      <c r="AE47" s="294">
        <f>AE48+AE52+AE56</f>
        <v>12161.576999999999</v>
      </c>
      <c r="AJ47" s="306"/>
      <c r="AK47" s="306"/>
      <c r="AL47" s="306"/>
      <c r="AM47" s="306"/>
      <c r="AN47" s="306"/>
      <c r="AO47" s="306"/>
      <c r="AP47" s="306"/>
      <c r="AQ47" s="306"/>
    </row>
    <row r="48" spans="1:43" s="222" customFormat="1" ht="15" customHeight="1" x14ac:dyDescent="0.25">
      <c r="A48"/>
      <c r="B48" s="142" t="s">
        <v>59</v>
      </c>
      <c r="C48" s="142"/>
      <c r="D48" s="142"/>
      <c r="E48" s="142"/>
      <c r="F48" s="142"/>
      <c r="G48" s="142"/>
      <c r="H48" s="142"/>
      <c r="I48" s="142"/>
      <c r="J48" s="142"/>
      <c r="K48" s="142"/>
      <c r="L48" s="294">
        <f>L49+L50+L51</f>
        <v>3200.03</v>
      </c>
      <c r="M48" s="294">
        <f t="shared" ref="M48:U48" si="29">M49+M50+M51</f>
        <v>3651.86</v>
      </c>
      <c r="N48" s="294">
        <f t="shared" si="29"/>
        <v>3837.66</v>
      </c>
      <c r="O48" s="294">
        <f t="shared" si="29"/>
        <v>4116.34</v>
      </c>
      <c r="P48" s="294">
        <f t="shared" si="29"/>
        <v>4178.38</v>
      </c>
      <c r="Q48" s="294">
        <f t="shared" si="29"/>
        <v>4912.2299999999996</v>
      </c>
      <c r="R48" s="294">
        <f t="shared" si="29"/>
        <v>4934.08</v>
      </c>
      <c r="S48" s="294">
        <f t="shared" si="29"/>
        <v>5005.9799999999996</v>
      </c>
      <c r="T48" s="294">
        <f t="shared" si="29"/>
        <v>5217.08</v>
      </c>
      <c r="U48" s="294">
        <f t="shared" si="29"/>
        <v>4346.47</v>
      </c>
      <c r="V48" s="294">
        <f>V49+V50+V51</f>
        <v>4713.84</v>
      </c>
      <c r="W48" s="294">
        <f>W49+W50+W51</f>
        <v>5174.68</v>
      </c>
      <c r="X48" s="294">
        <f t="shared" si="28"/>
        <v>5050.3499999999995</v>
      </c>
      <c r="Y48" s="294"/>
      <c r="AA48" s="294">
        <f>AA49+AA50+AA51</f>
        <v>5220.8799999999992</v>
      </c>
      <c r="AB48" s="294">
        <f>AB49+AB50+AB51</f>
        <v>4961.1499999999996</v>
      </c>
      <c r="AC48" s="294">
        <f>AC49+AC50+AC51</f>
        <v>4916.8500000000004</v>
      </c>
      <c r="AD48" s="294">
        <f>AD49+AD50+AD51</f>
        <v>5050.3499999999995</v>
      </c>
      <c r="AE48" s="294">
        <f>AE49+AE50+AE51</f>
        <v>5078.8549999999996</v>
      </c>
      <c r="AJ48" s="306"/>
      <c r="AK48" s="306"/>
      <c r="AL48" s="306"/>
      <c r="AM48" s="306"/>
      <c r="AN48" s="306"/>
      <c r="AO48" s="306"/>
      <c r="AP48" s="306"/>
      <c r="AQ48" s="306"/>
    </row>
    <row r="49" spans="1:43" s="222" customFormat="1" ht="15" customHeight="1" x14ac:dyDescent="0.25">
      <c r="A49"/>
      <c r="B49" s="38" t="s">
        <v>68</v>
      </c>
      <c r="C49" s="38"/>
      <c r="D49" s="38"/>
      <c r="E49" s="38"/>
      <c r="F49" s="38"/>
      <c r="G49" s="38"/>
      <c r="H49" s="38"/>
      <c r="I49" s="38"/>
      <c r="J49" s="38"/>
      <c r="K49" s="38"/>
      <c r="L49" s="295">
        <v>2049.61</v>
      </c>
      <c r="M49" s="295">
        <v>2200.94</v>
      </c>
      <c r="N49" s="295">
        <v>2310.44</v>
      </c>
      <c r="O49" s="295">
        <v>2194.0700000000002</v>
      </c>
      <c r="P49" s="295">
        <v>2194.0700000000002</v>
      </c>
      <c r="Q49" s="295">
        <v>2194.2199999999998</v>
      </c>
      <c r="R49" s="295">
        <v>2194.2199999999998</v>
      </c>
      <c r="S49" s="295">
        <v>2243.7199999999998</v>
      </c>
      <c r="T49" s="295">
        <v>2311.52</v>
      </c>
      <c r="U49" s="295">
        <v>1974.2</v>
      </c>
      <c r="V49" s="295">
        <v>2137.37</v>
      </c>
      <c r="W49" s="295">
        <v>2193.61</v>
      </c>
      <c r="X49" s="295">
        <f t="shared" si="28"/>
        <v>2157.58</v>
      </c>
      <c r="Y49" s="295"/>
      <c r="AA49" s="295">
        <v>2218.81</v>
      </c>
      <c r="AB49" s="295">
        <v>2057.98</v>
      </c>
      <c r="AC49" s="295">
        <v>2057.98</v>
      </c>
      <c r="AD49" s="295">
        <v>2157.58</v>
      </c>
      <c r="AE49" s="301" vm="322">
        <v>2157.5849999999996</v>
      </c>
      <c r="AJ49" s="308"/>
      <c r="AK49" s="308"/>
      <c r="AL49" s="308"/>
      <c r="AM49" s="308"/>
      <c r="AN49" s="308"/>
      <c r="AO49" s="308"/>
      <c r="AP49" s="308"/>
      <c r="AQ49" s="308"/>
    </row>
    <row r="50" spans="1:43" s="222" customFormat="1" ht="15" customHeight="1" x14ac:dyDescent="0.25">
      <c r="A50"/>
      <c r="B50" s="38" t="s">
        <v>69</v>
      </c>
      <c r="C50" s="38"/>
      <c r="D50" s="38"/>
      <c r="E50" s="38"/>
      <c r="F50" s="38"/>
      <c r="G50" s="38"/>
      <c r="H50" s="38"/>
      <c r="I50" s="38"/>
      <c r="J50" s="38"/>
      <c r="K50" s="38"/>
      <c r="L50" s="295">
        <v>599.16999999999996</v>
      </c>
      <c r="M50" s="295">
        <v>613.07000000000005</v>
      </c>
      <c r="N50" s="295">
        <v>615.37</v>
      </c>
      <c r="O50" s="295">
        <v>619.37</v>
      </c>
      <c r="P50" s="295">
        <v>621.72</v>
      </c>
      <c r="Q50" s="295">
        <v>1244.92</v>
      </c>
      <c r="R50" s="295">
        <v>1248.77</v>
      </c>
      <c r="S50" s="295">
        <v>1248.77</v>
      </c>
      <c r="T50" s="295">
        <v>1304.07</v>
      </c>
      <c r="U50" s="295">
        <v>1159.97</v>
      </c>
      <c r="V50" s="295">
        <v>1223.97</v>
      </c>
      <c r="W50" s="295">
        <v>1137.67</v>
      </c>
      <c r="X50" s="295">
        <f t="shared" si="28"/>
        <v>1155.57</v>
      </c>
      <c r="Y50" s="295"/>
      <c r="AA50" s="295">
        <v>1137.67</v>
      </c>
      <c r="AB50" s="295">
        <v>1137.67</v>
      </c>
      <c r="AC50" s="295">
        <v>1137.67</v>
      </c>
      <c r="AD50" s="295">
        <v>1155.57</v>
      </c>
      <c r="AE50" s="301" vm="220">
        <v>1155.57</v>
      </c>
      <c r="AJ50" s="308"/>
      <c r="AK50" s="308"/>
      <c r="AL50" s="308"/>
      <c r="AM50" s="308"/>
      <c r="AN50" s="308"/>
      <c r="AO50" s="308"/>
      <c r="AP50" s="308"/>
      <c r="AQ50" s="308"/>
    </row>
    <row r="51" spans="1:43" s="222" customFormat="1" ht="15" customHeight="1" x14ac:dyDescent="0.25">
      <c r="A51"/>
      <c r="B51" s="38" t="s">
        <v>70</v>
      </c>
      <c r="C51" s="38"/>
      <c r="D51" s="38"/>
      <c r="E51" s="38"/>
      <c r="F51" s="38"/>
      <c r="G51" s="38"/>
      <c r="H51" s="38"/>
      <c r="I51" s="38"/>
      <c r="J51" s="38"/>
      <c r="K51" s="38"/>
      <c r="L51" s="295">
        <v>551.25</v>
      </c>
      <c r="M51" s="295">
        <v>837.85</v>
      </c>
      <c r="N51" s="295">
        <v>911.85</v>
      </c>
      <c r="O51" s="295">
        <v>1302.9000000000001</v>
      </c>
      <c r="P51" s="295">
        <v>1362.5900000000001</v>
      </c>
      <c r="Q51" s="295">
        <v>1473.0900000000001</v>
      </c>
      <c r="R51" s="295">
        <v>1491.0900000000001</v>
      </c>
      <c r="S51" s="295">
        <v>1513.49</v>
      </c>
      <c r="T51" s="295">
        <v>1601.49</v>
      </c>
      <c r="U51" s="295">
        <v>1212.3</v>
      </c>
      <c r="V51" s="295">
        <v>1352.5</v>
      </c>
      <c r="W51" s="295">
        <v>1843.3999999999996</v>
      </c>
      <c r="X51" s="295">
        <f t="shared" si="28"/>
        <v>1737.1999999999998</v>
      </c>
      <c r="Y51" s="295"/>
      <c r="AA51" s="295">
        <v>1864.3999999999996</v>
      </c>
      <c r="AB51" s="295">
        <v>1765.4999999999998</v>
      </c>
      <c r="AC51" s="295">
        <v>1721.1999999999998</v>
      </c>
      <c r="AD51" s="295">
        <v>1737.1999999999998</v>
      </c>
      <c r="AE51" s="301">
        <v>1765.6999999999998</v>
      </c>
      <c r="AJ51" s="308"/>
      <c r="AK51" s="308"/>
      <c r="AL51" s="308"/>
      <c r="AM51" s="308"/>
      <c r="AN51" s="308"/>
      <c r="AO51" s="308"/>
      <c r="AP51" s="308"/>
      <c r="AQ51" s="308"/>
    </row>
    <row r="52" spans="1:43" s="222" customFormat="1" ht="15" customHeight="1" x14ac:dyDescent="0.25">
      <c r="A52"/>
      <c r="B52" s="142" t="s">
        <v>6</v>
      </c>
      <c r="C52" s="142"/>
      <c r="D52" s="142"/>
      <c r="E52" s="142"/>
      <c r="F52" s="142"/>
      <c r="G52" s="142"/>
      <c r="H52" s="142"/>
      <c r="I52" s="142"/>
      <c r="J52" s="142"/>
      <c r="K52" s="142"/>
      <c r="L52" s="294">
        <f t="shared" ref="L52:U52" si="30">L53+L54+L55</f>
        <v>3223.52</v>
      </c>
      <c r="M52" s="294">
        <f t="shared" si="30"/>
        <v>3421.52</v>
      </c>
      <c r="N52" s="294">
        <f t="shared" si="30"/>
        <v>3636.78</v>
      </c>
      <c r="O52" s="294">
        <f t="shared" si="30"/>
        <v>3505.9</v>
      </c>
      <c r="P52" s="294">
        <f t="shared" si="30"/>
        <v>3804.9</v>
      </c>
      <c r="Q52" s="294">
        <f t="shared" si="30"/>
        <v>4202.8999999999996</v>
      </c>
      <c r="R52" s="294">
        <f t="shared" si="30"/>
        <v>4831.3999999999996</v>
      </c>
      <c r="S52" s="294">
        <f t="shared" si="30"/>
        <v>5194.09</v>
      </c>
      <c r="T52" s="294">
        <f t="shared" si="30"/>
        <v>5471.6</v>
      </c>
      <c r="U52" s="294">
        <f t="shared" si="30"/>
        <v>5853.2</v>
      </c>
      <c r="V52" s="294">
        <f>V53+V54+V55</f>
        <v>6005.2</v>
      </c>
      <c r="W52" s="294">
        <f>W53+W54+W55</f>
        <v>6079.27</v>
      </c>
      <c r="X52" s="294">
        <f t="shared" si="28"/>
        <v>6175.27</v>
      </c>
      <c r="Y52" s="294"/>
      <c r="AA52" s="294">
        <f>AA53+AA54+AA55</f>
        <v>6079.27</v>
      </c>
      <c r="AB52" s="294">
        <f>AB53+AB54+AB55</f>
        <v>6079.27</v>
      </c>
      <c r="AC52" s="294">
        <f>AC53+AC54+AC55</f>
        <v>6079.27</v>
      </c>
      <c r="AD52" s="294">
        <f>AD53+AD54+AD55</f>
        <v>6175.27</v>
      </c>
      <c r="AE52" s="294">
        <f>AE53+AE54+AE55</f>
        <v>6172.3219999999992</v>
      </c>
      <c r="AJ52" s="306"/>
      <c r="AK52" s="306"/>
      <c r="AL52" s="306"/>
      <c r="AM52" s="306"/>
      <c r="AN52" s="306"/>
      <c r="AO52" s="306"/>
      <c r="AP52" s="306"/>
      <c r="AQ52" s="306"/>
    </row>
    <row r="53" spans="1:43" s="222" customFormat="1" ht="15" customHeight="1" x14ac:dyDescent="0.25">
      <c r="A53"/>
      <c r="B53" s="38" t="s">
        <v>71</v>
      </c>
      <c r="C53" s="38"/>
      <c r="D53" s="38"/>
      <c r="E53" s="38"/>
      <c r="F53" s="38"/>
      <c r="G53" s="38"/>
      <c r="H53" s="38"/>
      <c r="I53" s="38"/>
      <c r="J53" s="38"/>
      <c r="K53" s="38"/>
      <c r="L53" s="295">
        <v>3223.52</v>
      </c>
      <c r="M53" s="295">
        <v>3421.52</v>
      </c>
      <c r="N53" s="295">
        <v>3636.78</v>
      </c>
      <c r="O53" s="295">
        <v>3475.9</v>
      </c>
      <c r="P53" s="295">
        <v>3774.9</v>
      </c>
      <c r="Q53" s="295">
        <v>4172.8999999999996</v>
      </c>
      <c r="R53" s="295">
        <v>4601.3999999999996</v>
      </c>
      <c r="S53" s="295">
        <v>4964.59</v>
      </c>
      <c r="T53" s="295">
        <v>5242.1000000000004</v>
      </c>
      <c r="U53" s="295">
        <v>5623.7</v>
      </c>
      <c r="V53" s="295">
        <v>5737.9</v>
      </c>
      <c r="W53" s="295">
        <v>5749.97</v>
      </c>
      <c r="X53" s="295">
        <f t="shared" si="28"/>
        <v>5749.97</v>
      </c>
      <c r="Y53" s="295"/>
      <c r="AA53" s="295">
        <v>5749.97</v>
      </c>
      <c r="AB53" s="295">
        <v>5749.97</v>
      </c>
      <c r="AC53" s="295">
        <v>5749.97</v>
      </c>
      <c r="AD53" s="295">
        <v>5749.97</v>
      </c>
      <c r="AE53" s="301" vm="333">
        <v>5747.061999999999</v>
      </c>
      <c r="AJ53" s="308"/>
      <c r="AK53" s="308"/>
      <c r="AL53" s="308"/>
      <c r="AM53" s="308"/>
      <c r="AN53" s="308"/>
      <c r="AO53" s="308"/>
      <c r="AP53" s="308"/>
      <c r="AQ53" s="308"/>
    </row>
    <row r="54" spans="1:43" s="222" customFormat="1" ht="15" customHeight="1" x14ac:dyDescent="0.25">
      <c r="A54"/>
      <c r="B54" s="38" t="s">
        <v>72</v>
      </c>
      <c r="C54" s="38"/>
      <c r="D54" s="38"/>
      <c r="E54" s="38"/>
      <c r="F54" s="38"/>
      <c r="G54" s="38"/>
      <c r="H54" s="38"/>
      <c r="I54" s="38"/>
      <c r="J54" s="38"/>
      <c r="K54" s="38"/>
      <c r="L54" s="295">
        <v>0</v>
      </c>
      <c r="M54" s="295">
        <v>0</v>
      </c>
      <c r="N54" s="295">
        <v>0</v>
      </c>
      <c r="O54" s="295">
        <v>30</v>
      </c>
      <c r="P54" s="295">
        <v>30</v>
      </c>
      <c r="Q54" s="295">
        <v>30</v>
      </c>
      <c r="R54" s="295">
        <v>30</v>
      </c>
      <c r="S54" s="295">
        <v>30</v>
      </c>
      <c r="T54" s="295">
        <v>30</v>
      </c>
      <c r="U54" s="295">
        <v>30</v>
      </c>
      <c r="V54" s="295">
        <v>67.8</v>
      </c>
      <c r="W54" s="295">
        <v>129.80000000000001</v>
      </c>
      <c r="X54" s="295">
        <f t="shared" si="28"/>
        <v>129.80000000000001</v>
      </c>
      <c r="Y54" s="295"/>
      <c r="AA54" s="295">
        <v>129.80000000000001</v>
      </c>
      <c r="AB54" s="295">
        <v>129.80000000000001</v>
      </c>
      <c r="AC54" s="295">
        <v>129.80000000000001</v>
      </c>
      <c r="AD54" s="295">
        <v>129.80000000000001</v>
      </c>
      <c r="AE54" s="301" vm="332">
        <v>129.76</v>
      </c>
      <c r="AJ54" s="308"/>
      <c r="AK54" s="308"/>
      <c r="AL54" s="308"/>
      <c r="AM54" s="308"/>
      <c r="AN54" s="308"/>
      <c r="AO54" s="308"/>
      <c r="AP54" s="308"/>
      <c r="AQ54" s="308"/>
    </row>
    <row r="55" spans="1:43" s="251" customFormat="1" ht="15" customHeight="1" x14ac:dyDescent="0.25">
      <c r="A55"/>
      <c r="B55" s="38" t="s">
        <v>73</v>
      </c>
      <c r="C55" s="38"/>
      <c r="D55" s="38"/>
      <c r="E55" s="38"/>
      <c r="F55" s="38"/>
      <c r="G55" s="38"/>
      <c r="H55" s="38"/>
      <c r="I55" s="38"/>
      <c r="J55" s="38"/>
      <c r="K55" s="38"/>
      <c r="L55" s="295">
        <v>0</v>
      </c>
      <c r="M55" s="295">
        <v>0</v>
      </c>
      <c r="N55" s="295">
        <v>0</v>
      </c>
      <c r="O55" s="295">
        <v>0</v>
      </c>
      <c r="P55" s="295">
        <v>0</v>
      </c>
      <c r="Q55" s="295">
        <v>0</v>
      </c>
      <c r="R55" s="295">
        <v>200</v>
      </c>
      <c r="S55" s="295">
        <v>199.5</v>
      </c>
      <c r="T55" s="295">
        <v>199.5</v>
      </c>
      <c r="U55" s="295">
        <v>199.5</v>
      </c>
      <c r="V55" s="295">
        <v>199.5</v>
      </c>
      <c r="W55" s="295">
        <v>199.5</v>
      </c>
      <c r="X55" s="295">
        <f t="shared" si="28"/>
        <v>295.5</v>
      </c>
      <c r="Y55" s="295"/>
      <c r="AA55" s="295">
        <v>199.5</v>
      </c>
      <c r="AB55" s="295">
        <v>199.5</v>
      </c>
      <c r="AC55" s="295">
        <v>199.5</v>
      </c>
      <c r="AD55" s="295">
        <v>295.5</v>
      </c>
      <c r="AE55" s="301" vm="320">
        <v>295.5</v>
      </c>
      <c r="AJ55" s="308"/>
      <c r="AK55" s="308"/>
      <c r="AL55" s="308"/>
      <c r="AM55" s="308"/>
      <c r="AN55" s="308"/>
      <c r="AO55" s="308"/>
      <c r="AP55" s="308"/>
      <c r="AQ55" s="308"/>
    </row>
    <row r="56" spans="1:43" s="222" customFormat="1" ht="15" customHeight="1" x14ac:dyDescent="0.25">
      <c r="A56"/>
      <c r="B56" s="142" t="s">
        <v>298</v>
      </c>
      <c r="C56" s="142"/>
      <c r="D56" s="142"/>
      <c r="E56" s="142"/>
      <c r="F56" s="142"/>
      <c r="G56" s="142"/>
      <c r="H56" s="142"/>
      <c r="I56" s="142"/>
      <c r="J56" s="142"/>
      <c r="K56" s="142"/>
      <c r="L56" s="294">
        <f>L57</f>
        <v>13.8</v>
      </c>
      <c r="M56" s="294">
        <f t="shared" ref="M56:U56" si="31">M57</f>
        <v>83.8</v>
      </c>
      <c r="N56" s="294">
        <f t="shared" si="31"/>
        <v>83.8</v>
      </c>
      <c r="O56" s="294">
        <f t="shared" si="31"/>
        <v>83.8</v>
      </c>
      <c r="P56" s="294">
        <f t="shared" si="31"/>
        <v>83.8</v>
      </c>
      <c r="Q56" s="294">
        <f t="shared" si="31"/>
        <v>83.8</v>
      </c>
      <c r="R56" s="294">
        <f t="shared" si="31"/>
        <v>203.8</v>
      </c>
      <c r="S56" s="294">
        <f t="shared" si="31"/>
        <v>330.7</v>
      </c>
      <c r="T56" s="294">
        <f t="shared" si="31"/>
        <v>467.2</v>
      </c>
      <c r="U56" s="294">
        <f t="shared" si="31"/>
        <v>467.2</v>
      </c>
      <c r="V56" s="294">
        <f>V57</f>
        <v>435.7</v>
      </c>
      <c r="W56" s="294">
        <f>W57</f>
        <v>591.20000000000005</v>
      </c>
      <c r="X56" s="294">
        <f t="shared" si="28"/>
        <v>910.4</v>
      </c>
      <c r="Y56" s="294"/>
      <c r="AA56" s="294">
        <f>AA57</f>
        <v>591.20000000000005</v>
      </c>
      <c r="AB56" s="294">
        <f>AB57</f>
        <v>591.20000000000005</v>
      </c>
      <c r="AC56" s="294">
        <f>AC57</f>
        <v>910.4</v>
      </c>
      <c r="AD56" s="294">
        <f>AD57</f>
        <v>910.4</v>
      </c>
      <c r="AE56" s="294" vm="319">
        <f>AE57</f>
        <v>910.4</v>
      </c>
      <c r="AJ56" s="306"/>
      <c r="AK56" s="306"/>
      <c r="AL56" s="306"/>
      <c r="AM56" s="306"/>
      <c r="AN56" s="306"/>
      <c r="AO56" s="306"/>
      <c r="AP56" s="306"/>
      <c r="AQ56" s="306"/>
    </row>
    <row r="57" spans="1:43" s="222" customFormat="1" ht="15" customHeight="1" x14ac:dyDescent="0.25">
      <c r="A57"/>
      <c r="B57" s="38" t="s">
        <v>57</v>
      </c>
      <c r="C57" s="38"/>
      <c r="D57" s="38"/>
      <c r="E57" s="38"/>
      <c r="F57" s="38"/>
      <c r="G57" s="38"/>
      <c r="H57" s="38"/>
      <c r="I57" s="38"/>
      <c r="J57" s="38"/>
      <c r="K57" s="38"/>
      <c r="L57" s="295">
        <v>13.8</v>
      </c>
      <c r="M57" s="295">
        <v>83.8</v>
      </c>
      <c r="N57" s="295">
        <v>83.8</v>
      </c>
      <c r="O57" s="295">
        <v>83.8</v>
      </c>
      <c r="P57" s="295">
        <v>83.8</v>
      </c>
      <c r="Q57" s="295">
        <v>83.8</v>
      </c>
      <c r="R57" s="295">
        <v>203.8</v>
      </c>
      <c r="S57" s="295">
        <v>330.7</v>
      </c>
      <c r="T57" s="295">
        <v>467.2</v>
      </c>
      <c r="U57" s="295">
        <v>467.2</v>
      </c>
      <c r="V57" s="295">
        <v>435.7</v>
      </c>
      <c r="W57" s="295">
        <v>591.20000000000005</v>
      </c>
      <c r="X57" s="295">
        <f t="shared" si="28"/>
        <v>910.4</v>
      </c>
      <c r="Y57" s="295"/>
      <c r="AA57" s="295">
        <v>591.20000000000005</v>
      </c>
      <c r="AB57" s="295">
        <v>591.20000000000005</v>
      </c>
      <c r="AC57" s="295">
        <v>910.4</v>
      </c>
      <c r="AD57" s="295">
        <v>910.4</v>
      </c>
      <c r="AE57" s="301" vm="319">
        <v>910.4</v>
      </c>
      <c r="AJ57" s="308"/>
      <c r="AK57" s="308"/>
      <c r="AL57" s="308"/>
      <c r="AM57" s="308"/>
      <c r="AN57" s="308"/>
      <c r="AO57" s="308"/>
      <c r="AP57" s="308"/>
      <c r="AQ57" s="308"/>
    </row>
    <row r="58" spans="1:43" s="222" customFormat="1" ht="15" customHeight="1" x14ac:dyDescent="0.25">
      <c r="A58"/>
      <c r="B58" s="142" t="s">
        <v>66</v>
      </c>
      <c r="C58" s="38"/>
      <c r="D58" s="38"/>
      <c r="E58" s="38"/>
      <c r="F58" s="38"/>
      <c r="G58" s="38"/>
      <c r="H58" s="38"/>
      <c r="I58" s="38"/>
      <c r="J58" s="38"/>
      <c r="K58" s="38"/>
      <c r="L58" s="421" t="s">
        <v>23</v>
      </c>
      <c r="M58" s="421" t="s">
        <v>23</v>
      </c>
      <c r="N58" s="421" t="s">
        <v>23</v>
      </c>
      <c r="O58" s="421" t="s">
        <v>23</v>
      </c>
      <c r="P58" s="421" t="s">
        <v>23</v>
      </c>
      <c r="Q58" s="421" t="s">
        <v>23</v>
      </c>
      <c r="R58" s="421" t="s">
        <v>23</v>
      </c>
      <c r="S58" s="421" t="s">
        <v>23</v>
      </c>
      <c r="T58" s="421" t="s">
        <v>23</v>
      </c>
      <c r="U58" s="421" t="s">
        <v>23</v>
      </c>
      <c r="V58" s="421" t="s">
        <v>23</v>
      </c>
      <c r="W58" s="421" t="s">
        <v>23</v>
      </c>
      <c r="X58" s="421" t="s">
        <v>23</v>
      </c>
      <c r="Y58" s="421"/>
      <c r="AA58" s="421" t="s">
        <v>23</v>
      </c>
      <c r="AB58" s="421" t="s">
        <v>23</v>
      </c>
      <c r="AC58" s="421" t="s">
        <v>23</v>
      </c>
      <c r="AD58" s="421" t="s">
        <v>23</v>
      </c>
      <c r="AE58" s="345" t="s">
        <v>23</v>
      </c>
      <c r="AJ58" s="308"/>
      <c r="AK58" s="308"/>
      <c r="AL58" s="308"/>
      <c r="AM58" s="308"/>
      <c r="AN58" s="308"/>
      <c r="AO58" s="308"/>
      <c r="AP58" s="308"/>
      <c r="AQ58" s="308"/>
    </row>
    <row r="59" spans="1:43" s="222" customFormat="1" ht="15" customHeight="1" x14ac:dyDescent="0.25">
      <c r="A59"/>
      <c r="B59" s="20"/>
      <c r="C59" s="20"/>
      <c r="D59" s="20"/>
      <c r="E59" s="20"/>
      <c r="F59" s="20"/>
      <c r="G59" s="20"/>
      <c r="H59" s="20"/>
      <c r="I59" s="20"/>
      <c r="J59" s="20"/>
      <c r="K59" s="20"/>
      <c r="L59" s="295"/>
      <c r="M59" s="107"/>
      <c r="N59" s="107"/>
      <c r="O59" s="107"/>
      <c r="P59" s="107"/>
      <c r="Q59" s="302"/>
      <c r="R59" s="302"/>
      <c r="S59" s="302"/>
      <c r="T59" s="302"/>
      <c r="U59" s="302"/>
      <c r="V59" s="302"/>
      <c r="W59" s="302"/>
      <c r="X59" s="302"/>
      <c r="Y59" s="302"/>
      <c r="AA59" s="302"/>
      <c r="AB59" s="302"/>
      <c r="AC59" s="302"/>
      <c r="AD59" s="302"/>
      <c r="AE59" s="477"/>
      <c r="AJ59" s="309"/>
      <c r="AK59" s="309"/>
      <c r="AL59" s="309"/>
      <c r="AM59" s="309"/>
      <c r="AN59" s="309"/>
      <c r="AO59" s="309"/>
      <c r="AP59" s="309"/>
      <c r="AQ59" s="309"/>
    </row>
    <row r="60" spans="1:43" s="251" customFormat="1" ht="15" customHeight="1" x14ac:dyDescent="0.25">
      <c r="A60"/>
      <c r="B60" s="6" t="s">
        <v>65</v>
      </c>
      <c r="C60" s="6"/>
      <c r="D60" s="6"/>
      <c r="E60" s="6"/>
      <c r="F60" s="6"/>
      <c r="G60" s="6"/>
      <c r="H60" s="6"/>
      <c r="I60" s="6"/>
      <c r="J60" s="6"/>
      <c r="K60" s="6"/>
      <c r="L60" s="260">
        <f>L61+L65+L69+L71</f>
        <v>0</v>
      </c>
      <c r="M60" s="260">
        <f t="shared" ref="M60:U60" si="32">M61+M65+M69+M71</f>
        <v>0</v>
      </c>
      <c r="N60" s="260">
        <f t="shared" si="32"/>
        <v>38.78</v>
      </c>
      <c r="O60" s="260">
        <f t="shared" si="32"/>
        <v>50.38</v>
      </c>
      <c r="P60" s="260">
        <f t="shared" si="32"/>
        <v>82.38</v>
      </c>
      <c r="Q60" s="260">
        <f t="shared" si="32"/>
        <v>82.38</v>
      </c>
      <c r="R60" s="260">
        <f t="shared" si="32"/>
        <v>82.38</v>
      </c>
      <c r="S60" s="260">
        <f t="shared" si="32"/>
        <v>145.19</v>
      </c>
      <c r="T60" s="260">
        <f t="shared" si="32"/>
        <v>145.19</v>
      </c>
      <c r="U60" s="260">
        <f t="shared" si="32"/>
        <v>145.19</v>
      </c>
      <c r="V60" s="260">
        <f>V61+V65+V69+V71</f>
        <v>345.19</v>
      </c>
      <c r="W60" s="260">
        <f>W61+W65+W69+W71</f>
        <v>644.83999999999992</v>
      </c>
      <c r="X60" s="260">
        <f t="shared" ref="X60:X70" si="33">AD60</f>
        <v>1497.5300000000002</v>
      </c>
      <c r="Y60" s="260"/>
      <c r="AA60" s="260">
        <f>AA61+AA65+AA69+AA71</f>
        <v>1048.45</v>
      </c>
      <c r="AB60" s="260">
        <f>AB61+AB65+AB69+AB71</f>
        <v>1080.82</v>
      </c>
      <c r="AC60" s="260">
        <f>AC61+AC65+AC69+AC71</f>
        <v>1320.58</v>
      </c>
      <c r="AD60" s="260">
        <f>AD61+AD65+AD69+AD71</f>
        <v>1497.5300000000002</v>
      </c>
      <c r="AE60" s="260">
        <f>AE61+AE65+AE69+AE71</f>
        <v>1522.2008056099999</v>
      </c>
      <c r="AJ60" s="310"/>
      <c r="AK60" s="310"/>
      <c r="AL60" s="310"/>
      <c r="AM60" s="310"/>
      <c r="AN60" s="310"/>
      <c r="AO60" s="310"/>
      <c r="AP60" s="310"/>
      <c r="AQ60" s="310"/>
    </row>
    <row r="61" spans="1:43" s="222" customFormat="1" ht="15" customHeight="1" x14ac:dyDescent="0.25">
      <c r="A61"/>
      <c r="B61" s="142" t="s">
        <v>59</v>
      </c>
      <c r="C61" s="142"/>
      <c r="D61" s="142"/>
      <c r="E61" s="142"/>
      <c r="F61" s="142"/>
      <c r="G61" s="142"/>
      <c r="H61" s="142"/>
      <c r="I61" s="142"/>
      <c r="J61" s="142"/>
      <c r="K61" s="142"/>
      <c r="L61" s="260">
        <f>SUM(L62:L64)</f>
        <v>0</v>
      </c>
      <c r="M61" s="260">
        <f t="shared" ref="M61:U61" si="34">SUM(M62:M64)</f>
        <v>0</v>
      </c>
      <c r="N61" s="260">
        <f t="shared" si="34"/>
        <v>38.78</v>
      </c>
      <c r="O61" s="260">
        <f t="shared" si="34"/>
        <v>50.38</v>
      </c>
      <c r="P61" s="260">
        <f t="shared" si="34"/>
        <v>52.38</v>
      </c>
      <c r="Q61" s="260">
        <f t="shared" si="34"/>
        <v>52.38</v>
      </c>
      <c r="R61" s="260">
        <f t="shared" si="34"/>
        <v>52.38</v>
      </c>
      <c r="S61" s="260">
        <f t="shared" si="34"/>
        <v>54.88</v>
      </c>
      <c r="T61" s="260">
        <f t="shared" si="34"/>
        <v>54.88</v>
      </c>
      <c r="U61" s="260">
        <f t="shared" si="34"/>
        <v>54.88</v>
      </c>
      <c r="V61" s="260">
        <f>SUM(V62:V64)</f>
        <v>54.88</v>
      </c>
      <c r="W61" s="260">
        <f>SUM(W62:W64)</f>
        <v>54.88</v>
      </c>
      <c r="X61" s="260">
        <f t="shared" si="33"/>
        <v>107.78</v>
      </c>
      <c r="Y61" s="260"/>
      <c r="AA61" s="260">
        <f>SUM(AA62:AA64)</f>
        <v>54.88</v>
      </c>
      <c r="AB61" s="260">
        <f>SUM(AB62:AB64)</f>
        <v>54.88</v>
      </c>
      <c r="AC61" s="260">
        <f>SUM(AC62:AC64)</f>
        <v>54.88</v>
      </c>
      <c r="AD61" s="260">
        <f>SUM(AD62:AD64)</f>
        <v>107.78</v>
      </c>
      <c r="AE61" s="260">
        <f>SUM(AE62:AE64)</f>
        <v>107.78</v>
      </c>
      <c r="AJ61" s="310"/>
      <c r="AK61" s="310"/>
      <c r="AL61" s="310"/>
      <c r="AM61" s="310"/>
      <c r="AN61" s="310"/>
      <c r="AO61" s="310"/>
      <c r="AP61" s="310"/>
      <c r="AQ61" s="310"/>
    </row>
    <row r="62" spans="1:43" s="251" customFormat="1" ht="15" customHeight="1" x14ac:dyDescent="0.25">
      <c r="A62"/>
      <c r="B62" s="38" t="s">
        <v>68</v>
      </c>
      <c r="C62" s="38"/>
      <c r="D62" s="38"/>
      <c r="E62" s="38"/>
      <c r="F62" s="38"/>
      <c r="G62" s="38"/>
      <c r="H62" s="38"/>
      <c r="I62" s="38"/>
      <c r="J62" s="38"/>
      <c r="K62" s="38"/>
      <c r="L62" s="295">
        <v>0</v>
      </c>
      <c r="M62" s="295">
        <v>0</v>
      </c>
      <c r="N62" s="295">
        <v>0</v>
      </c>
      <c r="O62" s="295">
        <v>0</v>
      </c>
      <c r="P62" s="295">
        <v>0</v>
      </c>
      <c r="Q62" s="295">
        <v>0</v>
      </c>
      <c r="R62" s="295">
        <v>0</v>
      </c>
      <c r="S62" s="295">
        <v>0</v>
      </c>
      <c r="T62" s="295">
        <v>0</v>
      </c>
      <c r="U62" s="295">
        <v>0</v>
      </c>
      <c r="V62" s="295">
        <v>0</v>
      </c>
      <c r="W62" s="295">
        <v>0</v>
      </c>
      <c r="X62" s="295">
        <f t="shared" si="33"/>
        <v>8.5</v>
      </c>
      <c r="Y62" s="295"/>
      <c r="AA62" s="295">
        <v>0</v>
      </c>
      <c r="AB62" s="295">
        <v>0</v>
      </c>
      <c r="AC62" s="295">
        <v>0</v>
      </c>
      <c r="AD62" s="295">
        <v>8.5</v>
      </c>
      <c r="AE62" s="301" vm="336">
        <v>8.5</v>
      </c>
      <c r="AJ62" s="308"/>
      <c r="AK62" s="308"/>
      <c r="AL62" s="308"/>
      <c r="AM62" s="308"/>
      <c r="AN62" s="308"/>
      <c r="AO62" s="308"/>
      <c r="AP62" s="308"/>
      <c r="AQ62" s="308"/>
    </row>
    <row r="63" spans="1:43" s="222" customFormat="1" ht="15" customHeight="1" x14ac:dyDescent="0.25">
      <c r="A63"/>
      <c r="B63" s="38" t="s">
        <v>69</v>
      </c>
      <c r="C63" s="38"/>
      <c r="D63" s="38"/>
      <c r="E63" s="38"/>
      <c r="F63" s="38"/>
      <c r="G63" s="38"/>
      <c r="H63" s="38"/>
      <c r="I63" s="38"/>
      <c r="J63" s="38"/>
      <c r="K63" s="38"/>
      <c r="L63" s="295">
        <v>0</v>
      </c>
      <c r="M63" s="295">
        <v>0</v>
      </c>
      <c r="N63" s="295">
        <v>0</v>
      </c>
      <c r="O63" s="295">
        <v>0</v>
      </c>
      <c r="P63" s="295">
        <v>2</v>
      </c>
      <c r="Q63" s="295">
        <v>2</v>
      </c>
      <c r="R63" s="295">
        <v>2</v>
      </c>
      <c r="S63" s="295">
        <v>4.5</v>
      </c>
      <c r="T63" s="295">
        <v>4.5</v>
      </c>
      <c r="U63" s="295">
        <v>4.5</v>
      </c>
      <c r="V63" s="295">
        <v>4.5</v>
      </c>
      <c r="W63" s="295">
        <v>4.5</v>
      </c>
      <c r="X63" s="295">
        <f t="shared" si="33"/>
        <v>12.9</v>
      </c>
      <c r="Y63" s="295"/>
      <c r="AA63" s="295">
        <v>4.5</v>
      </c>
      <c r="AB63" s="295">
        <v>4.5</v>
      </c>
      <c r="AC63" s="295">
        <v>4.5</v>
      </c>
      <c r="AD63" s="295">
        <v>12.9</v>
      </c>
      <c r="AE63" s="301" vm="220">
        <v>12.9</v>
      </c>
      <c r="AJ63" s="308"/>
      <c r="AK63" s="308"/>
      <c r="AL63" s="308"/>
      <c r="AM63" s="308"/>
      <c r="AN63" s="308"/>
      <c r="AO63" s="308"/>
      <c r="AP63" s="308"/>
      <c r="AQ63" s="308"/>
    </row>
    <row r="64" spans="1:43" s="222" customFormat="1" ht="15" customHeight="1" x14ac:dyDescent="0.25">
      <c r="A64"/>
      <c r="B64" s="38" t="s">
        <v>70</v>
      </c>
      <c r="C64" s="38"/>
      <c r="D64" s="38"/>
      <c r="E64" s="38"/>
      <c r="F64" s="38"/>
      <c r="G64" s="38"/>
      <c r="H64" s="38"/>
      <c r="I64" s="38"/>
      <c r="J64" s="38"/>
      <c r="K64" s="38"/>
      <c r="L64" s="295">
        <v>0</v>
      </c>
      <c r="M64" s="295">
        <v>0</v>
      </c>
      <c r="N64" s="295">
        <v>38.78</v>
      </c>
      <c r="O64" s="295">
        <v>50.38</v>
      </c>
      <c r="P64" s="295">
        <v>50.38</v>
      </c>
      <c r="Q64" s="295">
        <v>50.38</v>
      </c>
      <c r="R64" s="295">
        <v>50.38</v>
      </c>
      <c r="S64" s="295">
        <v>50.38</v>
      </c>
      <c r="T64" s="295">
        <v>50.38</v>
      </c>
      <c r="U64" s="295">
        <v>50.38</v>
      </c>
      <c r="V64" s="295">
        <v>50.38</v>
      </c>
      <c r="W64" s="295">
        <v>50.38</v>
      </c>
      <c r="X64" s="295">
        <f t="shared" si="33"/>
        <v>86.38</v>
      </c>
      <c r="Y64" s="295"/>
      <c r="AA64" s="295">
        <v>50.38</v>
      </c>
      <c r="AB64" s="295">
        <v>50.38</v>
      </c>
      <c r="AC64" s="295">
        <v>50.38</v>
      </c>
      <c r="AD64" s="295">
        <v>86.38</v>
      </c>
      <c r="AE64" s="301">
        <v>86.38</v>
      </c>
      <c r="AJ64" s="308"/>
      <c r="AK64" s="308"/>
      <c r="AL64" s="308"/>
      <c r="AM64" s="308"/>
      <c r="AN64" s="308"/>
      <c r="AO64" s="308"/>
      <c r="AP64" s="308"/>
      <c r="AQ64" s="308"/>
    </row>
    <row r="65" spans="1:43" s="222" customFormat="1" ht="15" customHeight="1" x14ac:dyDescent="0.25">
      <c r="A65"/>
      <c r="B65" s="142" t="s">
        <v>6</v>
      </c>
      <c r="C65" s="142"/>
      <c r="D65" s="142"/>
      <c r="E65" s="142"/>
      <c r="F65" s="142"/>
      <c r="G65" s="142"/>
      <c r="H65" s="142"/>
      <c r="I65" s="142"/>
      <c r="J65" s="142"/>
      <c r="K65" s="142"/>
      <c r="L65" s="294">
        <f>SUM(L66:L68)</f>
        <v>0</v>
      </c>
      <c r="M65" s="294">
        <f t="shared" ref="M65:U65" si="35">SUM(M66:M68)</f>
        <v>0</v>
      </c>
      <c r="N65" s="294">
        <f t="shared" si="35"/>
        <v>0</v>
      </c>
      <c r="O65" s="294">
        <f t="shared" si="35"/>
        <v>0</v>
      </c>
      <c r="P65" s="294">
        <f t="shared" si="35"/>
        <v>30</v>
      </c>
      <c r="Q65" s="294">
        <f t="shared" si="35"/>
        <v>30</v>
      </c>
      <c r="R65" s="294">
        <f t="shared" si="35"/>
        <v>30</v>
      </c>
      <c r="S65" s="294">
        <f t="shared" si="35"/>
        <v>90.31</v>
      </c>
      <c r="T65" s="294">
        <f t="shared" si="35"/>
        <v>90.31</v>
      </c>
      <c r="U65" s="294">
        <f t="shared" si="35"/>
        <v>90.31</v>
      </c>
      <c r="V65" s="294">
        <f>SUM(V66:V68)</f>
        <v>290.31</v>
      </c>
      <c r="W65" s="294">
        <f>SUM(W66:W68)</f>
        <v>358.45</v>
      </c>
      <c r="X65" s="294">
        <f t="shared" si="33"/>
        <v>474.91</v>
      </c>
      <c r="Y65" s="294"/>
      <c r="AA65" s="294">
        <f>SUM(AA66:AA68)</f>
        <v>361.11</v>
      </c>
      <c r="AB65" s="294">
        <f>SUM(AB66:AB68)</f>
        <v>373.49</v>
      </c>
      <c r="AC65" s="294">
        <f>SUM(AC66:AC68)</f>
        <v>395.72</v>
      </c>
      <c r="AD65" s="294">
        <f>SUM(AD66:AD68)</f>
        <v>474.91</v>
      </c>
      <c r="AE65" s="294">
        <f>SUM(AE66:AE68)</f>
        <v>474.90999999999997</v>
      </c>
      <c r="AJ65" s="306"/>
      <c r="AK65" s="306"/>
      <c r="AL65" s="306"/>
      <c r="AM65" s="306"/>
      <c r="AN65" s="306"/>
      <c r="AO65" s="306"/>
      <c r="AP65" s="306"/>
      <c r="AQ65" s="306"/>
    </row>
    <row r="66" spans="1:43" s="222" customFormat="1" ht="15" customHeight="1" x14ac:dyDescent="0.25">
      <c r="A66"/>
      <c r="B66" s="38" t="s">
        <v>71</v>
      </c>
      <c r="C66" s="38"/>
      <c r="D66" s="38"/>
      <c r="E66" s="38"/>
      <c r="F66" s="38"/>
      <c r="G66" s="38"/>
      <c r="H66" s="38"/>
      <c r="I66" s="38"/>
      <c r="J66" s="38"/>
      <c r="K66" s="38"/>
      <c r="L66" s="295">
        <v>0</v>
      </c>
      <c r="M66" s="295">
        <v>0</v>
      </c>
      <c r="N66" s="295">
        <v>0</v>
      </c>
      <c r="O66" s="295">
        <v>0</v>
      </c>
      <c r="P66" s="295">
        <v>30</v>
      </c>
      <c r="Q66" s="295">
        <v>30</v>
      </c>
      <c r="R66" s="295">
        <v>30</v>
      </c>
      <c r="S66" s="295">
        <v>90.31</v>
      </c>
      <c r="T66" s="295">
        <v>90.31</v>
      </c>
      <c r="U66" s="295">
        <v>90.31</v>
      </c>
      <c r="V66" s="295">
        <v>90.31</v>
      </c>
      <c r="W66" s="295">
        <v>158.44999999999999</v>
      </c>
      <c r="X66" s="295">
        <f t="shared" si="33"/>
        <v>274.91000000000003</v>
      </c>
      <c r="Y66" s="295"/>
      <c r="AA66" s="295">
        <v>161.11000000000001</v>
      </c>
      <c r="AB66" s="295">
        <v>173.49</v>
      </c>
      <c r="AC66" s="295">
        <v>195.72</v>
      </c>
      <c r="AD66" s="295">
        <v>274.91000000000003</v>
      </c>
      <c r="AE66" s="301" vm="217">
        <v>274.90999999999997</v>
      </c>
      <c r="AJ66" s="308"/>
      <c r="AK66" s="308"/>
      <c r="AL66" s="308"/>
      <c r="AM66" s="308"/>
      <c r="AN66" s="308"/>
      <c r="AO66" s="308"/>
      <c r="AP66" s="308"/>
      <c r="AQ66" s="308"/>
    </row>
    <row r="67" spans="1:43" s="222" customFormat="1" ht="15" customHeight="1" x14ac:dyDescent="0.25">
      <c r="A67"/>
      <c r="B67" s="38" t="s">
        <v>72</v>
      </c>
      <c r="C67" s="38"/>
      <c r="D67" s="38"/>
      <c r="E67" s="38"/>
      <c r="F67" s="38"/>
      <c r="G67" s="38"/>
      <c r="H67" s="38"/>
      <c r="I67" s="38"/>
      <c r="J67" s="38"/>
      <c r="K67" s="38"/>
      <c r="L67" s="295">
        <v>0</v>
      </c>
      <c r="M67" s="295">
        <v>0</v>
      </c>
      <c r="N67" s="295">
        <v>0</v>
      </c>
      <c r="O67" s="295">
        <v>0</v>
      </c>
      <c r="P67" s="295">
        <v>0</v>
      </c>
      <c r="Q67" s="295">
        <v>0</v>
      </c>
      <c r="R67" s="295">
        <v>0</v>
      </c>
      <c r="S67" s="295">
        <v>0</v>
      </c>
      <c r="T67" s="295">
        <v>0</v>
      </c>
      <c r="U67" s="295">
        <v>0</v>
      </c>
      <c r="V67" s="295">
        <v>0</v>
      </c>
      <c r="W67" s="295">
        <v>0</v>
      </c>
      <c r="X67" s="295">
        <f t="shared" si="33"/>
        <v>0</v>
      </c>
      <c r="Y67" s="295"/>
      <c r="AA67" s="295">
        <v>0</v>
      </c>
      <c r="AB67" s="295">
        <v>0</v>
      </c>
      <c r="AC67" s="295">
        <v>0</v>
      </c>
      <c r="AD67" s="295">
        <v>0</v>
      </c>
      <c r="AE67" s="301">
        <v>0</v>
      </c>
      <c r="AJ67" s="308"/>
      <c r="AK67" s="308"/>
      <c r="AL67" s="308"/>
      <c r="AM67" s="308"/>
      <c r="AN67" s="308"/>
      <c r="AO67" s="308"/>
      <c r="AP67" s="308"/>
      <c r="AQ67" s="308"/>
    </row>
    <row r="68" spans="1:43" s="222" customFormat="1" ht="15" customHeight="1" x14ac:dyDescent="0.25">
      <c r="A68"/>
      <c r="B68" s="38" t="s">
        <v>73</v>
      </c>
      <c r="C68" s="38"/>
      <c r="D68" s="38"/>
      <c r="E68" s="38"/>
      <c r="F68" s="38"/>
      <c r="G68" s="38"/>
      <c r="H68" s="38"/>
      <c r="I68" s="38"/>
      <c r="J68" s="38"/>
      <c r="K68" s="38"/>
      <c r="L68" s="295">
        <v>0</v>
      </c>
      <c r="M68" s="295">
        <v>0</v>
      </c>
      <c r="N68" s="295">
        <v>0</v>
      </c>
      <c r="O68" s="295">
        <v>0</v>
      </c>
      <c r="P68" s="295">
        <v>0</v>
      </c>
      <c r="Q68" s="295">
        <v>0</v>
      </c>
      <c r="R68" s="295">
        <v>0</v>
      </c>
      <c r="S68" s="295">
        <v>0</v>
      </c>
      <c r="T68" s="295">
        <v>0</v>
      </c>
      <c r="U68" s="295">
        <v>0</v>
      </c>
      <c r="V68" s="295">
        <v>200</v>
      </c>
      <c r="W68" s="295">
        <v>200</v>
      </c>
      <c r="X68" s="295">
        <f t="shared" si="33"/>
        <v>200</v>
      </c>
      <c r="Y68" s="295"/>
      <c r="AA68" s="295">
        <v>200</v>
      </c>
      <c r="AB68" s="295">
        <v>200</v>
      </c>
      <c r="AC68" s="295">
        <v>200</v>
      </c>
      <c r="AD68" s="295">
        <v>200</v>
      </c>
      <c r="AE68" s="301" vm="221">
        <v>200</v>
      </c>
      <c r="AJ68" s="308"/>
      <c r="AK68" s="308"/>
      <c r="AL68" s="308"/>
      <c r="AM68" s="308"/>
      <c r="AN68" s="308"/>
      <c r="AO68" s="308"/>
      <c r="AP68" s="308"/>
      <c r="AQ68" s="308"/>
    </row>
    <row r="69" spans="1:43" s="222" customFormat="1" ht="15" customHeight="1" x14ac:dyDescent="0.25">
      <c r="A69"/>
      <c r="B69" s="142" t="s">
        <v>298</v>
      </c>
      <c r="C69" s="142"/>
      <c r="D69" s="142"/>
      <c r="E69" s="142"/>
      <c r="F69" s="142"/>
      <c r="G69" s="142"/>
      <c r="H69" s="142"/>
      <c r="I69" s="142"/>
      <c r="J69" s="142"/>
      <c r="K69" s="142"/>
      <c r="L69" s="294">
        <f>L70</f>
        <v>0</v>
      </c>
      <c r="M69" s="294">
        <f t="shared" ref="M69:U69" si="36">M70</f>
        <v>0</v>
      </c>
      <c r="N69" s="294">
        <f t="shared" si="36"/>
        <v>0</v>
      </c>
      <c r="O69" s="294">
        <f t="shared" si="36"/>
        <v>0</v>
      </c>
      <c r="P69" s="294">
        <f t="shared" si="36"/>
        <v>0</v>
      </c>
      <c r="Q69" s="294">
        <f t="shared" si="36"/>
        <v>0</v>
      </c>
      <c r="R69" s="294">
        <f t="shared" si="36"/>
        <v>0</v>
      </c>
      <c r="S69" s="294">
        <f t="shared" si="36"/>
        <v>0</v>
      </c>
      <c r="T69" s="294">
        <f t="shared" si="36"/>
        <v>0</v>
      </c>
      <c r="U69" s="294">
        <f t="shared" si="36"/>
        <v>0</v>
      </c>
      <c r="V69" s="294">
        <f>V70</f>
        <v>0</v>
      </c>
      <c r="W69" s="294">
        <f>W70</f>
        <v>203.51</v>
      </c>
      <c r="X69" s="294">
        <f t="shared" si="33"/>
        <v>203.51</v>
      </c>
      <c r="Y69" s="294"/>
      <c r="AA69" s="294">
        <f>AA70</f>
        <v>203.51</v>
      </c>
      <c r="AB69" s="294">
        <f>AB70</f>
        <v>203.51</v>
      </c>
      <c r="AC69" s="294">
        <f>AC70</f>
        <v>203.51</v>
      </c>
      <c r="AD69" s="294">
        <f>AD70</f>
        <v>203.51</v>
      </c>
      <c r="AE69" s="294" vm="218">
        <f>AE70</f>
        <v>203.51000000000002</v>
      </c>
      <c r="AJ69" s="306"/>
      <c r="AK69" s="306"/>
      <c r="AL69" s="306"/>
      <c r="AM69" s="306"/>
      <c r="AN69" s="306"/>
      <c r="AO69" s="306"/>
      <c r="AP69" s="306"/>
      <c r="AQ69" s="306"/>
    </row>
    <row r="70" spans="1:43" s="222" customFormat="1" ht="15" customHeight="1" x14ac:dyDescent="0.25">
      <c r="A70"/>
      <c r="B70" s="38" t="s">
        <v>57</v>
      </c>
      <c r="C70" s="38"/>
      <c r="D70" s="38"/>
      <c r="E70" s="38"/>
      <c r="F70" s="38"/>
      <c r="G70" s="38"/>
      <c r="H70" s="38"/>
      <c r="I70" s="38"/>
      <c r="J70" s="38"/>
      <c r="K70" s="38"/>
      <c r="L70" s="295">
        <v>0</v>
      </c>
      <c r="M70" s="295">
        <v>0</v>
      </c>
      <c r="N70" s="295">
        <v>0</v>
      </c>
      <c r="O70" s="295">
        <v>0</v>
      </c>
      <c r="P70" s="295">
        <v>0</v>
      </c>
      <c r="Q70" s="295">
        <v>0</v>
      </c>
      <c r="R70" s="295">
        <v>0</v>
      </c>
      <c r="S70" s="295">
        <v>0</v>
      </c>
      <c r="T70" s="295">
        <v>0</v>
      </c>
      <c r="U70" s="295">
        <v>0</v>
      </c>
      <c r="V70" s="295">
        <v>0</v>
      </c>
      <c r="W70" s="295">
        <v>203.51</v>
      </c>
      <c r="X70" s="295">
        <f t="shared" si="33"/>
        <v>203.51</v>
      </c>
      <c r="Y70" s="295"/>
      <c r="AA70" s="295">
        <v>203.51</v>
      </c>
      <c r="AB70" s="295">
        <v>203.51</v>
      </c>
      <c r="AC70" s="295">
        <v>203.51</v>
      </c>
      <c r="AD70" s="295">
        <v>203.51</v>
      </c>
      <c r="AE70" s="301" vm="218">
        <v>203.51000000000002</v>
      </c>
      <c r="AJ70" s="308"/>
      <c r="AK70" s="308"/>
      <c r="AL70" s="308"/>
      <c r="AM70" s="308"/>
      <c r="AN70" s="308"/>
      <c r="AO70" s="308"/>
      <c r="AP70" s="308"/>
      <c r="AQ70" s="308"/>
    </row>
    <row r="71" spans="1:43" s="222" customFormat="1" ht="15" customHeight="1" x14ac:dyDescent="0.25">
      <c r="A71"/>
      <c r="B71" s="142" t="s">
        <v>66</v>
      </c>
      <c r="C71" s="142"/>
      <c r="D71" s="142"/>
      <c r="E71" s="142"/>
      <c r="F71" s="142"/>
      <c r="G71" s="142"/>
      <c r="H71" s="142"/>
      <c r="I71" s="142"/>
      <c r="J71" s="142"/>
      <c r="K71" s="142"/>
      <c r="L71" s="294">
        <f t="shared" ref="L71:V71" si="37">IFERROR(SUM(L72:L74),"-")</f>
        <v>0</v>
      </c>
      <c r="M71" s="294">
        <f t="shared" si="37"/>
        <v>0</v>
      </c>
      <c r="N71" s="294">
        <f t="shared" si="37"/>
        <v>0</v>
      </c>
      <c r="O71" s="294">
        <f t="shared" si="37"/>
        <v>0</v>
      </c>
      <c r="P71" s="294">
        <f t="shared" si="37"/>
        <v>0</v>
      </c>
      <c r="Q71" s="294">
        <f t="shared" si="37"/>
        <v>0</v>
      </c>
      <c r="R71" s="294">
        <f t="shared" si="37"/>
        <v>0</v>
      </c>
      <c r="S71" s="294">
        <f t="shared" si="37"/>
        <v>0</v>
      </c>
      <c r="T71" s="294">
        <f t="shared" si="37"/>
        <v>0</v>
      </c>
      <c r="U71" s="294">
        <f t="shared" si="37"/>
        <v>0</v>
      </c>
      <c r="V71" s="294">
        <f t="shared" si="37"/>
        <v>0</v>
      </c>
      <c r="W71" s="294">
        <f>IFERROR(SUM(W72:W74),"-")</f>
        <v>28</v>
      </c>
      <c r="X71" s="294">
        <f>IFERROR(SUM(X72:X74),"-")</f>
        <v>711.33</v>
      </c>
      <c r="Y71" s="294"/>
      <c r="AA71" s="294">
        <f>IFERROR(SUM(AA72:AA74),"-")</f>
        <v>428.95</v>
      </c>
      <c r="AB71" s="294">
        <f>IFERROR(SUM(AB72:AB74),"-")</f>
        <v>448.94</v>
      </c>
      <c r="AC71" s="294">
        <f>IFERROR(SUM(AC72:AC74),"-")</f>
        <v>666.46999999999991</v>
      </c>
      <c r="AD71" s="294">
        <f>IFERROR(SUM(AD72:AD74),"-")</f>
        <v>711.33</v>
      </c>
      <c r="AE71" s="294">
        <f>IFERROR(SUM(AE72:AE74),"-")</f>
        <v>736.00080560999993</v>
      </c>
      <c r="AJ71" s="306"/>
      <c r="AK71" s="306"/>
      <c r="AL71" s="306"/>
      <c r="AM71" s="306"/>
      <c r="AN71" s="306"/>
      <c r="AO71" s="306"/>
      <c r="AP71" s="306"/>
      <c r="AQ71" s="306"/>
    </row>
    <row r="72" spans="1:43" s="222" customFormat="1" ht="15" customHeight="1" x14ac:dyDescent="0.25">
      <c r="A72"/>
      <c r="B72" s="38" t="s">
        <v>74</v>
      </c>
      <c r="C72" s="38"/>
      <c r="D72" s="38"/>
      <c r="E72" s="38"/>
      <c r="F72" s="38"/>
      <c r="G72" s="38"/>
      <c r="H72" s="38"/>
      <c r="I72" s="38"/>
      <c r="J72" s="38"/>
      <c r="K72" s="38"/>
      <c r="L72" s="295">
        <v>0</v>
      </c>
      <c r="M72" s="295">
        <v>0</v>
      </c>
      <c r="N72" s="295">
        <v>0</v>
      </c>
      <c r="O72" s="295">
        <v>0</v>
      </c>
      <c r="P72" s="295">
        <v>0</v>
      </c>
      <c r="Q72" s="295">
        <v>0</v>
      </c>
      <c r="R72" s="295">
        <v>0</v>
      </c>
      <c r="S72" s="295">
        <v>0</v>
      </c>
      <c r="T72" s="295">
        <v>0</v>
      </c>
      <c r="U72" s="295">
        <v>0</v>
      </c>
      <c r="V72" s="295">
        <v>0</v>
      </c>
      <c r="W72" s="295">
        <v>28</v>
      </c>
      <c r="X72" s="295">
        <f>AD72</f>
        <v>404.63</v>
      </c>
      <c r="Y72" s="295"/>
      <c r="AA72" s="295">
        <v>197.29</v>
      </c>
      <c r="AB72" s="295">
        <v>204.63</v>
      </c>
      <c r="AC72" s="295">
        <v>404.63</v>
      </c>
      <c r="AD72" s="295">
        <v>404.63</v>
      </c>
      <c r="AE72" s="301" vm="330">
        <v>411.80734583999998</v>
      </c>
      <c r="AJ72" s="308"/>
      <c r="AK72" s="308"/>
      <c r="AL72" s="308"/>
      <c r="AM72" s="308"/>
      <c r="AN72" s="308"/>
      <c r="AO72" s="308"/>
      <c r="AP72" s="308"/>
      <c r="AQ72" s="308"/>
    </row>
    <row r="73" spans="1:43" s="222" customFormat="1" ht="15" customHeight="1" x14ac:dyDescent="0.25">
      <c r="A73"/>
      <c r="B73" s="38" t="s">
        <v>301</v>
      </c>
      <c r="C73" s="38"/>
      <c r="D73" s="38"/>
      <c r="E73" s="38"/>
      <c r="F73" s="38"/>
      <c r="G73" s="38"/>
      <c r="H73" s="38"/>
      <c r="I73" s="38"/>
      <c r="J73" s="38"/>
      <c r="K73" s="38"/>
      <c r="L73" s="295">
        <v>0</v>
      </c>
      <c r="M73" s="295">
        <v>0</v>
      </c>
      <c r="N73" s="295">
        <v>0</v>
      </c>
      <c r="O73" s="295">
        <v>0</v>
      </c>
      <c r="P73" s="295">
        <v>0</v>
      </c>
      <c r="Q73" s="295">
        <v>0</v>
      </c>
      <c r="R73" s="295">
        <v>0</v>
      </c>
      <c r="S73" s="295">
        <v>0</v>
      </c>
      <c r="T73" s="295">
        <v>0</v>
      </c>
      <c r="U73" s="295">
        <v>0</v>
      </c>
      <c r="V73" s="295">
        <v>0</v>
      </c>
      <c r="W73" s="295">
        <v>0</v>
      </c>
      <c r="X73" s="295">
        <f>AD73</f>
        <v>229.6</v>
      </c>
      <c r="Y73" s="295"/>
      <c r="AA73" s="295">
        <v>191.29</v>
      </c>
      <c r="AB73" s="295">
        <v>196.32</v>
      </c>
      <c r="AC73" s="295">
        <v>208.16</v>
      </c>
      <c r="AD73" s="295">
        <v>229.6</v>
      </c>
      <c r="AE73" s="301" vm="222">
        <v>243.53026812999997</v>
      </c>
      <c r="AJ73" s="308"/>
      <c r="AK73" s="308"/>
      <c r="AL73" s="308"/>
      <c r="AM73" s="308"/>
      <c r="AN73" s="308"/>
      <c r="AO73" s="308"/>
      <c r="AP73" s="308"/>
      <c r="AQ73" s="308"/>
    </row>
    <row r="74" spans="1:43" s="222" customFormat="1" ht="15" customHeight="1" x14ac:dyDescent="0.25">
      <c r="A74"/>
      <c r="B74" s="38" t="s">
        <v>303</v>
      </c>
      <c r="C74" s="38"/>
      <c r="D74" s="38"/>
      <c r="E74" s="38"/>
      <c r="F74" s="38"/>
      <c r="G74" s="38"/>
      <c r="H74" s="38"/>
      <c r="I74" s="38"/>
      <c r="J74" s="38"/>
      <c r="K74" s="38"/>
      <c r="L74" s="295">
        <v>0</v>
      </c>
      <c r="M74" s="295">
        <v>0</v>
      </c>
      <c r="N74" s="295">
        <v>0</v>
      </c>
      <c r="O74" s="295">
        <v>0</v>
      </c>
      <c r="P74" s="295">
        <v>0</v>
      </c>
      <c r="Q74" s="295">
        <v>0</v>
      </c>
      <c r="R74" s="295">
        <v>0</v>
      </c>
      <c r="S74" s="295">
        <v>0</v>
      </c>
      <c r="T74" s="295">
        <v>0</v>
      </c>
      <c r="U74" s="295">
        <v>0</v>
      </c>
      <c r="V74" s="295">
        <v>0</v>
      </c>
      <c r="W74" s="295">
        <v>0</v>
      </c>
      <c r="X74" s="295">
        <f>AD74</f>
        <v>77.099999999999994</v>
      </c>
      <c r="Y74" s="295"/>
      <c r="AA74" s="295">
        <v>40.370000000000005</v>
      </c>
      <c r="AB74" s="295">
        <v>47.99</v>
      </c>
      <c r="AC74" s="295">
        <v>53.68</v>
      </c>
      <c r="AD74" s="295">
        <v>77.099999999999994</v>
      </c>
      <c r="AE74" s="301">
        <v>80.663191640000008</v>
      </c>
      <c r="AJ74" s="308"/>
      <c r="AK74" s="308"/>
      <c r="AL74" s="308"/>
      <c r="AM74" s="308"/>
      <c r="AN74" s="308"/>
      <c r="AO74" s="308"/>
      <c r="AP74" s="308"/>
      <c r="AQ74" s="308"/>
    </row>
    <row r="75" spans="1:43" s="222" customFormat="1" ht="15" customHeight="1" x14ac:dyDescent="0.25">
      <c r="A75"/>
      <c r="B75" s="20"/>
      <c r="C75" s="20"/>
      <c r="D75" s="20"/>
      <c r="E75" s="20"/>
      <c r="F75" s="20"/>
      <c r="G75" s="20"/>
      <c r="H75" s="20"/>
      <c r="I75" s="20"/>
      <c r="J75" s="20"/>
      <c r="K75" s="20"/>
      <c r="Q75" s="295"/>
      <c r="R75" s="295"/>
      <c r="S75" s="295"/>
      <c r="T75" s="295"/>
      <c r="U75" s="295"/>
      <c r="V75" s="295"/>
      <c r="W75" s="295"/>
      <c r="X75" s="295"/>
      <c r="Y75" s="295"/>
      <c r="AA75" s="295"/>
      <c r="AB75" s="295"/>
      <c r="AC75" s="295"/>
      <c r="AD75" s="295"/>
      <c r="AE75" s="301"/>
      <c r="AJ75" s="308"/>
      <c r="AK75" s="308"/>
      <c r="AL75" s="308"/>
      <c r="AM75" s="308"/>
      <c r="AN75" s="308"/>
      <c r="AO75" s="308"/>
      <c r="AP75" s="308"/>
      <c r="AQ75" s="308"/>
    </row>
    <row r="76" spans="1:43" s="222" customFormat="1" ht="15" customHeight="1" outlineLevel="1" x14ac:dyDescent="0.25">
      <c r="A76"/>
      <c r="B76" s="150" t="s">
        <v>75</v>
      </c>
      <c r="C76" s="150"/>
      <c r="D76" s="150"/>
      <c r="E76" s="150"/>
      <c r="F76" s="150"/>
      <c r="G76" s="150"/>
      <c r="H76" s="150"/>
      <c r="I76" s="150"/>
      <c r="J76" s="150"/>
      <c r="K76" s="150"/>
      <c r="L76" s="264">
        <f t="shared" ref="L76:V76" si="38">L77+L87+L82</f>
        <v>239</v>
      </c>
      <c r="M76" s="264">
        <f t="shared" si="38"/>
        <v>325.60000000000002</v>
      </c>
      <c r="N76" s="264">
        <f t="shared" si="38"/>
        <v>389.6</v>
      </c>
      <c r="O76" s="264">
        <f t="shared" si="38"/>
        <v>808.36000000000013</v>
      </c>
      <c r="P76" s="264">
        <f t="shared" si="38"/>
        <v>886.28</v>
      </c>
      <c r="Q76" s="264">
        <f t="shared" si="38"/>
        <v>355.95</v>
      </c>
      <c r="R76" s="264">
        <f t="shared" si="38"/>
        <v>355.95</v>
      </c>
      <c r="S76" s="264">
        <f t="shared" si="38"/>
        <v>331.2</v>
      </c>
      <c r="T76" s="264">
        <f t="shared" si="38"/>
        <v>371.19</v>
      </c>
      <c r="U76" s="264">
        <f t="shared" si="38"/>
        <v>550.04</v>
      </c>
      <c r="V76" s="264">
        <f t="shared" si="38"/>
        <v>668.55</v>
      </c>
      <c r="W76" s="264">
        <f>W77+W87+W82</f>
        <v>1268.5999999999999</v>
      </c>
      <c r="X76" s="264">
        <f t="shared" ref="X76" si="39">X77+X87+X82</f>
        <v>1283.56</v>
      </c>
      <c r="Y76" s="310"/>
      <c r="AA76" s="264">
        <f>AA77+AA87+AA82</f>
        <v>1283.49</v>
      </c>
      <c r="AB76" s="264">
        <f>AB77+AB87+AB82</f>
        <v>1282.68</v>
      </c>
      <c r="AC76" s="264">
        <f>AC77+AC87+AC82</f>
        <v>1283.56</v>
      </c>
      <c r="AD76" s="264">
        <f>AD77+AD87+AD82</f>
        <v>1283.56</v>
      </c>
      <c r="AE76" s="264">
        <f>AE77+AE87+AE82</f>
        <v>1283.5701585216998</v>
      </c>
      <c r="AF76" s="264"/>
      <c r="AG76" s="264"/>
      <c r="AH76" s="264"/>
      <c r="AJ76" s="310"/>
      <c r="AK76" s="310"/>
      <c r="AL76" s="310"/>
      <c r="AM76" s="310"/>
      <c r="AN76" s="310"/>
      <c r="AO76" s="310"/>
      <c r="AP76" s="310"/>
      <c r="AQ76" s="310"/>
    </row>
    <row r="77" spans="1:43" s="222" customFormat="1" ht="15" customHeight="1" outlineLevel="1" x14ac:dyDescent="0.25">
      <c r="A77"/>
      <c r="B77" s="32" t="s">
        <v>279</v>
      </c>
      <c r="C77" s="32"/>
      <c r="D77" s="32"/>
      <c r="E77" s="32"/>
      <c r="F77" s="32"/>
      <c r="G77" s="32"/>
      <c r="H77" s="32"/>
      <c r="I77" s="32"/>
      <c r="J77" s="32"/>
      <c r="K77" s="32"/>
      <c r="L77" s="260">
        <f t="shared" ref="L77:U77" si="40">SUM(L78:L80)</f>
        <v>239</v>
      </c>
      <c r="M77" s="260">
        <f t="shared" si="40"/>
        <v>325.60000000000002</v>
      </c>
      <c r="N77" s="260">
        <f t="shared" si="40"/>
        <v>389.6</v>
      </c>
      <c r="O77" s="260">
        <f t="shared" si="40"/>
        <v>808.36000000000013</v>
      </c>
      <c r="P77" s="260">
        <f t="shared" si="40"/>
        <v>886.28</v>
      </c>
      <c r="Q77" s="260">
        <f t="shared" si="40"/>
        <v>355.95</v>
      </c>
      <c r="R77" s="260">
        <f t="shared" si="40"/>
        <v>355.95</v>
      </c>
      <c r="S77" s="260">
        <f t="shared" si="40"/>
        <v>331.2</v>
      </c>
      <c r="T77" s="260">
        <f t="shared" si="40"/>
        <v>371.19</v>
      </c>
      <c r="U77" s="260">
        <f t="shared" si="40"/>
        <v>411.03999999999996</v>
      </c>
      <c r="V77" s="260">
        <f>SUM(V78:V80)</f>
        <v>518.79999999999995</v>
      </c>
      <c r="W77" s="260">
        <f>SUM(W78:W80)</f>
        <v>767.39</v>
      </c>
      <c r="X77" s="260">
        <f>AD77</f>
        <v>767.39</v>
      </c>
      <c r="Y77" s="260"/>
      <c r="AA77" s="260">
        <f>SUM(AA78:AA80)</f>
        <v>767.39</v>
      </c>
      <c r="AB77" s="260">
        <f>SUM(AB78:AB80)</f>
        <v>767.39</v>
      </c>
      <c r="AC77" s="260">
        <f>SUM(AC78:AC80)</f>
        <v>767.39</v>
      </c>
      <c r="AD77" s="260">
        <f>SUM(AD78:AD80)</f>
        <v>767.39</v>
      </c>
      <c r="AE77" s="260">
        <f>SUM(AE78:AE80)</f>
        <v>767.39099211599989</v>
      </c>
      <c r="AF77" s="260"/>
      <c r="AG77" s="260"/>
      <c r="AH77" s="260"/>
      <c r="AJ77" s="310"/>
      <c r="AK77" s="310"/>
      <c r="AL77" s="310"/>
      <c r="AM77" s="310"/>
      <c r="AN77" s="310"/>
      <c r="AO77" s="310"/>
      <c r="AP77" s="310"/>
      <c r="AQ77" s="310"/>
    </row>
    <row r="78" spans="1:43" s="222" customFormat="1" ht="15" customHeight="1" outlineLevel="1" x14ac:dyDescent="0.25">
      <c r="A78"/>
      <c r="B78" s="9" t="s">
        <v>69</v>
      </c>
      <c r="C78" s="9"/>
      <c r="D78" s="9"/>
      <c r="E78" s="9"/>
      <c r="F78" s="9"/>
      <c r="G78" s="9"/>
      <c r="H78" s="9"/>
      <c r="I78" s="9"/>
      <c r="J78" s="9"/>
      <c r="K78" s="9"/>
      <c r="L78" s="295">
        <v>239</v>
      </c>
      <c r="M78" s="295">
        <v>325.60000000000002</v>
      </c>
      <c r="N78" s="295">
        <v>389.6</v>
      </c>
      <c r="O78" s="295">
        <v>455.12</v>
      </c>
      <c r="P78" s="295">
        <v>533.04</v>
      </c>
      <c r="Q78" s="295">
        <v>0</v>
      </c>
      <c r="R78" s="295">
        <v>0</v>
      </c>
      <c r="S78" s="295">
        <v>0</v>
      </c>
      <c r="T78" s="295">
        <v>0</v>
      </c>
      <c r="U78" s="295">
        <v>0</v>
      </c>
      <c r="V78" s="295">
        <v>20</v>
      </c>
      <c r="W78" s="295">
        <v>19.8</v>
      </c>
      <c r="X78" s="295">
        <f>+AD78</f>
        <v>19.8</v>
      </c>
      <c r="Y78" s="295"/>
      <c r="AA78" s="295">
        <v>19.8</v>
      </c>
      <c r="AB78" s="295">
        <v>19.8</v>
      </c>
      <c r="AC78" s="295">
        <v>19.8</v>
      </c>
      <c r="AD78" s="295">
        <v>19.8</v>
      </c>
      <c r="AE78" s="301">
        <v>19.799999999999997</v>
      </c>
      <c r="AF78" s="301"/>
      <c r="AG78" s="301"/>
      <c r="AH78" s="301"/>
      <c r="AJ78" s="308"/>
      <c r="AK78" s="308"/>
      <c r="AL78" s="308"/>
      <c r="AM78" s="308"/>
      <c r="AN78" s="308"/>
      <c r="AO78" s="308"/>
      <c r="AP78" s="308"/>
      <c r="AQ78" s="308"/>
    </row>
    <row r="79" spans="1:43" s="222" customFormat="1" ht="15" customHeight="1" outlineLevel="1" x14ac:dyDescent="0.25">
      <c r="A79"/>
      <c r="B79" s="9" t="s">
        <v>68</v>
      </c>
      <c r="C79" s="9"/>
      <c r="D79" s="9"/>
      <c r="E79" s="9"/>
      <c r="F79" s="9"/>
      <c r="G79" s="9"/>
      <c r="H79" s="9"/>
      <c r="I79" s="9"/>
      <c r="J79" s="9"/>
      <c r="K79" s="9"/>
      <c r="L79" s="295">
        <v>0</v>
      </c>
      <c r="M79" s="295">
        <v>0</v>
      </c>
      <c r="N79" s="295">
        <v>0</v>
      </c>
      <c r="O79" s="295">
        <v>173.8</v>
      </c>
      <c r="P79" s="295">
        <v>173.8</v>
      </c>
      <c r="Q79" s="295">
        <v>176.51</v>
      </c>
      <c r="R79" s="295">
        <v>176.51</v>
      </c>
      <c r="S79" s="295">
        <v>151.76</v>
      </c>
      <c r="T79" s="295">
        <v>151.76</v>
      </c>
      <c r="U79" s="295">
        <v>151.76</v>
      </c>
      <c r="V79" s="295">
        <v>166.9</v>
      </c>
      <c r="W79" s="295">
        <v>155.69</v>
      </c>
      <c r="X79" s="295">
        <f>AD79</f>
        <v>155.69</v>
      </c>
      <c r="Y79" s="295"/>
      <c r="AA79" s="295">
        <v>155.69</v>
      </c>
      <c r="AB79" s="295">
        <v>155.69</v>
      </c>
      <c r="AC79" s="295">
        <v>155.69</v>
      </c>
      <c r="AD79" s="295">
        <v>155.69</v>
      </c>
      <c r="AE79" s="301" vm="223">
        <v>155.68849211599999</v>
      </c>
      <c r="AF79" s="301"/>
      <c r="AG79" s="301"/>
      <c r="AH79" s="301"/>
      <c r="AJ79" s="308"/>
      <c r="AK79" s="308"/>
      <c r="AL79" s="308"/>
      <c r="AM79" s="308"/>
      <c r="AN79" s="308"/>
      <c r="AO79" s="308"/>
      <c r="AP79" s="308"/>
      <c r="AQ79" s="308"/>
    </row>
    <row r="80" spans="1:43" s="222" customFormat="1" ht="15" customHeight="1" outlineLevel="1" x14ac:dyDescent="0.25">
      <c r="A80"/>
      <c r="B80" s="9" t="s">
        <v>71</v>
      </c>
      <c r="C80" s="9"/>
      <c r="D80" s="9"/>
      <c r="E80" s="9"/>
      <c r="F80" s="9"/>
      <c r="G80" s="9"/>
      <c r="H80" s="9"/>
      <c r="I80" s="9"/>
      <c r="J80" s="9"/>
      <c r="K80" s="9"/>
      <c r="L80" s="295">
        <v>0</v>
      </c>
      <c r="M80" s="295">
        <v>0</v>
      </c>
      <c r="N80" s="295">
        <v>0</v>
      </c>
      <c r="O80" s="295">
        <v>179.44</v>
      </c>
      <c r="P80" s="295">
        <v>179.44</v>
      </c>
      <c r="Q80" s="295">
        <v>179.44</v>
      </c>
      <c r="R80" s="295">
        <v>179.44</v>
      </c>
      <c r="S80" s="295">
        <v>179.44</v>
      </c>
      <c r="T80" s="295">
        <v>219.43</v>
      </c>
      <c r="U80" s="295">
        <v>259.27999999999997</v>
      </c>
      <c r="V80" s="295">
        <v>331.9</v>
      </c>
      <c r="W80" s="295">
        <v>591.9</v>
      </c>
      <c r="X80" s="295">
        <f>AD80</f>
        <v>591.9</v>
      </c>
      <c r="Y80" s="295"/>
      <c r="AA80" s="295">
        <v>591.9</v>
      </c>
      <c r="AB80" s="295">
        <v>591.9</v>
      </c>
      <c r="AC80" s="295">
        <v>591.9</v>
      </c>
      <c r="AD80" s="295">
        <v>591.9</v>
      </c>
      <c r="AE80" s="301">
        <v>591.90249999999992</v>
      </c>
      <c r="AF80" s="301"/>
      <c r="AG80" s="301"/>
      <c r="AH80" s="301"/>
      <c r="AJ80" s="308"/>
      <c r="AK80" s="308"/>
      <c r="AL80" s="308"/>
      <c r="AM80" s="308"/>
      <c r="AN80" s="308"/>
      <c r="AO80" s="308"/>
      <c r="AP80" s="308"/>
      <c r="AQ80" s="308"/>
    </row>
    <row r="81" spans="1:43" s="222" customFormat="1" ht="15" customHeight="1" outlineLevel="1" x14ac:dyDescent="0.25">
      <c r="A81"/>
      <c r="B81" s="9"/>
      <c r="C81" s="9"/>
      <c r="D81" s="9"/>
      <c r="E81" s="9"/>
      <c r="F81" s="9"/>
      <c r="G81" s="9"/>
      <c r="H81" s="9"/>
      <c r="I81" s="9"/>
      <c r="J81" s="9"/>
      <c r="K81" s="9"/>
      <c r="L81" s="295"/>
      <c r="M81" s="295"/>
      <c r="N81" s="295"/>
      <c r="O81" s="295"/>
      <c r="P81" s="295"/>
      <c r="Q81" s="295"/>
      <c r="R81" s="295"/>
      <c r="S81" s="295"/>
      <c r="T81" s="295"/>
      <c r="U81" s="295"/>
      <c r="V81" s="295"/>
      <c r="W81" s="295"/>
      <c r="X81" s="295"/>
      <c r="Y81" s="295"/>
      <c r="AA81" s="295"/>
      <c r="AB81" s="295"/>
      <c r="AC81" s="295"/>
      <c r="AD81" s="295"/>
      <c r="AE81" s="301"/>
      <c r="AF81" s="301"/>
      <c r="AG81" s="301"/>
      <c r="AH81" s="301"/>
      <c r="AJ81" s="308"/>
      <c r="AK81" s="308"/>
      <c r="AL81" s="308"/>
      <c r="AM81" s="308"/>
      <c r="AN81" s="308"/>
      <c r="AO81" s="308"/>
      <c r="AP81" s="308"/>
      <c r="AQ81" s="308"/>
    </row>
    <row r="82" spans="1:43" s="222" customFormat="1" ht="15" customHeight="1" outlineLevel="1" x14ac:dyDescent="0.25">
      <c r="A82"/>
      <c r="B82" s="32" t="s">
        <v>281</v>
      </c>
      <c r="C82" s="9"/>
      <c r="D82" s="9"/>
      <c r="E82" s="9"/>
      <c r="F82" s="9"/>
      <c r="G82" s="9"/>
      <c r="H82" s="9"/>
      <c r="I82" s="9"/>
      <c r="J82" s="9"/>
      <c r="K82" s="9"/>
      <c r="L82" s="260">
        <f>SUM(L83:L85)</f>
        <v>0</v>
      </c>
      <c r="M82" s="260">
        <f t="shared" ref="M82:U82" si="41">SUM(M83:M85)</f>
        <v>0</v>
      </c>
      <c r="N82" s="260">
        <f t="shared" si="41"/>
        <v>0</v>
      </c>
      <c r="O82" s="260">
        <f t="shared" si="41"/>
        <v>0</v>
      </c>
      <c r="P82" s="260">
        <f t="shared" si="41"/>
        <v>0</v>
      </c>
      <c r="Q82" s="260">
        <f t="shared" si="41"/>
        <v>0</v>
      </c>
      <c r="R82" s="260">
        <f t="shared" si="41"/>
        <v>0</v>
      </c>
      <c r="S82" s="260">
        <f t="shared" si="41"/>
        <v>0</v>
      </c>
      <c r="T82" s="260">
        <f t="shared" si="41"/>
        <v>0</v>
      </c>
      <c r="U82" s="260">
        <f t="shared" si="41"/>
        <v>0</v>
      </c>
      <c r="V82" s="260">
        <f>SUM(V83:V85)</f>
        <v>10.75</v>
      </c>
      <c r="W82" s="260">
        <f>SUM(W83:W85)</f>
        <v>322.21000000000004</v>
      </c>
      <c r="X82" s="260">
        <f t="shared" ref="X82" si="42">SUM(X83:X85)</f>
        <v>322.21000000000004</v>
      </c>
      <c r="Y82" s="260"/>
      <c r="AA82" s="260">
        <f>SUM(AA83:AA85)</f>
        <v>322.21000000000004</v>
      </c>
      <c r="AB82" s="260">
        <f>SUM(AB83:AB85)</f>
        <v>322.21000000000004</v>
      </c>
      <c r="AC82" s="260">
        <f>SUM(AC83:AC85)</f>
        <v>322.21000000000004</v>
      </c>
      <c r="AD82" s="260">
        <f>SUM(AD83:AD85)</f>
        <v>322.21000000000004</v>
      </c>
      <c r="AE82" s="260">
        <f>SUM(AE83:AE85)</f>
        <v>322.21563307600002</v>
      </c>
      <c r="AF82" s="260"/>
      <c r="AG82" s="260"/>
      <c r="AH82" s="260"/>
      <c r="AJ82" s="308"/>
      <c r="AK82" s="308"/>
      <c r="AL82" s="308"/>
      <c r="AM82" s="308"/>
      <c r="AN82" s="308"/>
      <c r="AO82" s="308"/>
      <c r="AP82" s="308"/>
      <c r="AQ82" s="308"/>
    </row>
    <row r="83" spans="1:43" s="222" customFormat="1" ht="15" customHeight="1" outlineLevel="1" x14ac:dyDescent="0.25">
      <c r="A83"/>
      <c r="B83" s="9" t="s">
        <v>69</v>
      </c>
      <c r="C83" s="9"/>
      <c r="D83" s="9"/>
      <c r="E83" s="9"/>
      <c r="F83" s="9"/>
      <c r="G83" s="9"/>
      <c r="H83" s="9"/>
      <c r="I83" s="9"/>
      <c r="J83" s="9"/>
      <c r="K83" s="9"/>
      <c r="L83" s="295">
        <v>0</v>
      </c>
      <c r="M83" s="295">
        <v>0</v>
      </c>
      <c r="N83" s="295">
        <v>0</v>
      </c>
      <c r="O83" s="295">
        <v>0</v>
      </c>
      <c r="P83" s="295">
        <v>0</v>
      </c>
      <c r="Q83" s="295">
        <v>0</v>
      </c>
      <c r="R83" s="295">
        <v>0</v>
      </c>
      <c r="S83" s="295">
        <v>0</v>
      </c>
      <c r="T83" s="295">
        <v>0</v>
      </c>
      <c r="U83" s="295">
        <v>0</v>
      </c>
      <c r="V83" s="295">
        <v>10.75</v>
      </c>
      <c r="W83" s="295">
        <v>10.75</v>
      </c>
      <c r="X83" s="295">
        <f>+AD83</f>
        <v>10.75</v>
      </c>
      <c r="Y83" s="295"/>
      <c r="AA83" s="295">
        <v>10.75</v>
      </c>
      <c r="AB83" s="295">
        <v>10.75</v>
      </c>
      <c r="AC83" s="295">
        <v>10.75</v>
      </c>
      <c r="AD83" s="295">
        <v>10.75</v>
      </c>
      <c r="AE83" s="301" vm="317">
        <v>10.753133075999999</v>
      </c>
      <c r="AF83" s="301"/>
      <c r="AG83" s="301"/>
      <c r="AH83" s="301"/>
      <c r="AJ83" s="308"/>
      <c r="AK83" s="308"/>
      <c r="AL83" s="308"/>
      <c r="AM83" s="308"/>
      <c r="AN83" s="308"/>
      <c r="AO83" s="308"/>
      <c r="AP83" s="308"/>
      <c r="AQ83" s="308"/>
    </row>
    <row r="84" spans="1:43" s="222" customFormat="1" ht="15" customHeight="1" outlineLevel="1" x14ac:dyDescent="0.25">
      <c r="A84"/>
      <c r="B84" s="9" t="s">
        <v>76</v>
      </c>
      <c r="C84" s="9"/>
      <c r="D84" s="9"/>
      <c r="E84" s="9"/>
      <c r="F84" s="9"/>
      <c r="G84" s="9"/>
      <c r="H84" s="9"/>
      <c r="I84" s="9"/>
      <c r="J84" s="9"/>
      <c r="K84" s="30">
        <v>0</v>
      </c>
      <c r="L84" s="295">
        <v>0</v>
      </c>
      <c r="M84" s="295">
        <v>0</v>
      </c>
      <c r="N84" s="295">
        <v>0</v>
      </c>
      <c r="O84" s="295">
        <v>0</v>
      </c>
      <c r="P84" s="295">
        <v>0</v>
      </c>
      <c r="Q84" s="295">
        <v>0</v>
      </c>
      <c r="R84" s="295">
        <v>0</v>
      </c>
      <c r="S84" s="295">
        <v>0</v>
      </c>
      <c r="T84" s="295">
        <v>0</v>
      </c>
      <c r="U84" s="295">
        <v>0</v>
      </c>
      <c r="V84" s="295">
        <v>0</v>
      </c>
      <c r="W84" s="295">
        <v>42.61</v>
      </c>
      <c r="X84" s="295">
        <f>AD84</f>
        <v>42.61</v>
      </c>
      <c r="Y84" s="295"/>
      <c r="AA84" s="295">
        <v>42.61</v>
      </c>
      <c r="AB84" s="295">
        <v>42.61</v>
      </c>
      <c r="AC84" s="295">
        <v>42.61</v>
      </c>
      <c r="AD84" s="295">
        <v>42.61</v>
      </c>
      <c r="AE84" s="301" vm="321">
        <v>42.612499999999997</v>
      </c>
      <c r="AF84" s="301"/>
      <c r="AG84" s="301"/>
      <c r="AH84" s="301"/>
      <c r="AJ84" s="308"/>
      <c r="AK84" s="308"/>
      <c r="AL84" s="308"/>
      <c r="AM84" s="308"/>
      <c r="AN84" s="308"/>
      <c r="AO84" s="308"/>
      <c r="AP84" s="308"/>
      <c r="AQ84" s="308"/>
    </row>
    <row r="85" spans="1:43" s="222" customFormat="1" ht="15" customHeight="1" outlineLevel="1" x14ac:dyDescent="0.25">
      <c r="A85"/>
      <c r="B85" s="9" t="s">
        <v>280</v>
      </c>
      <c r="C85" s="9"/>
      <c r="D85" s="9"/>
      <c r="E85" s="9"/>
      <c r="F85" s="9"/>
      <c r="G85" s="9"/>
      <c r="H85" s="9"/>
      <c r="I85" s="9"/>
      <c r="J85" s="9"/>
      <c r="K85" s="9"/>
      <c r="L85" s="295">
        <v>0</v>
      </c>
      <c r="M85" s="295">
        <v>0</v>
      </c>
      <c r="N85" s="295">
        <v>0</v>
      </c>
      <c r="O85" s="295">
        <v>0</v>
      </c>
      <c r="P85" s="295">
        <v>0</v>
      </c>
      <c r="Q85" s="295">
        <v>0</v>
      </c>
      <c r="R85" s="295">
        <v>0</v>
      </c>
      <c r="S85" s="295">
        <v>0</v>
      </c>
      <c r="T85" s="295">
        <v>0</v>
      </c>
      <c r="U85" s="295">
        <v>0</v>
      </c>
      <c r="V85" s="295">
        <v>0</v>
      </c>
      <c r="W85" s="295">
        <v>268.85000000000002</v>
      </c>
      <c r="X85" s="295">
        <f>+AD85</f>
        <v>268.85000000000002</v>
      </c>
      <c r="Y85" s="295"/>
      <c r="AA85" s="295">
        <v>268.85000000000002</v>
      </c>
      <c r="AB85" s="295">
        <v>268.85000000000002</v>
      </c>
      <c r="AC85" s="295">
        <v>268.85000000000002</v>
      </c>
      <c r="AD85" s="295">
        <v>268.85000000000002</v>
      </c>
      <c r="AE85" s="301" vm="224">
        <v>268.85000000000002</v>
      </c>
      <c r="AF85" s="301"/>
      <c r="AG85" s="301"/>
      <c r="AH85" s="301"/>
      <c r="AJ85" s="308"/>
      <c r="AK85" s="308"/>
      <c r="AL85" s="308"/>
      <c r="AM85" s="308"/>
      <c r="AN85" s="308"/>
      <c r="AO85" s="308"/>
      <c r="AP85" s="308"/>
      <c r="AQ85" s="308"/>
    </row>
    <row r="86" spans="1:43" s="222" customFormat="1" ht="15" customHeight="1" outlineLevel="1" x14ac:dyDescent="0.25">
      <c r="A86"/>
      <c r="B86" s="32"/>
      <c r="C86" s="32"/>
      <c r="D86" s="32"/>
      <c r="E86" s="32"/>
      <c r="F86" s="32"/>
      <c r="G86" s="32"/>
      <c r="H86" s="32"/>
      <c r="I86" s="32"/>
      <c r="J86" s="32"/>
      <c r="K86" s="32"/>
      <c r="L86" s="251"/>
      <c r="M86" s="251"/>
      <c r="N86" s="251"/>
      <c r="O86" s="251"/>
      <c r="P86" s="251"/>
      <c r="Q86" s="294"/>
      <c r="R86" s="294"/>
      <c r="S86" s="294"/>
      <c r="T86" s="294"/>
      <c r="U86" s="294"/>
      <c r="V86" s="294"/>
      <c r="W86" s="294"/>
      <c r="X86" s="294"/>
      <c r="Y86" s="294"/>
      <c r="AA86" s="294"/>
      <c r="AB86" s="294"/>
      <c r="AC86" s="294"/>
      <c r="AD86" s="294"/>
      <c r="AE86" s="334"/>
      <c r="AF86" s="334"/>
      <c r="AG86" s="334"/>
      <c r="AH86" s="334"/>
      <c r="AJ86" s="306"/>
      <c r="AK86" s="306"/>
      <c r="AL86" s="306"/>
      <c r="AM86" s="306"/>
      <c r="AN86" s="306"/>
      <c r="AO86" s="306"/>
      <c r="AP86" s="306"/>
      <c r="AQ86" s="306"/>
    </row>
    <row r="87" spans="1:43" s="222" customFormat="1" ht="15" customHeight="1" outlineLevel="1" x14ac:dyDescent="0.25">
      <c r="A87"/>
      <c r="B87" s="32" t="s">
        <v>65</v>
      </c>
      <c r="C87" s="32"/>
      <c r="D87" s="32"/>
      <c r="E87" s="32"/>
      <c r="F87" s="32"/>
      <c r="G87" s="32"/>
      <c r="H87" s="32"/>
      <c r="I87" s="32"/>
      <c r="J87" s="32"/>
      <c r="K87" s="32"/>
      <c r="L87" s="311">
        <f>L88</f>
        <v>0</v>
      </c>
      <c r="M87" s="311">
        <f t="shared" ref="M87:T87" si="43">M88</f>
        <v>0</v>
      </c>
      <c r="N87" s="311">
        <f t="shared" si="43"/>
        <v>0</v>
      </c>
      <c r="O87" s="311">
        <f t="shared" si="43"/>
        <v>0</v>
      </c>
      <c r="P87" s="311">
        <f t="shared" si="43"/>
        <v>0</v>
      </c>
      <c r="Q87" s="311">
        <f t="shared" si="43"/>
        <v>0</v>
      </c>
      <c r="R87" s="311">
        <f t="shared" si="43"/>
        <v>0</v>
      </c>
      <c r="S87" s="311">
        <f t="shared" si="43"/>
        <v>0</v>
      </c>
      <c r="T87" s="311">
        <f t="shared" si="43"/>
        <v>0</v>
      </c>
      <c r="U87" s="243">
        <f>SUM(U88:U89)</f>
        <v>139</v>
      </c>
      <c r="V87" s="243">
        <f>SUM(V88:V89)</f>
        <v>139</v>
      </c>
      <c r="W87" s="243">
        <f>SUM(W88:W89)</f>
        <v>179</v>
      </c>
      <c r="X87" s="243">
        <f>SUM(X88:X89)</f>
        <v>193.96</v>
      </c>
      <c r="Y87" s="243"/>
      <c r="AA87" s="243">
        <f>SUM(AA88:AA89)</f>
        <v>193.89</v>
      </c>
      <c r="AB87" s="243">
        <f>SUM(AB88:AB89)</f>
        <v>193.08</v>
      </c>
      <c r="AC87" s="243">
        <f>SUM(AC88:AC89)</f>
        <v>193.96</v>
      </c>
      <c r="AD87" s="243">
        <f>SUM(AD88:AD89)</f>
        <v>193.96</v>
      </c>
      <c r="AE87" s="243">
        <f>SUM(AE88:AE89)</f>
        <v>193.9635333297</v>
      </c>
      <c r="AF87" s="243"/>
      <c r="AG87" s="243"/>
      <c r="AH87" s="243"/>
      <c r="AJ87" s="312"/>
      <c r="AK87" s="312"/>
      <c r="AL87" s="312"/>
      <c r="AM87" s="312"/>
      <c r="AN87" s="312"/>
      <c r="AO87" s="312"/>
      <c r="AP87" s="312"/>
      <c r="AQ87" s="312"/>
    </row>
    <row r="88" spans="1:43" s="222" customFormat="1" ht="15" customHeight="1" outlineLevel="1" x14ac:dyDescent="0.25">
      <c r="A88"/>
      <c r="B88" s="209" t="s">
        <v>71</v>
      </c>
      <c r="C88" s="209"/>
      <c r="D88" s="209"/>
      <c r="E88" s="209"/>
      <c r="F88" s="209"/>
      <c r="G88" s="209"/>
      <c r="H88" s="209"/>
      <c r="I88" s="209"/>
      <c r="J88" s="209"/>
      <c r="K88" s="209"/>
      <c r="L88" s="313">
        <v>0</v>
      </c>
      <c r="M88" s="313">
        <v>0</v>
      </c>
      <c r="N88" s="313">
        <v>0</v>
      </c>
      <c r="O88" s="313">
        <v>0</v>
      </c>
      <c r="P88" s="313">
        <v>0</v>
      </c>
      <c r="Q88" s="313">
        <v>0</v>
      </c>
      <c r="R88" s="313">
        <v>0</v>
      </c>
      <c r="S88" s="313">
        <v>0</v>
      </c>
      <c r="T88" s="313">
        <v>0</v>
      </c>
      <c r="U88" s="313">
        <v>139</v>
      </c>
      <c r="V88" s="222">
        <v>139</v>
      </c>
      <c r="W88" s="222">
        <v>179</v>
      </c>
      <c r="X88" s="313">
        <f>AD88</f>
        <v>179</v>
      </c>
      <c r="Y88" s="313"/>
      <c r="AA88" s="222">
        <v>179</v>
      </c>
      <c r="AB88" s="236">
        <v>179</v>
      </c>
      <c r="AC88" s="236">
        <v>179</v>
      </c>
      <c r="AD88" s="236">
        <v>179</v>
      </c>
      <c r="AE88" s="236" vm="329">
        <v>179</v>
      </c>
      <c r="AF88" s="236"/>
      <c r="AG88" s="236"/>
      <c r="AH88" s="236"/>
      <c r="AJ88" s="314"/>
      <c r="AK88" s="314"/>
      <c r="AL88" s="314"/>
      <c r="AM88" s="314"/>
      <c r="AN88" s="314"/>
      <c r="AO88" s="314"/>
      <c r="AP88" s="314"/>
      <c r="AQ88" s="314"/>
    </row>
    <row r="89" spans="1:43" s="222" customFormat="1" ht="15" customHeight="1" outlineLevel="1" x14ac:dyDescent="0.25">
      <c r="A89"/>
      <c r="B89" s="209" t="s">
        <v>303</v>
      </c>
      <c r="C89" s="209"/>
      <c r="D89" s="209"/>
      <c r="E89" s="209"/>
      <c r="F89" s="209"/>
      <c r="G89" s="209"/>
      <c r="H89" s="209"/>
      <c r="I89" s="209"/>
      <c r="J89" s="209"/>
      <c r="K89" s="209"/>
      <c r="L89" s="313">
        <v>0</v>
      </c>
      <c r="M89" s="313">
        <v>0</v>
      </c>
      <c r="N89" s="313">
        <v>0</v>
      </c>
      <c r="O89" s="313">
        <v>0</v>
      </c>
      <c r="P89" s="313">
        <v>0</v>
      </c>
      <c r="Q89" s="313">
        <v>0</v>
      </c>
      <c r="R89" s="313">
        <v>0</v>
      </c>
      <c r="S89" s="313">
        <v>0</v>
      </c>
      <c r="T89" s="313">
        <v>0</v>
      </c>
      <c r="U89" s="313">
        <v>0</v>
      </c>
      <c r="V89" s="313">
        <v>0</v>
      </c>
      <c r="W89" s="313">
        <v>0</v>
      </c>
      <c r="X89" s="313">
        <f>+AD89</f>
        <v>14.96</v>
      </c>
      <c r="Y89" s="313"/>
      <c r="AA89" s="236">
        <v>14.89</v>
      </c>
      <c r="AB89" s="236">
        <v>14.08</v>
      </c>
      <c r="AC89" s="236">
        <v>14.96</v>
      </c>
      <c r="AD89" s="236">
        <v>14.96</v>
      </c>
      <c r="AE89" s="236">
        <v>14.963533329699999</v>
      </c>
      <c r="AF89" s="236"/>
      <c r="AG89" s="236"/>
      <c r="AH89" s="236"/>
      <c r="AJ89" s="314"/>
      <c r="AK89" s="314"/>
      <c r="AL89" s="314"/>
      <c r="AM89" s="314"/>
      <c r="AN89" s="314"/>
      <c r="AO89" s="314"/>
      <c r="AP89" s="314"/>
      <c r="AQ89" s="314"/>
    </row>
    <row r="90" spans="1:43" s="222" customFormat="1" ht="15" customHeight="1" outlineLevel="1" x14ac:dyDescent="0.25">
      <c r="A90"/>
      <c r="B90" s="209"/>
      <c r="C90" s="209"/>
      <c r="D90" s="209"/>
      <c r="E90" s="209"/>
      <c r="F90" s="209"/>
      <c r="G90" s="209"/>
      <c r="H90" s="209"/>
      <c r="I90" s="209"/>
      <c r="J90" s="209"/>
      <c r="K90" s="209"/>
      <c r="L90" s="313"/>
      <c r="M90" s="313"/>
      <c r="N90" s="313"/>
      <c r="O90" s="313"/>
      <c r="P90" s="313"/>
      <c r="Q90" s="313"/>
      <c r="R90" s="313"/>
      <c r="S90" s="313"/>
      <c r="T90" s="313"/>
      <c r="U90" s="313"/>
      <c r="W90" s="313"/>
      <c r="X90" s="313"/>
      <c r="Y90" s="313"/>
      <c r="AJ90" s="314"/>
      <c r="AK90" s="314"/>
      <c r="AL90" s="314"/>
      <c r="AM90" s="314"/>
      <c r="AN90" s="314"/>
      <c r="AO90" s="314"/>
      <c r="AP90" s="314"/>
      <c r="AQ90" s="314"/>
    </row>
    <row r="91" spans="1:43" s="222" customFormat="1" ht="15" customHeight="1" outlineLevel="1" x14ac:dyDescent="0.25">
      <c r="A91"/>
      <c r="B91" s="154"/>
      <c r="C91" s="154"/>
      <c r="D91" s="154"/>
      <c r="E91" s="154"/>
      <c r="F91" s="154"/>
      <c r="G91" s="154"/>
      <c r="H91" s="154"/>
      <c r="I91" s="154"/>
      <c r="J91" s="154"/>
      <c r="K91" s="154"/>
      <c r="L91" s="315"/>
      <c r="M91" s="315"/>
      <c r="N91" s="315"/>
      <c r="O91" s="315"/>
      <c r="P91" s="315"/>
      <c r="Q91" s="315"/>
      <c r="R91" s="315"/>
      <c r="S91" s="315"/>
      <c r="T91" s="315"/>
      <c r="U91" s="315"/>
      <c r="V91" s="315"/>
      <c r="W91" s="471"/>
      <c r="X91" s="316"/>
      <c r="Y91" s="316"/>
      <c r="Z91" s="315"/>
      <c r="AA91" s="315"/>
      <c r="AB91" s="315"/>
      <c r="AC91" s="315"/>
      <c r="AD91" s="315"/>
      <c r="AE91" s="315"/>
      <c r="AF91" s="315"/>
      <c r="AG91" s="315"/>
      <c r="AH91" s="315"/>
      <c r="AI91" s="315"/>
      <c r="AJ91" s="317"/>
      <c r="AK91" s="317"/>
      <c r="AL91" s="317"/>
      <c r="AM91" s="317"/>
      <c r="AN91" s="317"/>
      <c r="AO91" s="317"/>
      <c r="AP91" s="317"/>
      <c r="AQ91" s="317"/>
    </row>
    <row r="92" spans="1:43" s="222" customFormat="1" ht="15" customHeight="1" outlineLevel="1" x14ac:dyDescent="0.25">
      <c r="A92"/>
      <c r="B92" s="32"/>
      <c r="C92" s="32"/>
      <c r="D92" s="32"/>
      <c r="E92" s="32"/>
      <c r="F92" s="32"/>
      <c r="G92" s="32"/>
      <c r="H92" s="32"/>
      <c r="I92" s="32"/>
      <c r="J92" s="32"/>
      <c r="K92" s="32"/>
      <c r="L92" s="251"/>
      <c r="M92" s="251"/>
      <c r="N92" s="251"/>
      <c r="O92" s="251"/>
      <c r="P92" s="251"/>
      <c r="Q92" s="294"/>
      <c r="R92" s="294"/>
      <c r="S92" s="294"/>
      <c r="T92" s="294"/>
      <c r="U92" s="294"/>
      <c r="V92" s="294"/>
      <c r="W92" s="294"/>
      <c r="X92" s="294"/>
      <c r="Y92" s="294"/>
      <c r="AA92" s="294"/>
      <c r="AB92" s="294"/>
      <c r="AC92" s="294"/>
      <c r="AD92" s="294"/>
      <c r="AE92" s="294"/>
      <c r="AF92" s="294"/>
      <c r="AG92" s="294"/>
      <c r="AH92" s="294"/>
      <c r="AJ92" s="306"/>
      <c r="AK92" s="306"/>
      <c r="AL92" s="306"/>
      <c r="AM92" s="306"/>
      <c r="AN92" s="306"/>
      <c r="AO92" s="306"/>
      <c r="AP92" s="306"/>
      <c r="AQ92" s="306"/>
    </row>
    <row r="93" spans="1:43" s="222" customFormat="1" ht="15" customHeight="1" x14ac:dyDescent="0.25">
      <c r="A93"/>
      <c r="B93" s="39" t="s">
        <v>271</v>
      </c>
      <c r="C93" s="39"/>
      <c r="D93" s="39"/>
      <c r="E93" s="39"/>
      <c r="F93" s="39"/>
      <c r="G93" s="39"/>
      <c r="H93" s="39"/>
      <c r="I93" s="39"/>
      <c r="J93" s="39"/>
      <c r="K93" s="39"/>
      <c r="L93" s="318">
        <v>0.28999999999999998</v>
      </c>
      <c r="M93" s="318">
        <v>0.28999999999999998</v>
      </c>
      <c r="N93" s="318">
        <v>0.28999999999999998</v>
      </c>
      <c r="O93" s="318">
        <v>0.3</v>
      </c>
      <c r="P93" s="318">
        <v>0.3</v>
      </c>
      <c r="Q93" s="318">
        <v>0.28999999999999998</v>
      </c>
      <c r="R93" s="318">
        <v>0.3</v>
      </c>
      <c r="S93" s="318">
        <v>0.31</v>
      </c>
      <c r="T93" s="318">
        <v>0.3</v>
      </c>
      <c r="U93" s="318">
        <v>0.32</v>
      </c>
      <c r="V93" s="318">
        <v>0.3</v>
      </c>
      <c r="W93" s="318">
        <v>0.28999999999999998</v>
      </c>
      <c r="X93" s="318">
        <f t="shared" ref="X93:X103" si="44">AD93</f>
        <v>0.3</v>
      </c>
      <c r="Y93" s="318"/>
      <c r="AA93" s="318">
        <v>0.35</v>
      </c>
      <c r="AB93" s="318">
        <v>0.33</v>
      </c>
      <c r="AC93" s="318">
        <v>0.3</v>
      </c>
      <c r="AD93" s="318">
        <v>0.3</v>
      </c>
      <c r="AE93" s="318" vm="216">
        <v>0.33626263206627777</v>
      </c>
      <c r="AJ93" s="319"/>
      <c r="AK93" s="319"/>
      <c r="AL93" s="319"/>
      <c r="AM93" s="319"/>
      <c r="AN93" s="319"/>
      <c r="AO93" s="319"/>
      <c r="AP93" s="319"/>
      <c r="AQ93" s="319"/>
    </row>
    <row r="94" spans="1:43" s="222" customFormat="1" ht="15" customHeight="1" x14ac:dyDescent="0.25">
      <c r="A94"/>
      <c r="B94" s="142" t="s">
        <v>59</v>
      </c>
      <c r="C94" s="142"/>
      <c r="D94" s="142"/>
      <c r="E94" s="142"/>
      <c r="F94" s="142"/>
      <c r="G94" s="142"/>
      <c r="H94" s="142"/>
      <c r="I94" s="142"/>
      <c r="J94" s="142"/>
      <c r="K94" s="142"/>
      <c r="L94" s="318">
        <v>0.27</v>
      </c>
      <c r="M94" s="318">
        <v>0.25</v>
      </c>
      <c r="N94" s="318">
        <v>0.26</v>
      </c>
      <c r="O94" s="318">
        <v>0.28000000000000003</v>
      </c>
      <c r="P94" s="318">
        <v>0.27</v>
      </c>
      <c r="Q94" s="318">
        <v>0.26</v>
      </c>
      <c r="R94" s="318">
        <v>0.26</v>
      </c>
      <c r="S94" s="318">
        <v>0.27</v>
      </c>
      <c r="T94" s="318">
        <v>0.26</v>
      </c>
      <c r="U94" s="318">
        <v>0.28000000000000003</v>
      </c>
      <c r="V94" s="318">
        <v>0.26</v>
      </c>
      <c r="W94" s="318">
        <v>0.26</v>
      </c>
      <c r="X94" s="318">
        <f t="shared" si="44"/>
        <v>0.26</v>
      </c>
      <c r="Y94" s="318"/>
      <c r="AA94" s="318">
        <v>0.32</v>
      </c>
      <c r="AB94" s="318">
        <v>0.28000000000000003</v>
      </c>
      <c r="AC94" s="318">
        <v>0.25</v>
      </c>
      <c r="AD94" s="318">
        <v>0.26</v>
      </c>
      <c r="AE94" s="318" vm="225">
        <v>0.3215729723831095</v>
      </c>
      <c r="AJ94"/>
      <c r="AK94"/>
      <c r="AL94"/>
      <c r="AM94"/>
      <c r="AN94"/>
      <c r="AO94"/>
      <c r="AP94"/>
      <c r="AQ94"/>
    </row>
    <row r="95" spans="1:43" s="222" customFormat="1" ht="15" customHeight="1" x14ac:dyDescent="0.25">
      <c r="A95"/>
      <c r="B95" s="38" t="s">
        <v>68</v>
      </c>
      <c r="C95" s="38"/>
      <c r="D95" s="38"/>
      <c r="E95" s="38"/>
      <c r="F95" s="38"/>
      <c r="G95" s="38"/>
      <c r="H95" s="38"/>
      <c r="I95" s="38"/>
      <c r="J95" s="38"/>
      <c r="K95" s="38"/>
      <c r="L95" s="298">
        <v>0.27</v>
      </c>
      <c r="M95" s="298">
        <v>0.25</v>
      </c>
      <c r="N95" s="298">
        <v>0.27</v>
      </c>
      <c r="O95" s="298">
        <v>0.28999999999999998</v>
      </c>
      <c r="P95" s="298">
        <v>0.28000000000000003</v>
      </c>
      <c r="Q95" s="298">
        <v>0.26</v>
      </c>
      <c r="R95" s="298">
        <v>0.26</v>
      </c>
      <c r="S95" s="298">
        <v>0.27</v>
      </c>
      <c r="T95" s="298">
        <v>0.26</v>
      </c>
      <c r="U95" s="298">
        <v>0.28000000000000003</v>
      </c>
      <c r="V95" s="298">
        <v>0.25</v>
      </c>
      <c r="W95" s="298">
        <v>0.26</v>
      </c>
      <c r="X95" s="298">
        <f t="shared" si="44"/>
        <v>0.26</v>
      </c>
      <c r="Y95" s="298"/>
      <c r="AA95" s="298">
        <v>0.3</v>
      </c>
      <c r="AB95" s="298">
        <v>0.26</v>
      </c>
      <c r="AC95" s="298">
        <v>0.25</v>
      </c>
      <c r="AD95" s="298">
        <v>0.26</v>
      </c>
      <c r="AE95" s="298" vm="318">
        <v>0.30649670284200198</v>
      </c>
      <c r="AJ95"/>
      <c r="AK95"/>
      <c r="AL95"/>
      <c r="AM95"/>
      <c r="AN95"/>
      <c r="AO95"/>
      <c r="AP95"/>
      <c r="AQ95"/>
    </row>
    <row r="96" spans="1:43" s="222" customFormat="1" ht="15" customHeight="1" x14ac:dyDescent="0.25">
      <c r="A96"/>
      <c r="B96" s="38" t="s">
        <v>69</v>
      </c>
      <c r="C96" s="38"/>
      <c r="D96" s="38"/>
      <c r="E96" s="38"/>
      <c r="F96" s="38"/>
      <c r="G96" s="38"/>
      <c r="H96" s="38"/>
      <c r="I96" s="38"/>
      <c r="J96" s="38"/>
      <c r="K96" s="38"/>
      <c r="L96" s="298">
        <v>0.28999999999999998</v>
      </c>
      <c r="M96" s="298">
        <v>0.27</v>
      </c>
      <c r="N96" s="298">
        <v>0.27</v>
      </c>
      <c r="O96" s="298">
        <v>0.28999999999999998</v>
      </c>
      <c r="P96" s="298">
        <v>0.3</v>
      </c>
      <c r="Q96" s="298">
        <v>0.27</v>
      </c>
      <c r="R96" s="298">
        <v>0.28000000000000003</v>
      </c>
      <c r="S96" s="298">
        <v>0.27</v>
      </c>
      <c r="T96" s="298">
        <v>0.27</v>
      </c>
      <c r="U96" s="298">
        <v>0.28999999999999998</v>
      </c>
      <c r="V96" s="298">
        <v>0.26</v>
      </c>
      <c r="W96" s="298">
        <v>0.28000000000000003</v>
      </c>
      <c r="X96" s="298">
        <f t="shared" si="44"/>
        <v>0.27</v>
      </c>
      <c r="Y96" s="298"/>
      <c r="AA96" s="298">
        <v>0.31</v>
      </c>
      <c r="AB96" s="298">
        <v>0.28000000000000003</v>
      </c>
      <c r="AC96" s="298">
        <v>0.26</v>
      </c>
      <c r="AD96" s="298">
        <v>0.27</v>
      </c>
      <c r="AE96" s="298" vm="314">
        <v>0.2978303253647791</v>
      </c>
      <c r="AJ96"/>
      <c r="AK96"/>
      <c r="AL96"/>
      <c r="AM96"/>
      <c r="AN96"/>
      <c r="AO96"/>
      <c r="AP96"/>
      <c r="AQ96"/>
    </row>
    <row r="97" spans="1:43" s="222" customFormat="1" ht="15" customHeight="1" x14ac:dyDescent="0.25">
      <c r="A97"/>
      <c r="B97" s="38" t="s">
        <v>70</v>
      </c>
      <c r="C97" s="38"/>
      <c r="D97" s="38"/>
      <c r="E97" s="38"/>
      <c r="F97" s="38"/>
      <c r="G97" s="38"/>
      <c r="H97" s="38"/>
      <c r="I97" s="38"/>
      <c r="J97" s="38"/>
      <c r="K97" s="38"/>
      <c r="L97" s="298">
        <v>0.24</v>
      </c>
      <c r="M97" s="298">
        <v>0.23</v>
      </c>
      <c r="N97" s="298">
        <v>0.24</v>
      </c>
      <c r="O97" s="298">
        <v>0.24</v>
      </c>
      <c r="P97" s="298">
        <v>0.24</v>
      </c>
      <c r="Q97" s="298">
        <v>0.27</v>
      </c>
      <c r="R97" s="298">
        <v>0.25</v>
      </c>
      <c r="S97" s="298">
        <v>0.27</v>
      </c>
      <c r="T97" s="298">
        <v>0.24</v>
      </c>
      <c r="U97" s="298">
        <v>0.26</v>
      </c>
      <c r="V97" s="298">
        <v>0.27</v>
      </c>
      <c r="W97" s="298">
        <v>0.26</v>
      </c>
      <c r="X97" s="298">
        <f t="shared" si="44"/>
        <v>0.26</v>
      </c>
      <c r="Y97" s="298"/>
      <c r="AA97" s="298">
        <v>0.37</v>
      </c>
      <c r="AB97" s="298">
        <v>0.3</v>
      </c>
      <c r="AC97" s="298">
        <v>0.26</v>
      </c>
      <c r="AD97" s="298">
        <v>0.26</v>
      </c>
      <c r="AE97" s="298" vm="318">
        <v>0.35820821394623487</v>
      </c>
      <c r="AJ97"/>
      <c r="AK97"/>
      <c r="AL97"/>
      <c r="AM97"/>
      <c r="AN97"/>
      <c r="AO97"/>
      <c r="AP97"/>
      <c r="AQ97"/>
    </row>
    <row r="98" spans="1:43" s="222" customFormat="1" ht="15" customHeight="1" x14ac:dyDescent="0.25">
      <c r="A98"/>
      <c r="B98" s="143" t="s">
        <v>6</v>
      </c>
      <c r="C98" s="143"/>
      <c r="D98" s="143"/>
      <c r="E98" s="143"/>
      <c r="F98" s="143"/>
      <c r="G98" s="143"/>
      <c r="H98" s="143"/>
      <c r="I98" s="143"/>
      <c r="J98" s="143"/>
      <c r="K98" s="143"/>
      <c r="L98" s="318">
        <v>0.32</v>
      </c>
      <c r="M98" s="318">
        <v>0.33</v>
      </c>
      <c r="N98" s="318">
        <v>0.33</v>
      </c>
      <c r="O98" s="318">
        <v>0.32</v>
      </c>
      <c r="P98" s="318">
        <v>0.33</v>
      </c>
      <c r="Q98" s="318">
        <v>0.32</v>
      </c>
      <c r="R98" s="318">
        <v>0.33</v>
      </c>
      <c r="S98" s="318">
        <v>0.35</v>
      </c>
      <c r="T98" s="318">
        <v>0.34</v>
      </c>
      <c r="U98" s="318">
        <v>0.34</v>
      </c>
      <c r="V98" s="318">
        <v>0.33</v>
      </c>
      <c r="W98" s="318">
        <v>0.31</v>
      </c>
      <c r="X98" s="318">
        <f t="shared" si="44"/>
        <v>0.33</v>
      </c>
      <c r="Y98" s="318"/>
      <c r="AA98" s="318">
        <v>0.38</v>
      </c>
      <c r="AB98" s="318">
        <v>0.38</v>
      </c>
      <c r="AC98" s="318">
        <v>0.33</v>
      </c>
      <c r="AD98" s="318">
        <v>0.33</v>
      </c>
      <c r="AE98" s="318" vm="334">
        <v>0.37091317349403086</v>
      </c>
      <c r="AJ98"/>
      <c r="AK98"/>
      <c r="AL98"/>
      <c r="AM98"/>
      <c r="AN98"/>
      <c r="AO98"/>
      <c r="AP98"/>
      <c r="AQ98"/>
    </row>
    <row r="99" spans="1:43" s="222" customFormat="1" ht="15" customHeight="1" x14ac:dyDescent="0.25">
      <c r="A99"/>
      <c r="B99" s="38" t="s">
        <v>71</v>
      </c>
      <c r="C99" s="38"/>
      <c r="D99" s="38"/>
      <c r="E99" s="38"/>
      <c r="F99" s="38"/>
      <c r="G99" s="38"/>
      <c r="H99" s="38"/>
      <c r="I99" s="38"/>
      <c r="J99" s="38"/>
      <c r="K99" s="38"/>
      <c r="L99" s="298">
        <v>0.32</v>
      </c>
      <c r="M99" s="298">
        <v>0.33</v>
      </c>
      <c r="N99" s="298">
        <v>0.33</v>
      </c>
      <c r="O99" s="298">
        <v>0.32</v>
      </c>
      <c r="P99" s="298">
        <v>0.33</v>
      </c>
      <c r="Q99" s="298">
        <v>0.32</v>
      </c>
      <c r="R99" s="298">
        <v>0.33</v>
      </c>
      <c r="S99" s="298">
        <v>0.35</v>
      </c>
      <c r="T99" s="298">
        <v>0.34</v>
      </c>
      <c r="U99" s="298">
        <v>0.34</v>
      </c>
      <c r="V99" s="298">
        <v>0.33</v>
      </c>
      <c r="W99" s="298">
        <v>0.31</v>
      </c>
      <c r="X99" s="298">
        <f t="shared" si="44"/>
        <v>0.33</v>
      </c>
      <c r="Y99" s="298"/>
      <c r="AA99" s="298">
        <v>0.38</v>
      </c>
      <c r="AB99" s="298">
        <v>0.37</v>
      </c>
      <c r="AC99" s="298">
        <v>0.32</v>
      </c>
      <c r="AD99" s="298">
        <v>0.33</v>
      </c>
      <c r="AE99" s="298" vm="328">
        <v>0.37363530754947349</v>
      </c>
      <c r="AJ99"/>
      <c r="AK99"/>
      <c r="AL99"/>
      <c r="AM99"/>
      <c r="AN99"/>
      <c r="AO99"/>
      <c r="AP99"/>
      <c r="AQ99"/>
    </row>
    <row r="100" spans="1:43" s="222" customFormat="1" ht="15" customHeight="1" x14ac:dyDescent="0.25">
      <c r="A100"/>
      <c r="B100" s="38" t="s">
        <v>72</v>
      </c>
      <c r="C100" s="38"/>
      <c r="D100" s="38"/>
      <c r="E100" s="38"/>
      <c r="F100" s="38"/>
      <c r="G100" s="38"/>
      <c r="H100" s="38"/>
      <c r="I100" s="38"/>
      <c r="J100" s="38"/>
      <c r="K100" s="38"/>
      <c r="L100" s="298" t="s">
        <v>23</v>
      </c>
      <c r="M100" s="298" t="s">
        <v>23</v>
      </c>
      <c r="N100" s="298" t="s">
        <v>23</v>
      </c>
      <c r="O100" s="298">
        <v>0</v>
      </c>
      <c r="P100" s="298">
        <v>0.27</v>
      </c>
      <c r="Q100" s="298">
        <v>0.27</v>
      </c>
      <c r="R100" s="298">
        <v>0.28000000000000003</v>
      </c>
      <c r="S100" s="298">
        <v>0.28000000000000003</v>
      </c>
      <c r="T100" s="298">
        <v>0.27</v>
      </c>
      <c r="U100" s="298">
        <v>0.27</v>
      </c>
      <c r="V100" s="298">
        <v>0.3</v>
      </c>
      <c r="W100" s="298">
        <v>0.28000000000000003</v>
      </c>
      <c r="X100" s="298">
        <f t="shared" si="44"/>
        <v>0.32</v>
      </c>
      <c r="Y100" s="298"/>
      <c r="AA100" s="298">
        <v>0.37</v>
      </c>
      <c r="AB100" s="298">
        <v>0.34</v>
      </c>
      <c r="AC100" s="298">
        <v>0.3</v>
      </c>
      <c r="AD100" s="298">
        <v>0.32</v>
      </c>
      <c r="AE100" s="298" vm="315">
        <v>0.28116991489987214</v>
      </c>
      <c r="AJ100"/>
      <c r="AK100"/>
      <c r="AL100"/>
      <c r="AM100"/>
      <c r="AN100"/>
      <c r="AO100"/>
      <c r="AP100"/>
      <c r="AQ100"/>
    </row>
    <row r="101" spans="1:43" s="222" customFormat="1" ht="15" customHeight="1" x14ac:dyDescent="0.25">
      <c r="A101"/>
      <c r="B101" s="38" t="s">
        <v>73</v>
      </c>
      <c r="C101" s="38"/>
      <c r="D101" s="38"/>
      <c r="E101" s="38"/>
      <c r="F101" s="38"/>
      <c r="G101" s="38"/>
      <c r="H101" s="38"/>
      <c r="I101" s="38"/>
      <c r="J101" s="38"/>
      <c r="K101" s="38"/>
      <c r="L101" s="298" t="s">
        <v>23</v>
      </c>
      <c r="M101" s="298" t="s">
        <v>23</v>
      </c>
      <c r="N101" s="298" t="s">
        <v>23</v>
      </c>
      <c r="O101" s="298" t="s">
        <v>23</v>
      </c>
      <c r="P101" s="298" t="s">
        <v>23</v>
      </c>
      <c r="Q101" s="298" t="s">
        <v>23</v>
      </c>
      <c r="R101" s="298" t="s">
        <v>23</v>
      </c>
      <c r="S101" s="298">
        <v>0.39</v>
      </c>
      <c r="T101" s="298">
        <v>0.4</v>
      </c>
      <c r="U101" s="298">
        <v>0.42</v>
      </c>
      <c r="V101" s="298">
        <v>0.41</v>
      </c>
      <c r="W101" s="298">
        <v>0.41</v>
      </c>
      <c r="X101" s="298">
        <f t="shared" si="44"/>
        <v>0.45</v>
      </c>
      <c r="Y101" s="298"/>
      <c r="AA101" s="298">
        <v>0.46</v>
      </c>
      <c r="AB101" s="298">
        <v>0.47</v>
      </c>
      <c r="AC101" s="298">
        <v>0.46</v>
      </c>
      <c r="AD101" s="298">
        <v>0.45</v>
      </c>
      <c r="AE101" s="298" vm="313">
        <v>0.36028733149075226</v>
      </c>
      <c r="AJ101"/>
      <c r="AK101"/>
      <c r="AL101"/>
      <c r="AM101"/>
      <c r="AN101"/>
      <c r="AO101"/>
      <c r="AP101"/>
      <c r="AQ101"/>
    </row>
    <row r="102" spans="1:43" s="222" customFormat="1" ht="15" customHeight="1" x14ac:dyDescent="0.25">
      <c r="A102"/>
      <c r="B102" s="143" t="s">
        <v>298</v>
      </c>
      <c r="C102" s="143"/>
      <c r="D102" s="143"/>
      <c r="E102" s="143"/>
      <c r="F102" s="143"/>
      <c r="G102" s="143"/>
      <c r="H102" s="143"/>
      <c r="I102" s="143"/>
      <c r="J102" s="143"/>
      <c r="K102" s="143"/>
      <c r="L102" s="318">
        <v>0.26</v>
      </c>
      <c r="M102" s="318">
        <v>0.35</v>
      </c>
      <c r="N102" s="318">
        <v>0.31</v>
      </c>
      <c r="O102" s="318">
        <v>0.31</v>
      </c>
      <c r="P102" s="318">
        <v>0.32</v>
      </c>
      <c r="Q102" s="318">
        <v>0.3</v>
      </c>
      <c r="R102" s="318">
        <v>0.35</v>
      </c>
      <c r="S102" s="318">
        <v>0.43</v>
      </c>
      <c r="T102" s="318">
        <v>0.4</v>
      </c>
      <c r="U102" s="318">
        <v>0.43</v>
      </c>
      <c r="V102" s="318">
        <v>0.38</v>
      </c>
      <c r="W102" s="318">
        <v>0.41</v>
      </c>
      <c r="X102" s="318">
        <f t="shared" si="44"/>
        <v>0.39</v>
      </c>
      <c r="Y102" s="318"/>
      <c r="AA102" s="318">
        <v>0.28000000000000003</v>
      </c>
      <c r="AB102" s="318">
        <v>0.31</v>
      </c>
      <c r="AC102" s="318">
        <v>0.38</v>
      </c>
      <c r="AD102" s="318">
        <v>0.39</v>
      </c>
      <c r="AE102" s="318" vm="327">
        <v>0.26843282250953593</v>
      </c>
      <c r="AJ102"/>
      <c r="AK102"/>
      <c r="AL102"/>
      <c r="AM102"/>
      <c r="AN102"/>
      <c r="AO102"/>
      <c r="AP102"/>
      <c r="AQ102"/>
    </row>
    <row r="103" spans="1:43" s="222" customFormat="1" ht="15" customHeight="1" x14ac:dyDescent="0.25">
      <c r="A103"/>
      <c r="B103" s="143" t="s">
        <v>66</v>
      </c>
      <c r="C103" s="143"/>
      <c r="D103" s="143"/>
      <c r="E103" s="143"/>
      <c r="F103" s="143"/>
      <c r="G103" s="143"/>
      <c r="H103" s="143"/>
      <c r="I103" s="143"/>
      <c r="J103" s="143"/>
      <c r="K103" s="143"/>
      <c r="L103" s="294">
        <v>0</v>
      </c>
      <c r="M103" s="294">
        <v>0</v>
      </c>
      <c r="N103" s="294">
        <v>0</v>
      </c>
      <c r="O103" s="294">
        <v>0</v>
      </c>
      <c r="P103" s="294">
        <v>0</v>
      </c>
      <c r="Q103" s="294">
        <v>0</v>
      </c>
      <c r="R103" s="294">
        <v>0</v>
      </c>
      <c r="S103" s="294">
        <v>0</v>
      </c>
      <c r="T103" s="294">
        <v>0</v>
      </c>
      <c r="U103" s="294">
        <v>0</v>
      </c>
      <c r="V103" s="294">
        <v>0</v>
      </c>
      <c r="W103" s="318">
        <v>0.2</v>
      </c>
      <c r="X103" s="340">
        <f t="shared" si="44"/>
        <v>0.16</v>
      </c>
      <c r="Y103" s="340"/>
      <c r="AA103" s="318">
        <v>0.18</v>
      </c>
      <c r="AB103" s="318">
        <v>0.17</v>
      </c>
      <c r="AC103" s="318">
        <v>0.17</v>
      </c>
      <c r="AD103" s="318">
        <v>0.16</v>
      </c>
      <c r="AE103" s="318" vm="219">
        <v>0.1775895414008275</v>
      </c>
      <c r="AJ103"/>
      <c r="AK103"/>
      <c r="AL103"/>
      <c r="AM103"/>
      <c r="AN103"/>
      <c r="AO103"/>
      <c r="AP103"/>
      <c r="AQ103"/>
    </row>
    <row r="104" spans="1:43" s="222" customFormat="1" ht="15" customHeight="1" x14ac:dyDescent="0.25">
      <c r="A104"/>
      <c r="B104" s="107"/>
      <c r="C104" s="107"/>
      <c r="D104" s="107"/>
      <c r="E104" s="107"/>
      <c r="F104" s="107"/>
      <c r="G104" s="107"/>
      <c r="H104" s="107"/>
      <c r="I104" s="107"/>
      <c r="J104" s="107"/>
      <c r="K104" s="107"/>
      <c r="L104" s="107"/>
      <c r="M104" s="107"/>
      <c r="N104" s="107"/>
      <c r="O104" s="107"/>
      <c r="P104" s="107"/>
      <c r="Q104" s="320"/>
      <c r="R104" s="320"/>
      <c r="S104" s="320"/>
      <c r="T104" s="320"/>
      <c r="U104" s="320"/>
      <c r="V104" s="320"/>
      <c r="W104" s="320"/>
      <c r="X104" s="320"/>
      <c r="Y104" s="320"/>
      <c r="AA104" s="320"/>
      <c r="AB104" s="320"/>
      <c r="AC104" s="320"/>
      <c r="AD104" s="320"/>
      <c r="AE104" s="287"/>
      <c r="AJ104" s="320"/>
      <c r="AK104" s="320"/>
      <c r="AL104" s="320"/>
      <c r="AM104" s="320"/>
      <c r="AN104" s="320"/>
      <c r="AO104" s="320"/>
      <c r="AP104" s="320"/>
      <c r="AQ104" s="320"/>
    </row>
    <row r="105" spans="1:43" s="222" customFormat="1" ht="15" customHeight="1" x14ac:dyDescent="0.25">
      <c r="A105"/>
      <c r="B105" s="36" t="s">
        <v>272</v>
      </c>
      <c r="C105" s="36"/>
      <c r="D105" s="36"/>
      <c r="E105" s="36"/>
      <c r="F105" s="36"/>
      <c r="G105" s="36"/>
      <c r="H105" s="36"/>
      <c r="I105" s="36"/>
      <c r="J105" s="36"/>
      <c r="K105" s="36"/>
      <c r="L105" s="294">
        <v>14351.9</v>
      </c>
      <c r="M105" s="294">
        <v>16800.48</v>
      </c>
      <c r="N105" s="294">
        <v>18444.759999999998</v>
      </c>
      <c r="O105" s="294">
        <v>19186.53</v>
      </c>
      <c r="P105" s="294">
        <v>19762.95</v>
      </c>
      <c r="Q105" s="294">
        <v>21388.16</v>
      </c>
      <c r="R105" s="294">
        <v>24472.71</v>
      </c>
      <c r="S105" s="294">
        <v>27621.040000000001</v>
      </c>
      <c r="T105" s="294">
        <v>28358.959999999999</v>
      </c>
      <c r="U105" s="294">
        <v>30040.51</v>
      </c>
      <c r="V105" s="294">
        <v>28537.49</v>
      </c>
      <c r="W105" s="294">
        <v>30323.39</v>
      </c>
      <c r="X105" s="294">
        <f t="shared" ref="X105:X115" si="45">AD105</f>
        <v>33400.53</v>
      </c>
      <c r="Y105" s="294"/>
      <c r="AA105" s="294">
        <v>9237.17</v>
      </c>
      <c r="AB105" s="294">
        <v>17790.990000000002</v>
      </c>
      <c r="AC105" s="294">
        <v>24379.61</v>
      </c>
      <c r="AD105" s="294">
        <v>33400.53</v>
      </c>
      <c r="AE105" s="334">
        <v>10248.015727054888</v>
      </c>
      <c r="AJ105" s="294">
        <f t="shared" ref="AJ105:AJ115" si="46">AA105</f>
        <v>9237.17</v>
      </c>
      <c r="AK105" s="294">
        <f t="shared" ref="AK105:AK115" si="47">AB105-AA105</f>
        <v>8553.8200000000015</v>
      </c>
      <c r="AL105" s="294">
        <f t="shared" ref="AL105:AL115" si="48">AC105-AB105</f>
        <v>6588.619999999999</v>
      </c>
      <c r="AM105" s="294">
        <f t="shared" ref="AM105:AM115" si="49">AD105-AC105</f>
        <v>9020.9199999999983</v>
      </c>
      <c r="AN105" s="294">
        <f>AE105</f>
        <v>10248.015727054888</v>
      </c>
    </row>
    <row r="106" spans="1:43" s="222" customFormat="1" ht="15" customHeight="1" x14ac:dyDescent="0.25">
      <c r="A106"/>
      <c r="B106" s="142" t="s">
        <v>59</v>
      </c>
      <c r="C106" s="142"/>
      <c r="D106" s="142"/>
      <c r="E106" s="142"/>
      <c r="F106" s="142"/>
      <c r="G106" s="142"/>
      <c r="H106" s="142"/>
      <c r="I106" s="142"/>
      <c r="J106" s="142"/>
      <c r="K106" s="142"/>
      <c r="L106" s="294">
        <v>6631.63</v>
      </c>
      <c r="M106" s="294">
        <v>7300.52</v>
      </c>
      <c r="N106" s="294">
        <v>8276.75</v>
      </c>
      <c r="O106" s="294">
        <v>9187.3799999999992</v>
      </c>
      <c r="P106" s="294">
        <v>9323.23</v>
      </c>
      <c r="Q106" s="294">
        <v>10062.36</v>
      </c>
      <c r="R106" s="294">
        <v>11230.34</v>
      </c>
      <c r="S106" s="294">
        <v>11668.9</v>
      </c>
      <c r="T106" s="294">
        <v>11479.93</v>
      </c>
      <c r="U106" s="294">
        <v>11790.81</v>
      </c>
      <c r="V106" s="294">
        <v>10024.1</v>
      </c>
      <c r="W106" s="294">
        <v>11356.45</v>
      </c>
      <c r="X106" s="294">
        <f t="shared" si="45"/>
        <v>11778.25</v>
      </c>
      <c r="Y106" s="294"/>
      <c r="AA106" s="294">
        <v>3528.33</v>
      </c>
      <c r="AB106" s="294">
        <v>6334.43</v>
      </c>
      <c r="AC106" s="294">
        <v>8635.0499999999993</v>
      </c>
      <c r="AD106" s="294">
        <v>11778.25</v>
      </c>
      <c r="AE106" s="334">
        <v>3465.7206662447074</v>
      </c>
      <c r="AJ106" s="294">
        <f t="shared" si="46"/>
        <v>3528.33</v>
      </c>
      <c r="AK106" s="294">
        <f t="shared" si="47"/>
        <v>2806.1000000000004</v>
      </c>
      <c r="AL106" s="294">
        <f t="shared" si="48"/>
        <v>2300.619999999999</v>
      </c>
      <c r="AM106" s="294">
        <f t="shared" si="49"/>
        <v>3143.2000000000007</v>
      </c>
      <c r="AN106" s="294">
        <f t="shared" ref="AN106:AN114" si="50">AE106</f>
        <v>3465.7206662447074</v>
      </c>
    </row>
    <row r="107" spans="1:43" s="222" customFormat="1" ht="15" customHeight="1" x14ac:dyDescent="0.25">
      <c r="A107"/>
      <c r="B107" s="38" t="s">
        <v>68</v>
      </c>
      <c r="C107" s="38"/>
      <c r="D107" s="38"/>
      <c r="E107" s="38"/>
      <c r="F107" s="38"/>
      <c r="G107" s="38"/>
      <c r="H107" s="38"/>
      <c r="I107" s="38"/>
      <c r="J107" s="38"/>
      <c r="K107" s="38"/>
      <c r="L107" s="299">
        <v>4355.3100000000004</v>
      </c>
      <c r="M107" s="299">
        <v>4583.67</v>
      </c>
      <c r="N107" s="299">
        <v>5105.57</v>
      </c>
      <c r="O107" s="299">
        <v>5462.53</v>
      </c>
      <c r="P107" s="299">
        <v>5176.13</v>
      </c>
      <c r="Q107" s="299">
        <v>4846.7</v>
      </c>
      <c r="R107" s="299">
        <v>4926.3599999999997</v>
      </c>
      <c r="S107" s="299">
        <v>5095.41</v>
      </c>
      <c r="T107" s="299">
        <v>5163.88</v>
      </c>
      <c r="U107" s="299">
        <v>5298.3</v>
      </c>
      <c r="V107" s="299">
        <v>4346.1499999999996</v>
      </c>
      <c r="W107" s="299">
        <v>4979.04</v>
      </c>
      <c r="X107" s="299">
        <f t="shared" si="45"/>
        <v>4885.12</v>
      </c>
      <c r="Y107" s="299"/>
      <c r="AA107" s="299">
        <v>1406.59</v>
      </c>
      <c r="AB107" s="299">
        <v>2534.1999999999998</v>
      </c>
      <c r="AC107" s="299">
        <v>3513.42</v>
      </c>
      <c r="AD107" s="299">
        <v>4885.12</v>
      </c>
      <c r="AE107" s="299">
        <v>1373.5500435826903</v>
      </c>
      <c r="AJ107" s="299">
        <f t="shared" si="46"/>
        <v>1406.59</v>
      </c>
      <c r="AK107" s="299">
        <f t="shared" si="47"/>
        <v>1127.6099999999999</v>
      </c>
      <c r="AL107" s="299">
        <f t="shared" si="48"/>
        <v>979.22000000000025</v>
      </c>
      <c r="AM107" s="299">
        <f t="shared" si="49"/>
        <v>1371.6999999999998</v>
      </c>
      <c r="AN107" s="299">
        <f t="shared" si="50"/>
        <v>1373.5500435826903</v>
      </c>
    </row>
    <row r="108" spans="1:43" s="222" customFormat="1" ht="15" customHeight="1" x14ac:dyDescent="0.25">
      <c r="A108"/>
      <c r="B108" s="38" t="s">
        <v>69</v>
      </c>
      <c r="C108" s="38"/>
      <c r="D108" s="38"/>
      <c r="E108" s="38"/>
      <c r="F108" s="38"/>
      <c r="G108" s="38"/>
      <c r="H108" s="38"/>
      <c r="I108" s="38"/>
      <c r="J108" s="38"/>
      <c r="K108" s="38"/>
      <c r="L108" s="299">
        <v>1472.25</v>
      </c>
      <c r="M108" s="299">
        <v>1390.53</v>
      </c>
      <c r="N108" s="299">
        <v>1444.08</v>
      </c>
      <c r="O108" s="299">
        <v>1593.17</v>
      </c>
      <c r="P108" s="299">
        <v>1652.09</v>
      </c>
      <c r="Q108" s="299">
        <v>1991.16</v>
      </c>
      <c r="R108" s="299">
        <v>3047.17</v>
      </c>
      <c r="S108" s="299">
        <v>2911.64</v>
      </c>
      <c r="T108" s="299">
        <v>2995.03</v>
      </c>
      <c r="U108" s="299">
        <v>3159.58</v>
      </c>
      <c r="V108" s="299">
        <v>2623.9</v>
      </c>
      <c r="W108" s="299">
        <v>3048.87</v>
      </c>
      <c r="X108" s="299">
        <f t="shared" si="45"/>
        <v>2715.38</v>
      </c>
      <c r="Y108" s="299"/>
      <c r="AA108" s="299">
        <v>766.34</v>
      </c>
      <c r="AB108" s="299">
        <v>1381.73</v>
      </c>
      <c r="AC108" s="299">
        <v>1936.69</v>
      </c>
      <c r="AD108" s="299">
        <v>2715.38</v>
      </c>
      <c r="AE108" s="299">
        <v>731.49982090600008</v>
      </c>
      <c r="AJ108" s="299">
        <f t="shared" si="46"/>
        <v>766.34</v>
      </c>
      <c r="AK108" s="299">
        <f t="shared" si="47"/>
        <v>615.39</v>
      </c>
      <c r="AL108" s="299">
        <f t="shared" si="48"/>
        <v>554.96</v>
      </c>
      <c r="AM108" s="299">
        <f t="shared" si="49"/>
        <v>778.69</v>
      </c>
      <c r="AN108" s="299">
        <f t="shared" si="50"/>
        <v>731.49982090600008</v>
      </c>
    </row>
    <row r="109" spans="1:43" s="222" customFormat="1" ht="15" customHeight="1" x14ac:dyDescent="0.25">
      <c r="A109"/>
      <c r="B109" s="38" t="s">
        <v>70</v>
      </c>
      <c r="C109" s="38"/>
      <c r="D109" s="38"/>
      <c r="E109" s="38"/>
      <c r="F109" s="38"/>
      <c r="G109" s="38"/>
      <c r="H109" s="38"/>
      <c r="I109" s="38"/>
      <c r="J109" s="38"/>
      <c r="K109" s="38"/>
      <c r="L109" s="299">
        <v>804.08</v>
      </c>
      <c r="M109" s="299">
        <v>1326.31</v>
      </c>
      <c r="N109" s="299">
        <v>1727.1</v>
      </c>
      <c r="O109" s="299">
        <v>2131.69</v>
      </c>
      <c r="P109" s="299">
        <v>2495.0100000000002</v>
      </c>
      <c r="Q109" s="299">
        <v>3224.51</v>
      </c>
      <c r="R109" s="299">
        <v>3256.81</v>
      </c>
      <c r="S109" s="299">
        <v>3661.85</v>
      </c>
      <c r="T109" s="299">
        <v>3321.02</v>
      </c>
      <c r="U109" s="299">
        <v>3332.93</v>
      </c>
      <c r="V109" s="299">
        <v>3054.05</v>
      </c>
      <c r="W109" s="299">
        <v>3328.54</v>
      </c>
      <c r="X109" s="299">
        <f t="shared" si="45"/>
        <v>4177.75</v>
      </c>
      <c r="Y109" s="299"/>
      <c r="AA109" s="299">
        <v>1355.4</v>
      </c>
      <c r="AB109" s="299">
        <v>2418.5100000000002</v>
      </c>
      <c r="AC109" s="299">
        <v>3184.93</v>
      </c>
      <c r="AD109" s="299">
        <v>4177.75</v>
      </c>
      <c r="AE109" s="299">
        <v>1360.67080175602</v>
      </c>
      <c r="AJ109" s="299">
        <f t="shared" si="46"/>
        <v>1355.4</v>
      </c>
      <c r="AK109" s="299">
        <f t="shared" si="47"/>
        <v>1063.1100000000001</v>
      </c>
      <c r="AL109" s="299">
        <f t="shared" si="48"/>
        <v>766.41999999999962</v>
      </c>
      <c r="AM109" s="299">
        <f t="shared" si="49"/>
        <v>992.82000000000016</v>
      </c>
      <c r="AN109" s="299">
        <f t="shared" si="50"/>
        <v>1360.67080175602</v>
      </c>
    </row>
    <row r="110" spans="1:43" s="222" customFormat="1" ht="15" customHeight="1" x14ac:dyDescent="0.25">
      <c r="A110"/>
      <c r="B110" s="143" t="s">
        <v>6</v>
      </c>
      <c r="C110" s="143"/>
      <c r="D110" s="143"/>
      <c r="E110" s="143"/>
      <c r="F110" s="143"/>
      <c r="G110" s="143"/>
      <c r="H110" s="143"/>
      <c r="I110" s="143"/>
      <c r="J110" s="143"/>
      <c r="K110" s="143"/>
      <c r="L110" s="294">
        <v>7689.48</v>
      </c>
      <c r="M110" s="294">
        <v>9330.33</v>
      </c>
      <c r="N110" s="294">
        <v>9936.74</v>
      </c>
      <c r="O110" s="294">
        <v>9769.35</v>
      </c>
      <c r="P110" s="294">
        <v>10203.790000000001</v>
      </c>
      <c r="Q110" s="294">
        <v>11103.44</v>
      </c>
      <c r="R110" s="294">
        <v>12576.21</v>
      </c>
      <c r="S110" s="294">
        <v>15090.89</v>
      </c>
      <c r="T110" s="294">
        <v>15644.05</v>
      </c>
      <c r="U110" s="294">
        <v>16492.400000000001</v>
      </c>
      <c r="V110" s="294">
        <v>17420.77</v>
      </c>
      <c r="W110" s="294">
        <v>17056.53</v>
      </c>
      <c r="X110" s="294">
        <f t="shared" si="45"/>
        <v>18361.919999999998</v>
      </c>
      <c r="Y110" s="294"/>
      <c r="AA110" s="294">
        <v>5146.42</v>
      </c>
      <c r="AB110" s="294">
        <v>10186.36</v>
      </c>
      <c r="AC110" s="294">
        <v>13423.68</v>
      </c>
      <c r="AD110" s="294">
        <v>18361.919999999998</v>
      </c>
      <c r="AE110" s="334">
        <v>5174.0593573863898</v>
      </c>
      <c r="AJ110" s="294">
        <f t="shared" si="46"/>
        <v>5146.42</v>
      </c>
      <c r="AK110" s="294">
        <f t="shared" si="47"/>
        <v>5039.9400000000005</v>
      </c>
      <c r="AL110" s="294">
        <f t="shared" si="48"/>
        <v>3237.3199999999997</v>
      </c>
      <c r="AM110" s="294">
        <f t="shared" si="49"/>
        <v>4938.239999999998</v>
      </c>
      <c r="AN110" s="294">
        <f t="shared" si="50"/>
        <v>5174.0593573863898</v>
      </c>
    </row>
    <row r="111" spans="1:43" s="222" customFormat="1" ht="15" customHeight="1" x14ac:dyDescent="0.25">
      <c r="A111"/>
      <c r="B111" s="38" t="s">
        <v>71</v>
      </c>
      <c r="C111" s="38"/>
      <c r="D111" s="38"/>
      <c r="E111" s="38"/>
      <c r="F111" s="38"/>
      <c r="G111" s="38"/>
      <c r="H111" s="38"/>
      <c r="I111" s="38"/>
      <c r="J111" s="38"/>
      <c r="K111" s="38"/>
      <c r="L111" s="295">
        <v>7689.48</v>
      </c>
      <c r="M111" s="295">
        <v>9330.33</v>
      </c>
      <c r="N111" s="295">
        <v>9936.74</v>
      </c>
      <c r="O111" s="295">
        <v>9769.3499999999985</v>
      </c>
      <c r="P111" s="295">
        <v>10145.09</v>
      </c>
      <c r="Q111" s="295">
        <v>11031.320000000002</v>
      </c>
      <c r="R111" s="295">
        <v>12501.23</v>
      </c>
      <c r="S111" s="295">
        <v>14409.15</v>
      </c>
      <c r="T111" s="295">
        <v>14873.470000000001</v>
      </c>
      <c r="U111" s="295">
        <v>15696.3</v>
      </c>
      <c r="V111" s="295">
        <v>16633.32</v>
      </c>
      <c r="W111" s="295">
        <v>15814.43</v>
      </c>
      <c r="X111" s="295">
        <f t="shared" si="45"/>
        <v>17028.57</v>
      </c>
      <c r="Y111" s="295"/>
      <c r="AA111" s="295">
        <v>4840.8600000000006</v>
      </c>
      <c r="AB111" s="295">
        <v>9585.85</v>
      </c>
      <c r="AC111" s="295">
        <v>12523.300000000001</v>
      </c>
      <c r="AD111" s="295">
        <v>17028.57</v>
      </c>
      <c r="AE111" s="301">
        <v>4744.0355493581801</v>
      </c>
      <c r="AJ111" s="295">
        <f t="shared" si="46"/>
        <v>4840.8600000000006</v>
      </c>
      <c r="AK111" s="295">
        <f t="shared" si="47"/>
        <v>4744.99</v>
      </c>
      <c r="AL111" s="295">
        <f t="shared" si="48"/>
        <v>2937.4500000000007</v>
      </c>
      <c r="AM111" s="295">
        <f t="shared" si="49"/>
        <v>4505.2699999999986</v>
      </c>
      <c r="AN111" s="295">
        <f t="shared" si="50"/>
        <v>4744.0355493581801</v>
      </c>
    </row>
    <row r="112" spans="1:43" s="222" customFormat="1" ht="15" customHeight="1" x14ac:dyDescent="0.25">
      <c r="A112"/>
      <c r="B112" s="38" t="s">
        <v>72</v>
      </c>
      <c r="C112" s="38"/>
      <c r="D112" s="38"/>
      <c r="E112" s="38"/>
      <c r="F112" s="38"/>
      <c r="G112" s="38"/>
      <c r="H112" s="38"/>
      <c r="I112" s="38"/>
      <c r="J112" s="38"/>
      <c r="K112" s="38"/>
      <c r="L112" s="295" t="s">
        <v>23</v>
      </c>
      <c r="M112" s="295" t="s">
        <v>23</v>
      </c>
      <c r="N112" s="295" t="s">
        <v>23</v>
      </c>
      <c r="O112" s="295">
        <v>0</v>
      </c>
      <c r="P112" s="295">
        <v>58.69</v>
      </c>
      <c r="Q112" s="295">
        <v>72.02</v>
      </c>
      <c r="R112" s="295">
        <v>74.98</v>
      </c>
      <c r="S112" s="295">
        <v>74.709999999999994</v>
      </c>
      <c r="T112" s="295">
        <v>71.23</v>
      </c>
      <c r="U112" s="295">
        <v>69.849999999999994</v>
      </c>
      <c r="V112" s="295">
        <v>77.95</v>
      </c>
      <c r="W112" s="295">
        <v>255.36</v>
      </c>
      <c r="X112" s="295">
        <f t="shared" si="45"/>
        <v>360.48</v>
      </c>
      <c r="Y112" s="295"/>
      <c r="AA112" s="295">
        <v>105.36</v>
      </c>
      <c r="AB112" s="295">
        <v>191.42</v>
      </c>
      <c r="AC112" s="295">
        <v>259.14</v>
      </c>
      <c r="AD112" s="295">
        <v>360.48</v>
      </c>
      <c r="AE112" s="301">
        <v>79.047007932</v>
      </c>
      <c r="AJ112" s="295">
        <f t="shared" si="46"/>
        <v>105.36</v>
      </c>
      <c r="AK112" s="295">
        <f t="shared" si="47"/>
        <v>86.059999999999988</v>
      </c>
      <c r="AL112" s="295">
        <f t="shared" si="48"/>
        <v>67.72</v>
      </c>
      <c r="AM112" s="295">
        <f t="shared" si="49"/>
        <v>101.34000000000003</v>
      </c>
      <c r="AN112" s="295">
        <f t="shared" si="50"/>
        <v>79.047007932</v>
      </c>
    </row>
    <row r="113" spans="1:43" s="222" customFormat="1" ht="15" customHeight="1" x14ac:dyDescent="0.25">
      <c r="A113"/>
      <c r="B113" s="38" t="s">
        <v>73</v>
      </c>
      <c r="C113" s="38"/>
      <c r="D113" s="38"/>
      <c r="E113" s="38"/>
      <c r="F113" s="38"/>
      <c r="G113" s="38"/>
      <c r="H113" s="38"/>
      <c r="I113" s="38"/>
      <c r="J113" s="38"/>
      <c r="K113" s="38"/>
      <c r="L113" s="295" t="s">
        <v>23</v>
      </c>
      <c r="M113" s="295" t="s">
        <v>23</v>
      </c>
      <c r="N113" s="295" t="s">
        <v>23</v>
      </c>
      <c r="O113" s="295" t="s">
        <v>23</v>
      </c>
      <c r="P113" s="295" t="s">
        <v>23</v>
      </c>
      <c r="Q113" s="295" t="s">
        <v>23</v>
      </c>
      <c r="R113" s="295">
        <v>0</v>
      </c>
      <c r="S113" s="295">
        <v>606.37</v>
      </c>
      <c r="T113" s="295">
        <v>699.79</v>
      </c>
      <c r="U113" s="295">
        <v>726.25</v>
      </c>
      <c r="V113" s="295">
        <v>709.82</v>
      </c>
      <c r="W113" s="295">
        <v>986.74</v>
      </c>
      <c r="X113" s="295">
        <f t="shared" si="45"/>
        <v>972.87</v>
      </c>
      <c r="Y113" s="295"/>
      <c r="AA113" s="295">
        <v>200.2</v>
      </c>
      <c r="AB113" s="295">
        <v>409.09</v>
      </c>
      <c r="AC113" s="295">
        <v>641.25</v>
      </c>
      <c r="AD113" s="295">
        <v>972.87</v>
      </c>
      <c r="AE113" s="301">
        <v>350.97680009621001</v>
      </c>
      <c r="AJ113" s="295">
        <f t="shared" si="46"/>
        <v>200.2</v>
      </c>
      <c r="AK113" s="295">
        <f t="shared" si="47"/>
        <v>208.89</v>
      </c>
      <c r="AL113" s="295">
        <f t="shared" si="48"/>
        <v>232.16000000000003</v>
      </c>
      <c r="AM113" s="295">
        <f t="shared" si="49"/>
        <v>331.62</v>
      </c>
      <c r="AN113" s="295">
        <f t="shared" si="50"/>
        <v>350.97680009621001</v>
      </c>
    </row>
    <row r="114" spans="1:43" s="222" customFormat="1" ht="15" customHeight="1" x14ac:dyDescent="0.25">
      <c r="A114"/>
      <c r="B114" s="143" t="s">
        <v>298</v>
      </c>
      <c r="C114" s="143"/>
      <c r="D114" s="143"/>
      <c r="E114" s="143"/>
      <c r="F114" s="143"/>
      <c r="G114" s="143"/>
      <c r="H114" s="143"/>
      <c r="I114" s="143"/>
      <c r="J114" s="143"/>
      <c r="K114" s="143"/>
      <c r="L114" s="294">
        <v>30.78</v>
      </c>
      <c r="M114" s="294">
        <v>169.63</v>
      </c>
      <c r="N114" s="294">
        <v>231.26</v>
      </c>
      <c r="O114" s="294">
        <v>229.8</v>
      </c>
      <c r="P114" s="294">
        <v>235.93</v>
      </c>
      <c r="Q114" s="294">
        <v>222.35</v>
      </c>
      <c r="R114" s="294">
        <v>666.17</v>
      </c>
      <c r="S114" s="294">
        <v>861.25</v>
      </c>
      <c r="T114" s="294">
        <v>1234.98</v>
      </c>
      <c r="U114" s="294">
        <v>1757.3</v>
      </c>
      <c r="V114" s="294">
        <v>1092.6099999999999</v>
      </c>
      <c r="W114" s="294">
        <v>1887.6</v>
      </c>
      <c r="X114" s="294">
        <f t="shared" si="45"/>
        <v>2624.86</v>
      </c>
      <c r="Y114" s="294"/>
      <c r="AA114" s="294">
        <v>496.38</v>
      </c>
      <c r="AB114" s="294">
        <v>1039.54</v>
      </c>
      <c r="AC114" s="294">
        <v>1901.45</v>
      </c>
      <c r="AD114" s="294">
        <v>2624.86</v>
      </c>
      <c r="AE114" s="334">
        <v>1332.2888702600601</v>
      </c>
      <c r="AJ114" s="294">
        <f t="shared" si="46"/>
        <v>496.38</v>
      </c>
      <c r="AK114" s="294">
        <f t="shared" si="47"/>
        <v>543.16</v>
      </c>
      <c r="AL114" s="294">
        <f t="shared" si="48"/>
        <v>861.91000000000008</v>
      </c>
      <c r="AM114" s="294">
        <f t="shared" si="49"/>
        <v>723.41000000000008</v>
      </c>
      <c r="AN114" s="294">
        <f t="shared" si="50"/>
        <v>1332.2888702600601</v>
      </c>
    </row>
    <row r="115" spans="1:43" s="222" customFormat="1" ht="15" customHeight="1" x14ac:dyDescent="0.25">
      <c r="A115"/>
      <c r="B115" s="143" t="s">
        <v>66</v>
      </c>
      <c r="C115" s="143"/>
      <c r="D115" s="143"/>
      <c r="E115" s="143"/>
      <c r="F115" s="143"/>
      <c r="G115" s="143"/>
      <c r="H115" s="143"/>
      <c r="I115" s="143"/>
      <c r="J115" s="143"/>
      <c r="K115" s="143"/>
      <c r="L115" s="294">
        <v>0</v>
      </c>
      <c r="M115" s="294">
        <v>0</v>
      </c>
      <c r="N115" s="294">
        <v>0</v>
      </c>
      <c r="O115" s="294">
        <v>0</v>
      </c>
      <c r="P115" s="294">
        <v>0</v>
      </c>
      <c r="Q115" s="294">
        <v>0</v>
      </c>
      <c r="R115" s="294">
        <v>0</v>
      </c>
      <c r="S115" s="294">
        <v>0</v>
      </c>
      <c r="T115" s="294">
        <v>0</v>
      </c>
      <c r="U115" s="294">
        <v>0</v>
      </c>
      <c r="V115" s="294">
        <v>0</v>
      </c>
      <c r="W115" s="294">
        <v>22.8</v>
      </c>
      <c r="X115" s="294">
        <f t="shared" si="45"/>
        <v>635.51</v>
      </c>
      <c r="Y115" s="294"/>
      <c r="AA115" s="294">
        <v>66.03</v>
      </c>
      <c r="AB115" s="294">
        <v>230.66</v>
      </c>
      <c r="AC115" s="294">
        <v>419.43</v>
      </c>
      <c r="AD115" s="294">
        <v>635.51</v>
      </c>
      <c r="AE115" s="334">
        <v>275.94683316372993</v>
      </c>
      <c r="AJ115" s="294">
        <f t="shared" si="46"/>
        <v>66.03</v>
      </c>
      <c r="AK115" s="294">
        <f t="shared" si="47"/>
        <v>164.63</v>
      </c>
      <c r="AL115" s="294">
        <f t="shared" si="48"/>
        <v>188.77</v>
      </c>
      <c r="AM115" s="294">
        <f t="shared" si="49"/>
        <v>216.07999999999998</v>
      </c>
      <c r="AN115" s="294">
        <f>AE115</f>
        <v>275.94683316372993</v>
      </c>
    </row>
    <row r="116" spans="1:43" s="222" customFormat="1" ht="15" customHeight="1" x14ac:dyDescent="0.25">
      <c r="A116"/>
      <c r="B116" s="20"/>
      <c r="C116" s="20"/>
      <c r="D116" s="20"/>
      <c r="E116" s="20"/>
      <c r="F116" s="20"/>
      <c r="G116" s="20"/>
      <c r="H116" s="20"/>
      <c r="I116" s="20"/>
      <c r="J116" s="20"/>
      <c r="K116" s="20"/>
      <c r="Q116" s="295"/>
      <c r="R116" s="295"/>
      <c r="S116" s="295"/>
      <c r="T116" s="295"/>
      <c r="U116" s="295"/>
      <c r="V116" s="295"/>
      <c r="W116" s="295"/>
      <c r="X116" s="295"/>
      <c r="Y116" s="295"/>
      <c r="AA116" s="295"/>
      <c r="AB116" s="295"/>
      <c r="AC116" s="295"/>
      <c r="AD116" s="295"/>
      <c r="AE116" s="301"/>
      <c r="AJ116" s="295"/>
      <c r="AK116" s="295"/>
      <c r="AL116" s="295"/>
      <c r="AM116" s="295"/>
      <c r="AN116" s="295"/>
      <c r="AO116" s="295"/>
      <c r="AP116" s="295"/>
      <c r="AQ116" s="295"/>
    </row>
    <row r="117" spans="1:43" s="222" customFormat="1" ht="15" customHeight="1" x14ac:dyDescent="0.25">
      <c r="A117"/>
      <c r="B117" s="36" t="s">
        <v>78</v>
      </c>
      <c r="C117" s="36"/>
      <c r="D117" s="36"/>
      <c r="E117" s="36"/>
      <c r="F117" s="36"/>
      <c r="G117" s="36"/>
      <c r="H117" s="36"/>
      <c r="I117" s="36"/>
      <c r="J117" s="36"/>
      <c r="K117" s="36"/>
      <c r="L117" s="321">
        <v>58.39</v>
      </c>
      <c r="M117" s="321">
        <v>57.68</v>
      </c>
      <c r="N117" s="321">
        <v>63.48</v>
      </c>
      <c r="O117" s="321">
        <v>62.59</v>
      </c>
      <c r="P117" s="321">
        <v>58.94</v>
      </c>
      <c r="Q117" s="321">
        <v>63.95</v>
      </c>
      <c r="R117" s="321">
        <v>60.51</v>
      </c>
      <c r="S117" s="321">
        <v>59.17</v>
      </c>
      <c r="T117" s="321">
        <v>53.74</v>
      </c>
      <c r="U117" s="321">
        <v>54.66</v>
      </c>
      <c r="V117" s="321">
        <v>53.22</v>
      </c>
      <c r="W117" s="321">
        <v>53.65</v>
      </c>
      <c r="X117" s="321">
        <f>AD117</f>
        <v>64.67</v>
      </c>
      <c r="Y117" s="321"/>
      <c r="AA117" s="321">
        <v>57.92</v>
      </c>
      <c r="AB117" s="321">
        <v>65.09</v>
      </c>
      <c r="AC117" s="321">
        <v>66.069999999999993</v>
      </c>
      <c r="AD117" s="321">
        <v>64.67</v>
      </c>
      <c r="AE117" s="321" vm="326">
        <v>62.521855658268905</v>
      </c>
      <c r="AJ117"/>
      <c r="AK117"/>
      <c r="AL117"/>
      <c r="AM117"/>
      <c r="AN117"/>
      <c r="AO117"/>
      <c r="AP117"/>
      <c r="AQ117"/>
    </row>
    <row r="118" spans="1:43" s="222" customFormat="1" ht="15" customHeight="1" x14ac:dyDescent="0.25">
      <c r="A118"/>
      <c r="B118" s="9" t="s">
        <v>79</v>
      </c>
      <c r="C118" s="9"/>
      <c r="D118" s="9"/>
      <c r="E118" s="9"/>
      <c r="F118" s="9"/>
      <c r="G118" s="9"/>
      <c r="H118" s="9"/>
      <c r="I118" s="9"/>
      <c r="J118" s="9"/>
      <c r="K118" s="9"/>
      <c r="L118" s="322">
        <v>84.17</v>
      </c>
      <c r="M118" s="322">
        <v>87.99</v>
      </c>
      <c r="N118" s="322">
        <v>94.23</v>
      </c>
      <c r="O118" s="322">
        <v>89.26</v>
      </c>
      <c r="P118" s="322">
        <v>80.260000000000005</v>
      </c>
      <c r="Q118" s="322">
        <v>83</v>
      </c>
      <c r="R118" s="322">
        <v>81.47</v>
      </c>
      <c r="S118" s="322">
        <v>81.02</v>
      </c>
      <c r="T118" s="322">
        <v>77.39</v>
      </c>
      <c r="U118" s="322">
        <v>77.290000000000006</v>
      </c>
      <c r="V118" s="322">
        <v>80.59</v>
      </c>
      <c r="W118" s="322">
        <v>80.98</v>
      </c>
      <c r="X118" s="322">
        <f>AD118</f>
        <v>105.99</v>
      </c>
      <c r="Y118" s="322"/>
      <c r="AA118" s="322">
        <v>85.9</v>
      </c>
      <c r="AB118" s="322">
        <v>104.62</v>
      </c>
      <c r="AC118" s="322">
        <v>109.13</v>
      </c>
      <c r="AD118" s="322">
        <v>105.99</v>
      </c>
      <c r="AE118" s="322">
        <v>105.14218216831631</v>
      </c>
      <c r="AJ118"/>
      <c r="AK118"/>
      <c r="AL118"/>
      <c r="AM118"/>
      <c r="AN118"/>
      <c r="AO118"/>
      <c r="AP118"/>
      <c r="AQ118"/>
    </row>
    <row r="119" spans="1:43" s="222" customFormat="1" ht="15" customHeight="1" x14ac:dyDescent="0.25">
      <c r="A119"/>
      <c r="B119" s="9" t="s">
        <v>80</v>
      </c>
      <c r="C119" s="9"/>
      <c r="D119" s="9"/>
      <c r="E119" s="9"/>
      <c r="F119" s="9"/>
      <c r="G119" s="9"/>
      <c r="H119" s="9"/>
      <c r="I119" s="9"/>
      <c r="J119" s="9"/>
      <c r="K119" s="9"/>
      <c r="L119" s="322">
        <v>34.25</v>
      </c>
      <c r="M119" s="322">
        <v>32.83</v>
      </c>
      <c r="N119" s="322">
        <v>47.13</v>
      </c>
      <c r="O119" s="322">
        <v>48.41</v>
      </c>
      <c r="P119" s="322">
        <v>50.83</v>
      </c>
      <c r="Q119" s="322">
        <v>51.02</v>
      </c>
      <c r="R119" s="322">
        <v>46.44</v>
      </c>
      <c r="S119" s="322">
        <v>46.43</v>
      </c>
      <c r="T119" s="322">
        <v>45.3</v>
      </c>
      <c r="U119" s="322">
        <v>45.27</v>
      </c>
      <c r="V119" s="322">
        <v>43.96</v>
      </c>
      <c r="W119" s="322">
        <v>43.91</v>
      </c>
      <c r="X119" s="322">
        <f>AD119</f>
        <v>42.59</v>
      </c>
      <c r="Y119" s="322"/>
      <c r="AA119" s="322">
        <v>43.83</v>
      </c>
      <c r="AB119" s="322">
        <v>44.47</v>
      </c>
      <c r="AC119" s="322">
        <v>43.54</v>
      </c>
      <c r="AD119" s="322">
        <v>42.59</v>
      </c>
      <c r="AE119" s="322">
        <v>44.167562325799672</v>
      </c>
      <c r="AJ119"/>
      <c r="AK119"/>
      <c r="AL119"/>
      <c r="AM119"/>
      <c r="AN119"/>
      <c r="AO119"/>
      <c r="AP119"/>
      <c r="AQ119"/>
    </row>
    <row r="120" spans="1:43" s="222" customFormat="1" ht="15" customHeight="1" x14ac:dyDescent="0.25">
      <c r="A120"/>
      <c r="B120" s="9" t="s">
        <v>300</v>
      </c>
      <c r="C120" s="9"/>
      <c r="D120" s="9"/>
      <c r="E120" s="9"/>
      <c r="F120" s="9"/>
      <c r="G120" s="9"/>
      <c r="H120" s="9"/>
      <c r="I120" s="9"/>
      <c r="J120" s="9"/>
      <c r="K120" s="9"/>
      <c r="L120" s="322">
        <v>109.36</v>
      </c>
      <c r="M120" s="322">
        <v>119.67</v>
      </c>
      <c r="N120" s="322">
        <v>286.39</v>
      </c>
      <c r="O120" s="322">
        <v>309.20999999999998</v>
      </c>
      <c r="P120" s="322">
        <v>346.36</v>
      </c>
      <c r="Q120" s="322">
        <v>370.37</v>
      </c>
      <c r="R120" s="322">
        <v>216.09</v>
      </c>
      <c r="S120" s="322">
        <v>288.79000000000002</v>
      </c>
      <c r="T120" s="322">
        <v>195.39</v>
      </c>
      <c r="U120" s="322">
        <v>205.32</v>
      </c>
      <c r="V120" s="322">
        <v>217.56</v>
      </c>
      <c r="W120" s="322">
        <v>245.52</v>
      </c>
      <c r="X120" s="322">
        <f>AD120</f>
        <v>219.19</v>
      </c>
      <c r="Y120" s="322"/>
      <c r="AA120" s="322">
        <v>252.6</v>
      </c>
      <c r="AB120" s="322">
        <v>243.5</v>
      </c>
      <c r="AC120" s="322">
        <v>221.11</v>
      </c>
      <c r="AD120" s="322">
        <v>219.19</v>
      </c>
      <c r="AE120" s="322" vm="325">
        <v>23.754194427461126</v>
      </c>
      <c r="AJ120"/>
      <c r="AK120"/>
      <c r="AL120"/>
      <c r="AM120"/>
      <c r="AN120"/>
      <c r="AO120"/>
      <c r="AP120"/>
      <c r="AQ120"/>
    </row>
    <row r="121" spans="1:43" s="222" customFormat="1" ht="15" customHeight="1" x14ac:dyDescent="0.25">
      <c r="A121"/>
      <c r="B121" s="9" t="s">
        <v>302</v>
      </c>
      <c r="C121" s="9"/>
      <c r="D121" s="9"/>
      <c r="E121" s="9"/>
      <c r="F121" s="9"/>
      <c r="G121" s="9"/>
      <c r="H121" s="9"/>
      <c r="I121" s="9"/>
      <c r="J121" s="9"/>
      <c r="K121" s="9"/>
      <c r="L121" s="295">
        <v>0</v>
      </c>
      <c r="M121" s="295">
        <v>0</v>
      </c>
      <c r="N121" s="295">
        <v>0</v>
      </c>
      <c r="O121" s="295">
        <v>0</v>
      </c>
      <c r="P121" s="295">
        <v>0</v>
      </c>
      <c r="Q121" s="295">
        <v>0</v>
      </c>
      <c r="R121" s="295">
        <v>0</v>
      </c>
      <c r="S121" s="295">
        <v>0</v>
      </c>
      <c r="T121" s="295">
        <v>0</v>
      </c>
      <c r="U121" s="295">
        <v>0</v>
      </c>
      <c r="V121" s="425">
        <v>0</v>
      </c>
      <c r="W121" s="425">
        <v>54.63</v>
      </c>
      <c r="X121" s="425">
        <f>+AD121</f>
        <v>104.21</v>
      </c>
      <c r="Y121" s="425"/>
      <c r="Z121" s="426"/>
      <c r="AA121" s="425">
        <v>64.59</v>
      </c>
      <c r="AB121" s="322">
        <v>109.25</v>
      </c>
      <c r="AC121" s="322">
        <v>109.06</v>
      </c>
      <c r="AD121" s="322">
        <v>104.21</v>
      </c>
      <c r="AE121" s="322" vm="316">
        <v>100.62892624362769</v>
      </c>
      <c r="AJ121"/>
      <c r="AK121"/>
      <c r="AL121"/>
      <c r="AM121"/>
      <c r="AN121"/>
      <c r="AO121"/>
      <c r="AP121"/>
      <c r="AQ121"/>
    </row>
    <row r="122" spans="1:43" s="222" customFormat="1" ht="15" customHeight="1" x14ac:dyDescent="0.25">
      <c r="A122"/>
      <c r="B122"/>
      <c r="C122"/>
      <c r="D122"/>
      <c r="E122"/>
      <c r="F122"/>
      <c r="G122"/>
      <c r="H122"/>
      <c r="I122"/>
      <c r="J122"/>
      <c r="K122"/>
      <c r="W122" s="326"/>
      <c r="AJ122"/>
      <c r="AK122"/>
      <c r="AL122"/>
      <c r="AM122"/>
      <c r="AN122"/>
      <c r="AO122"/>
      <c r="AP122"/>
      <c r="AQ122"/>
    </row>
    <row r="123" spans="1:43" s="222" customFormat="1" ht="30" customHeight="1" x14ac:dyDescent="0.25">
      <c r="A123"/>
      <c r="B123" s="181" t="s">
        <v>6</v>
      </c>
      <c r="C123" s="181"/>
      <c r="D123" s="181"/>
      <c r="E123" s="181"/>
      <c r="F123" s="181"/>
      <c r="G123" s="181"/>
      <c r="H123" s="181"/>
      <c r="I123" s="181"/>
      <c r="J123" s="181"/>
      <c r="K123" s="181"/>
      <c r="L123" s="223"/>
      <c r="M123" s="223"/>
      <c r="N123" s="223"/>
      <c r="O123" s="223"/>
      <c r="P123" s="223"/>
      <c r="Q123" s="223"/>
      <c r="R123" s="223"/>
      <c r="S123" s="223"/>
      <c r="T123" s="223"/>
      <c r="U123" s="223"/>
      <c r="V123" s="224"/>
      <c r="W123" s="326"/>
      <c r="AJ123"/>
      <c r="AK123"/>
      <c r="AL123"/>
      <c r="AM123"/>
      <c r="AN123"/>
      <c r="AO123"/>
      <c r="AP123"/>
      <c r="AQ123"/>
    </row>
    <row r="124" spans="1:43" s="222" customFormat="1" ht="15" customHeight="1" x14ac:dyDescent="0.25">
      <c r="A124"/>
      <c r="B124" s="169" t="s">
        <v>81</v>
      </c>
      <c r="C124" s="169"/>
      <c r="D124" s="169"/>
      <c r="E124" s="169"/>
      <c r="F124" s="169"/>
      <c r="G124" s="169"/>
      <c r="H124" s="169"/>
      <c r="I124" s="169"/>
      <c r="J124" s="169"/>
      <c r="K124" s="169"/>
      <c r="L124" s="227">
        <v>2010</v>
      </c>
      <c r="M124" s="227">
        <v>2011</v>
      </c>
      <c r="N124" s="227">
        <v>2012</v>
      </c>
      <c r="O124" s="227">
        <v>2013</v>
      </c>
      <c r="P124" s="227">
        <v>2014</v>
      </c>
      <c r="Q124" s="227">
        <v>2015</v>
      </c>
      <c r="R124" s="227">
        <v>2016</v>
      </c>
      <c r="S124" s="227">
        <v>2017</v>
      </c>
      <c r="T124" s="227">
        <v>2018</v>
      </c>
      <c r="U124" s="227">
        <v>2019</v>
      </c>
      <c r="V124" s="227">
        <v>2020</v>
      </c>
      <c r="W124" s="227">
        <v>2021</v>
      </c>
      <c r="X124" s="228">
        <v>2022</v>
      </c>
      <c r="Y124" s="229">
        <v>2023</v>
      </c>
      <c r="AA124" s="230" t="s">
        <v>290</v>
      </c>
      <c r="AB124" s="230" t="s">
        <v>291</v>
      </c>
      <c r="AC124" s="230" t="s">
        <v>292</v>
      </c>
      <c r="AD124" s="230">
        <v>2022</v>
      </c>
      <c r="AE124" s="231" t="s">
        <v>320</v>
      </c>
      <c r="AF124" s="231" t="s">
        <v>321</v>
      </c>
      <c r="AG124" s="232" t="s">
        <v>322</v>
      </c>
      <c r="AH124" s="233">
        <v>2023</v>
      </c>
      <c r="AJ124" s="230" t="s">
        <v>290</v>
      </c>
      <c r="AK124" s="230" t="s">
        <v>293</v>
      </c>
      <c r="AL124" s="230" t="s">
        <v>294</v>
      </c>
      <c r="AM124" s="230" t="s">
        <v>295</v>
      </c>
      <c r="AN124" s="231" t="s">
        <v>320</v>
      </c>
      <c r="AO124" s="231" t="s">
        <v>325</v>
      </c>
      <c r="AP124" s="231" t="s">
        <v>323</v>
      </c>
      <c r="AQ124" s="231" t="s">
        <v>324</v>
      </c>
    </row>
    <row r="125" spans="1:43" s="222" customFormat="1" ht="15" customHeight="1" x14ac:dyDescent="0.25">
      <c r="A125"/>
      <c r="B125" s="131" t="s">
        <v>82</v>
      </c>
      <c r="C125" s="131"/>
      <c r="D125" s="131"/>
      <c r="E125" s="131"/>
      <c r="F125" s="131"/>
      <c r="G125" s="131"/>
      <c r="H125" s="131"/>
      <c r="I125" s="131"/>
      <c r="J125" s="131"/>
      <c r="K125" s="131"/>
      <c r="L125" s="303">
        <v>364.53</v>
      </c>
      <c r="M125" s="303">
        <v>421.61</v>
      </c>
      <c r="N125" s="303">
        <v>456.75</v>
      </c>
      <c r="O125" s="303">
        <v>461.89</v>
      </c>
      <c r="P125" s="303">
        <v>507.6</v>
      </c>
      <c r="Q125" s="303">
        <v>552.98</v>
      </c>
      <c r="R125" s="303">
        <v>561.87</v>
      </c>
      <c r="S125" s="303">
        <v>675.62</v>
      </c>
      <c r="T125" s="303">
        <v>682.44</v>
      </c>
      <c r="U125" s="303">
        <v>728.66</v>
      </c>
      <c r="V125" s="303">
        <v>764.52</v>
      </c>
      <c r="W125" s="303">
        <v>691.21</v>
      </c>
      <c r="X125" s="303">
        <f>AD125</f>
        <v>756.38</v>
      </c>
      <c r="Y125" s="303"/>
      <c r="AA125" s="303">
        <v>223.69</v>
      </c>
      <c r="AB125" s="303">
        <v>452.29</v>
      </c>
      <c r="AC125" s="303">
        <v>580.26</v>
      </c>
      <c r="AD125" s="303">
        <v>756.38</v>
      </c>
      <c r="AE125" s="301">
        <v>239.39005262328152</v>
      </c>
      <c r="AJ125" s="303">
        <f t="shared" ref="AJ125:AJ134" si="51">AA125</f>
        <v>223.69</v>
      </c>
      <c r="AK125" s="303">
        <f t="shared" ref="AK125:AK134" si="52">AB125-AA125</f>
        <v>228.60000000000002</v>
      </c>
      <c r="AL125" s="303">
        <f t="shared" ref="AL125:AL134" si="53">AC125-AB125</f>
        <v>127.96999999999997</v>
      </c>
      <c r="AM125" s="303">
        <f t="shared" ref="AM125:AM134" si="54">AD125-AC125</f>
        <v>176.12</v>
      </c>
      <c r="AN125" s="303">
        <f>AE125</f>
        <v>239.39005262328152</v>
      </c>
    </row>
    <row r="126" spans="1:43" s="222" customFormat="1" ht="15" customHeight="1" x14ac:dyDescent="0.25">
      <c r="A126"/>
      <c r="B126" s="129" t="s">
        <v>83</v>
      </c>
      <c r="C126" s="129"/>
      <c r="D126" s="129"/>
      <c r="E126" s="129"/>
      <c r="F126" s="129"/>
      <c r="G126" s="129"/>
      <c r="H126" s="129"/>
      <c r="I126" s="129"/>
      <c r="J126" s="129"/>
      <c r="K126" s="129"/>
      <c r="L126" s="303">
        <v>141.86000000000001</v>
      </c>
      <c r="M126" s="303">
        <v>155.36000000000001</v>
      </c>
      <c r="N126" s="303">
        <v>163.62</v>
      </c>
      <c r="O126" s="303">
        <v>166.15</v>
      </c>
      <c r="P126" s="303">
        <v>164.2</v>
      </c>
      <c r="Q126" s="303">
        <v>219.15</v>
      </c>
      <c r="R126" s="303">
        <v>218.65</v>
      </c>
      <c r="S126" s="303">
        <v>254.75</v>
      </c>
      <c r="T126" s="303">
        <v>218.69</v>
      </c>
      <c r="U126" s="303">
        <v>203.28</v>
      </c>
      <c r="V126" s="303">
        <v>230.46</v>
      </c>
      <c r="W126" s="303">
        <v>209.59</v>
      </c>
      <c r="X126" s="303">
        <f>AD126</f>
        <v>245.89</v>
      </c>
      <c r="Y126" s="303"/>
      <c r="AA126" s="303">
        <v>65.83</v>
      </c>
      <c r="AB126" s="303">
        <v>135.31</v>
      </c>
      <c r="AC126" s="303">
        <v>184.99</v>
      </c>
      <c r="AD126" s="303">
        <v>245.89</v>
      </c>
      <c r="AE126" s="301">
        <v>68.124594079999994</v>
      </c>
      <c r="AJ126" s="303">
        <f t="shared" si="51"/>
        <v>65.83</v>
      </c>
      <c r="AK126" s="303">
        <f t="shared" si="52"/>
        <v>69.48</v>
      </c>
      <c r="AL126" s="303">
        <f t="shared" si="53"/>
        <v>49.680000000000007</v>
      </c>
      <c r="AM126" s="303">
        <f t="shared" si="54"/>
        <v>60.899999999999977</v>
      </c>
      <c r="AN126" s="303">
        <f t="shared" ref="AN126:AN139" si="55">AE126</f>
        <v>68.124594079999994</v>
      </c>
    </row>
    <row r="127" spans="1:43" s="222" customFormat="1" ht="15" customHeight="1" x14ac:dyDescent="0.25">
      <c r="A127"/>
      <c r="B127" s="40" t="s">
        <v>22</v>
      </c>
      <c r="C127" s="40"/>
      <c r="D127" s="40"/>
      <c r="E127" s="40"/>
      <c r="F127" s="40"/>
      <c r="G127" s="40"/>
      <c r="H127" s="40"/>
      <c r="I127" s="40"/>
      <c r="J127" s="40"/>
      <c r="K127" s="40"/>
      <c r="L127" s="294">
        <v>506.39</v>
      </c>
      <c r="M127" s="294">
        <v>576.97</v>
      </c>
      <c r="N127" s="294">
        <v>620.37</v>
      </c>
      <c r="O127" s="294">
        <v>628.04</v>
      </c>
      <c r="P127" s="294">
        <v>671.81</v>
      </c>
      <c r="Q127" s="294">
        <v>772.13</v>
      </c>
      <c r="R127" s="294">
        <v>780.52</v>
      </c>
      <c r="S127" s="294">
        <v>930.37</v>
      </c>
      <c r="T127" s="294">
        <v>901.14</v>
      </c>
      <c r="U127" s="294">
        <v>931.94</v>
      </c>
      <c r="V127" s="294">
        <v>994.98</v>
      </c>
      <c r="W127" s="294">
        <v>900.8</v>
      </c>
      <c r="X127" s="294">
        <f>AD127</f>
        <v>1002.27</v>
      </c>
      <c r="Y127" s="294"/>
      <c r="AA127" s="294">
        <v>289.52999999999997</v>
      </c>
      <c r="AB127" s="294">
        <v>587.59</v>
      </c>
      <c r="AC127" s="294">
        <v>765.25</v>
      </c>
      <c r="AD127" s="294">
        <v>1002.27</v>
      </c>
      <c r="AE127" s="334">
        <v>307.51464670328153</v>
      </c>
      <c r="AJ127" s="294">
        <f t="shared" si="51"/>
        <v>289.52999999999997</v>
      </c>
      <c r="AK127" s="294">
        <f t="shared" si="52"/>
        <v>298.06000000000006</v>
      </c>
      <c r="AL127" s="294">
        <f t="shared" si="53"/>
        <v>177.65999999999997</v>
      </c>
      <c r="AM127" s="294">
        <f t="shared" si="54"/>
        <v>237.01999999999998</v>
      </c>
      <c r="AN127" s="294">
        <f t="shared" si="55"/>
        <v>307.51464670328153</v>
      </c>
    </row>
    <row r="128" spans="1:43" s="222" customFormat="1" ht="15" customHeight="1" x14ac:dyDescent="0.25">
      <c r="A128"/>
      <c r="B128" s="131" t="s">
        <v>84</v>
      </c>
      <c r="C128" s="131"/>
      <c r="D128" s="131"/>
      <c r="E128" s="131"/>
      <c r="F128" s="131"/>
      <c r="G128" s="131"/>
      <c r="H128" s="131"/>
      <c r="I128" s="131"/>
      <c r="J128" s="131"/>
      <c r="K128" s="131"/>
      <c r="L128" s="303">
        <v>61.01</v>
      </c>
      <c r="M128" s="303">
        <v>24.65</v>
      </c>
      <c r="N128" s="303">
        <v>25.43</v>
      </c>
      <c r="O128" s="303">
        <v>39.880000000000003</v>
      </c>
      <c r="P128" s="303">
        <v>22.62</v>
      </c>
      <c r="Q128" s="303">
        <v>21.78</v>
      </c>
      <c r="R128" s="303">
        <v>25.71</v>
      </c>
      <c r="S128" s="303">
        <v>24.97</v>
      </c>
      <c r="T128" s="303">
        <v>175.27</v>
      </c>
      <c r="U128" s="303">
        <v>56.37</v>
      </c>
      <c r="V128" s="303">
        <v>249.64</v>
      </c>
      <c r="W128" s="303">
        <v>331.78</v>
      </c>
      <c r="X128" s="303">
        <f>AD128</f>
        <v>92.32</v>
      </c>
      <c r="Y128" s="303"/>
      <c r="AA128" s="303">
        <v>14.95</v>
      </c>
      <c r="AB128" s="303">
        <v>24.7</v>
      </c>
      <c r="AC128" s="303">
        <v>42.86</v>
      </c>
      <c r="AD128" s="303">
        <v>92.32</v>
      </c>
      <c r="AE128" s="301">
        <v>12.302630811888022</v>
      </c>
      <c r="AJ128" s="303">
        <f t="shared" si="51"/>
        <v>14.95</v>
      </c>
      <c r="AK128" s="303">
        <f t="shared" si="52"/>
        <v>9.75</v>
      </c>
      <c r="AL128" s="303">
        <f t="shared" si="53"/>
        <v>18.16</v>
      </c>
      <c r="AM128" s="303">
        <f t="shared" si="54"/>
        <v>49.459999999999994</v>
      </c>
      <c r="AN128" s="303">
        <f t="shared" si="55"/>
        <v>12.302630811888022</v>
      </c>
    </row>
    <row r="129" spans="1:43" s="222" customFormat="1" ht="15" customHeight="1" x14ac:dyDescent="0.25">
      <c r="A129"/>
      <c r="B129" s="131" t="s">
        <v>85</v>
      </c>
      <c r="C129" s="131"/>
      <c r="D129" s="131"/>
      <c r="E129" s="131"/>
      <c r="F129" s="131"/>
      <c r="G129" s="131"/>
      <c r="H129" s="131"/>
      <c r="I129" s="131"/>
      <c r="J129" s="131"/>
      <c r="K129" s="131"/>
      <c r="L129" s="303">
        <v>185.15</v>
      </c>
      <c r="M129" s="303">
        <v>225.55</v>
      </c>
      <c r="N129" s="303">
        <v>237.67</v>
      </c>
      <c r="O129" s="303">
        <v>230.31</v>
      </c>
      <c r="P129" s="303">
        <v>217.05</v>
      </c>
      <c r="Q129" s="303">
        <v>281.23</v>
      </c>
      <c r="R129" s="303">
        <v>251.11</v>
      </c>
      <c r="S129" s="303">
        <v>279.32</v>
      </c>
      <c r="T129" s="303">
        <v>327.06</v>
      </c>
      <c r="U129" s="303">
        <v>300.22000000000003</v>
      </c>
      <c r="V129" s="303">
        <v>330.67</v>
      </c>
      <c r="W129" s="303">
        <v>355.19</v>
      </c>
      <c r="X129" s="303">
        <f>(AD129)</f>
        <v>443.46</v>
      </c>
      <c r="Y129" s="303"/>
      <c r="Z129" s="303"/>
      <c r="AA129" s="303">
        <v>141.09</v>
      </c>
      <c r="AB129" s="303">
        <v>241.96</v>
      </c>
      <c r="AC129" s="303">
        <v>337.77</v>
      </c>
      <c r="AD129" s="303">
        <v>443.46</v>
      </c>
      <c r="AE129" s="301">
        <v>139.42012998572136</v>
      </c>
      <c r="AJ129" s="303">
        <f t="shared" si="51"/>
        <v>141.09</v>
      </c>
      <c r="AK129" s="303">
        <f t="shared" si="52"/>
        <v>100.87</v>
      </c>
      <c r="AL129" s="303">
        <f t="shared" si="53"/>
        <v>95.809999999999974</v>
      </c>
      <c r="AM129" s="303">
        <f t="shared" si="54"/>
        <v>105.69</v>
      </c>
      <c r="AN129" s="303">
        <f t="shared" si="55"/>
        <v>139.42012998572136</v>
      </c>
    </row>
    <row r="130" spans="1:43" s="222" customFormat="1" ht="15" customHeight="1" x14ac:dyDescent="0.25">
      <c r="A130"/>
      <c r="B130" s="132" t="s">
        <v>86</v>
      </c>
      <c r="C130" s="132"/>
      <c r="D130" s="132"/>
      <c r="E130" s="132"/>
      <c r="F130" s="132"/>
      <c r="G130" s="132"/>
      <c r="H130" s="132"/>
      <c r="I130" s="132"/>
      <c r="J130" s="132"/>
      <c r="K130" s="132"/>
      <c r="L130" s="303">
        <v>123.33</v>
      </c>
      <c r="M130" s="303">
        <v>140.94999999999999</v>
      </c>
      <c r="N130" s="303">
        <v>149.62</v>
      </c>
      <c r="O130" s="303">
        <v>143.44</v>
      </c>
      <c r="P130" s="303">
        <v>144.51</v>
      </c>
      <c r="Q130" s="303">
        <v>149.02000000000001</v>
      </c>
      <c r="R130" s="303">
        <v>154.38999999999999</v>
      </c>
      <c r="S130" s="303">
        <v>176.05</v>
      </c>
      <c r="T130" s="303">
        <v>189.3</v>
      </c>
      <c r="U130" s="303">
        <v>165.9</v>
      </c>
      <c r="V130" s="303">
        <v>186.47</v>
      </c>
      <c r="W130" s="303">
        <v>185.33</v>
      </c>
      <c r="X130" s="303">
        <f>(AD130)</f>
        <v>213.13</v>
      </c>
      <c r="Y130" s="303"/>
      <c r="Z130" s="303"/>
      <c r="AA130" s="303">
        <v>47.67</v>
      </c>
      <c r="AB130" s="303">
        <v>97.31</v>
      </c>
      <c r="AC130" s="303">
        <v>152.32</v>
      </c>
      <c r="AD130" s="303">
        <v>213.13</v>
      </c>
      <c r="AE130" s="301">
        <v>57.197964585858713</v>
      </c>
      <c r="AJ130" s="303">
        <f t="shared" si="51"/>
        <v>47.67</v>
      </c>
      <c r="AK130" s="303">
        <f t="shared" si="52"/>
        <v>49.64</v>
      </c>
      <c r="AL130" s="303">
        <f t="shared" si="53"/>
        <v>55.009999999999991</v>
      </c>
      <c r="AM130" s="303">
        <f t="shared" si="54"/>
        <v>60.81</v>
      </c>
      <c r="AN130" s="303">
        <f t="shared" si="55"/>
        <v>57.197964585858713</v>
      </c>
    </row>
    <row r="131" spans="1:43" s="222" customFormat="1" ht="15" customHeight="1" x14ac:dyDescent="0.25">
      <c r="A131"/>
      <c r="B131" s="132" t="s">
        <v>87</v>
      </c>
      <c r="C131" s="132"/>
      <c r="D131" s="132"/>
      <c r="E131" s="132"/>
      <c r="F131" s="132"/>
      <c r="G131" s="132"/>
      <c r="H131" s="132"/>
      <c r="I131" s="132"/>
      <c r="J131" s="132"/>
      <c r="K131" s="132"/>
      <c r="L131" s="303">
        <v>32.26</v>
      </c>
      <c r="M131" s="303">
        <v>36.1</v>
      </c>
      <c r="N131" s="303">
        <v>37.28</v>
      </c>
      <c r="O131" s="303">
        <v>38.21</v>
      </c>
      <c r="P131" s="303">
        <v>36.96</v>
      </c>
      <c r="Q131" s="303">
        <v>44.57</v>
      </c>
      <c r="R131" s="303">
        <v>48.56</v>
      </c>
      <c r="S131" s="303">
        <v>56.61</v>
      </c>
      <c r="T131" s="303">
        <v>68.78</v>
      </c>
      <c r="U131" s="303">
        <v>70.86</v>
      </c>
      <c r="V131" s="303">
        <v>86.97</v>
      </c>
      <c r="W131" s="303">
        <v>105.78</v>
      </c>
      <c r="X131" s="303">
        <f>(AD131)</f>
        <v>131.04</v>
      </c>
      <c r="Y131" s="303"/>
      <c r="Z131" s="303"/>
      <c r="AA131" s="303">
        <v>29.59</v>
      </c>
      <c r="AB131" s="303">
        <v>60.12</v>
      </c>
      <c r="AC131" s="303">
        <v>93.03</v>
      </c>
      <c r="AD131" s="303">
        <v>131.04</v>
      </c>
      <c r="AE131" s="301">
        <v>31.004011491314518</v>
      </c>
      <c r="AJ131" s="303">
        <f t="shared" si="51"/>
        <v>29.59</v>
      </c>
      <c r="AK131" s="303">
        <f t="shared" si="52"/>
        <v>30.529999999999998</v>
      </c>
      <c r="AL131" s="303">
        <f t="shared" si="53"/>
        <v>32.910000000000004</v>
      </c>
      <c r="AM131" s="303">
        <f t="shared" si="54"/>
        <v>38.009999999999991</v>
      </c>
      <c r="AN131" s="303">
        <f t="shared" si="55"/>
        <v>31.004011491314518</v>
      </c>
    </row>
    <row r="132" spans="1:43" s="222" customFormat="1" ht="15" customHeight="1" x14ac:dyDescent="0.25">
      <c r="A132"/>
      <c r="B132" s="132" t="s">
        <v>88</v>
      </c>
      <c r="C132" s="132"/>
      <c r="D132" s="132"/>
      <c r="E132" s="132"/>
      <c r="F132" s="132"/>
      <c r="G132" s="132"/>
      <c r="H132" s="132"/>
      <c r="I132" s="132"/>
      <c r="J132" s="132"/>
      <c r="K132" s="132"/>
      <c r="L132" s="303">
        <v>29.57</v>
      </c>
      <c r="M132" s="303">
        <v>48.5</v>
      </c>
      <c r="N132" s="303">
        <v>50.77</v>
      </c>
      <c r="O132" s="303">
        <v>48.66</v>
      </c>
      <c r="P132" s="303">
        <v>35.58</v>
      </c>
      <c r="Q132" s="303">
        <v>87.64</v>
      </c>
      <c r="R132" s="303">
        <v>48.16</v>
      </c>
      <c r="S132" s="303">
        <v>46.66</v>
      </c>
      <c r="T132" s="303">
        <v>68.98</v>
      </c>
      <c r="U132" s="303">
        <v>63.46</v>
      </c>
      <c r="V132" s="303">
        <v>57.23</v>
      </c>
      <c r="W132" s="303">
        <v>64.08</v>
      </c>
      <c r="X132" s="303">
        <f>(AD132)</f>
        <v>99.29</v>
      </c>
      <c r="Y132" s="303"/>
      <c r="Z132" s="303"/>
      <c r="AA132" s="303">
        <v>63.82</v>
      </c>
      <c r="AB132" s="303">
        <v>84.53</v>
      </c>
      <c r="AC132" s="303">
        <v>92.43</v>
      </c>
      <c r="AD132" s="303">
        <v>99.29</v>
      </c>
      <c r="AE132" s="301">
        <v>51.218153908548118</v>
      </c>
      <c r="AJ132" s="303">
        <f t="shared" si="51"/>
        <v>63.82</v>
      </c>
      <c r="AK132" s="303">
        <f t="shared" si="52"/>
        <v>20.71</v>
      </c>
      <c r="AL132" s="303">
        <f t="shared" si="53"/>
        <v>7.9000000000000057</v>
      </c>
      <c r="AM132" s="303">
        <f t="shared" si="54"/>
        <v>6.8599999999999994</v>
      </c>
      <c r="AN132" s="303">
        <f t="shared" si="55"/>
        <v>51.218153908548118</v>
      </c>
    </row>
    <row r="133" spans="1:43" s="222" customFormat="1" ht="15" customHeight="1" x14ac:dyDescent="0.25">
      <c r="A133"/>
      <c r="B133" s="131" t="s">
        <v>89</v>
      </c>
      <c r="C133" s="131"/>
      <c r="D133" s="131"/>
      <c r="E133" s="131"/>
      <c r="F133" s="131"/>
      <c r="G133" s="131"/>
      <c r="H133" s="131"/>
      <c r="I133" s="131"/>
      <c r="J133" s="131"/>
      <c r="K133" s="131"/>
      <c r="L133" s="303">
        <v>0</v>
      </c>
      <c r="M133" s="303">
        <v>0</v>
      </c>
      <c r="N133" s="303">
        <v>0</v>
      </c>
      <c r="O133" s="303">
        <v>0</v>
      </c>
      <c r="P133" s="303">
        <v>0</v>
      </c>
      <c r="Q133" s="303">
        <v>0</v>
      </c>
      <c r="R133" s="303">
        <v>0</v>
      </c>
      <c r="S133" s="303">
        <v>0</v>
      </c>
      <c r="T133" s="303">
        <v>0</v>
      </c>
      <c r="U133" s="303">
        <v>0</v>
      </c>
      <c r="V133" s="303">
        <v>-0.21</v>
      </c>
      <c r="W133" s="303">
        <v>17.920000000000002</v>
      </c>
      <c r="X133" s="303">
        <f>AD133</f>
        <v>37.18</v>
      </c>
      <c r="Y133" s="303"/>
      <c r="AA133" s="303">
        <v>7.35</v>
      </c>
      <c r="AB133" s="303">
        <v>22.72</v>
      </c>
      <c r="AC133" s="303">
        <v>26.93</v>
      </c>
      <c r="AD133" s="303">
        <v>37.18</v>
      </c>
      <c r="AE133" s="301">
        <v>5.7501443849999996</v>
      </c>
      <c r="AJ133" s="303">
        <f t="shared" si="51"/>
        <v>7.35</v>
      </c>
      <c r="AK133" s="303">
        <f t="shared" si="52"/>
        <v>15.37</v>
      </c>
      <c r="AL133" s="303">
        <f t="shared" si="53"/>
        <v>4.2100000000000009</v>
      </c>
      <c r="AM133" s="303">
        <f t="shared" si="54"/>
        <v>10.25</v>
      </c>
      <c r="AN133" s="303">
        <f t="shared" si="55"/>
        <v>5.7501443849999996</v>
      </c>
    </row>
    <row r="134" spans="1:43" s="222" customFormat="1" ht="15" customHeight="1" x14ac:dyDescent="0.25">
      <c r="A134"/>
      <c r="B134" s="40" t="s">
        <v>90</v>
      </c>
      <c r="C134" s="40"/>
      <c r="D134" s="40"/>
      <c r="E134" s="40"/>
      <c r="F134" s="40"/>
      <c r="G134" s="40"/>
      <c r="H134" s="40"/>
      <c r="I134" s="40"/>
      <c r="J134" s="40"/>
      <c r="K134" s="40"/>
      <c r="L134" s="294">
        <v>382.25</v>
      </c>
      <c r="M134" s="294">
        <v>376.07</v>
      </c>
      <c r="N134" s="294">
        <v>408.13</v>
      </c>
      <c r="O134" s="294">
        <v>437.6</v>
      </c>
      <c r="P134" s="294">
        <v>477.38</v>
      </c>
      <c r="Q134" s="294">
        <v>512.66999999999996</v>
      </c>
      <c r="R134" s="294">
        <v>555.11</v>
      </c>
      <c r="S134" s="294">
        <v>676.02</v>
      </c>
      <c r="T134" s="294">
        <v>749.34</v>
      </c>
      <c r="U134" s="294">
        <v>688.09</v>
      </c>
      <c r="V134" s="294">
        <v>913.73</v>
      </c>
      <c r="W134" s="294">
        <v>895.31</v>
      </c>
      <c r="X134" s="294">
        <f>AD134</f>
        <v>688.32</v>
      </c>
      <c r="Y134" s="294"/>
      <c r="AA134" s="294">
        <v>170.75</v>
      </c>
      <c r="AB134" s="294">
        <v>393.05</v>
      </c>
      <c r="AC134" s="294">
        <v>497.27</v>
      </c>
      <c r="AD134" s="294">
        <v>688.32</v>
      </c>
      <c r="AE134" s="334">
        <v>186.14729191444818</v>
      </c>
      <c r="AJ134" s="294">
        <f t="shared" si="51"/>
        <v>170.75</v>
      </c>
      <c r="AK134" s="294">
        <f t="shared" si="52"/>
        <v>222.3</v>
      </c>
      <c r="AL134" s="294">
        <f t="shared" si="53"/>
        <v>104.21999999999997</v>
      </c>
      <c r="AM134" s="294">
        <f t="shared" si="54"/>
        <v>191.05000000000007</v>
      </c>
      <c r="AN134" s="294">
        <f t="shared" si="55"/>
        <v>186.14729191444818</v>
      </c>
    </row>
    <row r="135" spans="1:43" s="222" customFormat="1" ht="15" customHeight="1" x14ac:dyDescent="0.25">
      <c r="A135"/>
      <c r="B135" s="133" t="s">
        <v>91</v>
      </c>
      <c r="C135" s="133"/>
      <c r="D135" s="133"/>
      <c r="E135" s="133"/>
      <c r="F135" s="133"/>
      <c r="G135" s="133"/>
      <c r="H135" s="133"/>
      <c r="I135" s="133"/>
      <c r="J135" s="133"/>
      <c r="K135" s="133"/>
      <c r="L135" s="323">
        <v>0.75</v>
      </c>
      <c r="M135" s="323">
        <v>0.65</v>
      </c>
      <c r="N135" s="323">
        <v>0.66</v>
      </c>
      <c r="O135" s="323">
        <v>0.7</v>
      </c>
      <c r="P135" s="323">
        <v>0.71</v>
      </c>
      <c r="Q135" s="323">
        <v>0.66</v>
      </c>
      <c r="R135" s="323">
        <v>0.71</v>
      </c>
      <c r="S135" s="323">
        <v>0.73</v>
      </c>
      <c r="T135" s="323">
        <v>0.83</v>
      </c>
      <c r="U135" s="323">
        <v>0.74</v>
      </c>
      <c r="V135" s="323">
        <v>0.92</v>
      </c>
      <c r="W135" s="323">
        <v>0.99</v>
      </c>
      <c r="X135" s="323">
        <f>AD135</f>
        <v>0.69</v>
      </c>
      <c r="Y135" s="323"/>
      <c r="AA135" s="323">
        <v>0.59</v>
      </c>
      <c r="AB135" s="323">
        <v>0.67</v>
      </c>
      <c r="AC135" s="323">
        <v>0.65</v>
      </c>
      <c r="AD135" s="323">
        <v>0.69</v>
      </c>
      <c r="AE135" s="479">
        <v>0.60532821415189453</v>
      </c>
      <c r="AJ135" s="323"/>
      <c r="AK135" s="323"/>
      <c r="AL135" s="323"/>
      <c r="AM135" s="323"/>
      <c r="AN135" s="323"/>
    </row>
    <row r="136" spans="1:43" s="222" customFormat="1" ht="15" customHeight="1" x14ac:dyDescent="0.25">
      <c r="A136"/>
      <c r="B136" s="130" t="s">
        <v>92</v>
      </c>
      <c r="C136" s="130"/>
      <c r="D136" s="130"/>
      <c r="E136" s="130"/>
      <c r="F136" s="130"/>
      <c r="G136" s="130"/>
      <c r="H136" s="130"/>
      <c r="I136" s="130"/>
      <c r="J136" s="130"/>
      <c r="K136" s="130"/>
      <c r="L136" s="303">
        <v>0</v>
      </c>
      <c r="M136" s="303">
        <v>0</v>
      </c>
      <c r="N136" s="303">
        <v>0</v>
      </c>
      <c r="O136" s="303">
        <v>1.55</v>
      </c>
      <c r="P136" s="303">
        <v>0</v>
      </c>
      <c r="Q136" s="303">
        <v>-0.21</v>
      </c>
      <c r="R136" s="303">
        <v>-0.1</v>
      </c>
      <c r="S136" s="303">
        <v>-0.41</v>
      </c>
      <c r="T136" s="303">
        <v>-0.34</v>
      </c>
      <c r="U136" s="303">
        <v>0</v>
      </c>
      <c r="V136" s="303">
        <v>0</v>
      </c>
      <c r="W136" s="303">
        <v>0.92</v>
      </c>
      <c r="X136" s="303">
        <f>(AD136)</f>
        <v>-0.08</v>
      </c>
      <c r="Y136" s="303"/>
      <c r="AA136" s="303">
        <v>0</v>
      </c>
      <c r="AB136" s="303">
        <v>0</v>
      </c>
      <c r="AC136" s="303">
        <v>-0.08</v>
      </c>
      <c r="AD136" s="303">
        <v>-0.08</v>
      </c>
      <c r="AE136" s="301">
        <v>0</v>
      </c>
      <c r="AJ136" s="303">
        <f>AA136</f>
        <v>0</v>
      </c>
      <c r="AK136" s="303">
        <f t="shared" ref="AK136:AM139" si="56">AB136-AA136</f>
        <v>0</v>
      </c>
      <c r="AL136" s="303">
        <f t="shared" si="56"/>
        <v>-0.08</v>
      </c>
      <c r="AM136" s="303">
        <f t="shared" si="56"/>
        <v>0</v>
      </c>
      <c r="AN136" s="303">
        <f t="shared" si="55"/>
        <v>0</v>
      </c>
    </row>
    <row r="137" spans="1:43" s="222" customFormat="1" ht="15" customHeight="1" x14ac:dyDescent="0.25">
      <c r="A137"/>
      <c r="B137" s="130" t="s">
        <v>93</v>
      </c>
      <c r="C137" s="130"/>
      <c r="D137" s="130"/>
      <c r="E137" s="130"/>
      <c r="F137" s="130"/>
      <c r="G137" s="130"/>
      <c r="H137" s="130"/>
      <c r="I137" s="130"/>
      <c r="J137" s="130"/>
      <c r="K137" s="130"/>
      <c r="L137" s="303">
        <v>294.66000000000003</v>
      </c>
      <c r="M137" s="303">
        <v>291.83</v>
      </c>
      <c r="N137" s="303">
        <v>299.94</v>
      </c>
      <c r="O137" s="303">
        <v>287.94</v>
      </c>
      <c r="P137" s="303">
        <v>292.08</v>
      </c>
      <c r="Q137" s="303">
        <v>319.56</v>
      </c>
      <c r="R137" s="303">
        <v>343.13</v>
      </c>
      <c r="S137" s="303">
        <v>310.61</v>
      </c>
      <c r="T137" s="303">
        <v>340.96</v>
      </c>
      <c r="U137" s="303">
        <v>373.02</v>
      </c>
      <c r="V137" s="303">
        <v>428.2</v>
      </c>
      <c r="W137" s="303">
        <v>414.58</v>
      </c>
      <c r="X137" s="303">
        <f>(AD137)</f>
        <v>438.91</v>
      </c>
      <c r="Y137" s="303"/>
      <c r="AA137" s="303">
        <v>107.28</v>
      </c>
      <c r="AB137" s="303">
        <v>216.51</v>
      </c>
      <c r="AC137" s="303">
        <v>328.32</v>
      </c>
      <c r="AD137" s="303">
        <v>438.91</v>
      </c>
      <c r="AE137" s="301">
        <v>110.10513432116841</v>
      </c>
      <c r="AJ137" s="303">
        <f>AA137</f>
        <v>107.28</v>
      </c>
      <c r="AK137" s="303">
        <f t="shared" si="56"/>
        <v>109.22999999999999</v>
      </c>
      <c r="AL137" s="303">
        <f t="shared" si="56"/>
        <v>111.81</v>
      </c>
      <c r="AM137" s="303">
        <f t="shared" si="56"/>
        <v>110.59000000000003</v>
      </c>
      <c r="AN137" s="303">
        <f t="shared" si="55"/>
        <v>110.10513432116841</v>
      </c>
    </row>
    <row r="138" spans="1:43" s="222" customFormat="1" ht="15" customHeight="1" x14ac:dyDescent="0.25">
      <c r="A138"/>
      <c r="B138" s="130" t="s">
        <v>94</v>
      </c>
      <c r="C138" s="130"/>
      <c r="D138" s="130"/>
      <c r="E138" s="130"/>
      <c r="F138" s="130"/>
      <c r="G138" s="130"/>
      <c r="H138" s="130"/>
      <c r="I138" s="130"/>
      <c r="J138" s="130"/>
      <c r="K138" s="130"/>
      <c r="L138" s="303">
        <v>13.08</v>
      </c>
      <c r="M138" s="303">
        <v>19.059999999999999</v>
      </c>
      <c r="N138" s="303">
        <v>18.13</v>
      </c>
      <c r="O138" s="303">
        <v>23.08</v>
      </c>
      <c r="P138" s="303">
        <v>23.09</v>
      </c>
      <c r="Q138" s="303">
        <v>23.11</v>
      </c>
      <c r="R138" s="303">
        <v>23.11</v>
      </c>
      <c r="S138" s="303">
        <v>18.23</v>
      </c>
      <c r="T138" s="303">
        <v>18.23</v>
      </c>
      <c r="U138" s="303">
        <v>18.23</v>
      </c>
      <c r="V138" s="303">
        <v>18.23</v>
      </c>
      <c r="W138" s="303">
        <v>18.23</v>
      </c>
      <c r="X138" s="303">
        <f>AD138</f>
        <v>18.36</v>
      </c>
      <c r="Y138" s="303"/>
      <c r="AA138" s="303">
        <v>4.5599999999999996</v>
      </c>
      <c r="AB138" s="303">
        <v>9.14</v>
      </c>
      <c r="AC138" s="303">
        <v>13.73</v>
      </c>
      <c r="AD138" s="303">
        <v>18.36</v>
      </c>
      <c r="AE138" s="301">
        <v>4.6058062724997901</v>
      </c>
      <c r="AJ138" s="303">
        <f>AA138</f>
        <v>4.5599999999999996</v>
      </c>
      <c r="AK138" s="303">
        <f t="shared" si="56"/>
        <v>4.580000000000001</v>
      </c>
      <c r="AL138" s="303">
        <f t="shared" si="56"/>
        <v>4.59</v>
      </c>
      <c r="AM138" s="303">
        <f t="shared" si="56"/>
        <v>4.629999999999999</v>
      </c>
      <c r="AN138" s="303">
        <f t="shared" si="55"/>
        <v>4.6058062724997901</v>
      </c>
    </row>
    <row r="139" spans="1:43" s="222" customFormat="1" ht="15" customHeight="1" x14ac:dyDescent="0.25">
      <c r="A139"/>
      <c r="B139" s="6" t="s">
        <v>95</v>
      </c>
      <c r="C139" s="6"/>
      <c r="D139" s="6"/>
      <c r="E139" s="6"/>
      <c r="F139" s="6"/>
      <c r="G139" s="6"/>
      <c r="H139" s="6"/>
      <c r="I139" s="6"/>
      <c r="J139" s="6"/>
      <c r="K139" s="6"/>
      <c r="L139" s="294">
        <v>100.67</v>
      </c>
      <c r="M139" s="294">
        <v>103.3</v>
      </c>
      <c r="N139" s="294">
        <v>126.32</v>
      </c>
      <c r="O139" s="294">
        <v>171.19</v>
      </c>
      <c r="P139" s="294">
        <v>208.4</v>
      </c>
      <c r="Q139" s="294">
        <v>216.44</v>
      </c>
      <c r="R139" s="294">
        <v>235.2</v>
      </c>
      <c r="S139" s="294">
        <v>384.06</v>
      </c>
      <c r="T139" s="294">
        <v>426.95</v>
      </c>
      <c r="U139" s="294">
        <v>333.3</v>
      </c>
      <c r="V139" s="294">
        <v>503.76</v>
      </c>
      <c r="W139" s="294">
        <v>498.04</v>
      </c>
      <c r="X139" s="294">
        <f>AD139</f>
        <v>267.87</v>
      </c>
      <c r="Y139" s="294"/>
      <c r="AA139" s="294">
        <v>68.03</v>
      </c>
      <c r="AB139" s="294">
        <v>185.68</v>
      </c>
      <c r="AC139" s="294">
        <v>182.76</v>
      </c>
      <c r="AD139" s="294">
        <v>267.87</v>
      </c>
      <c r="AE139" s="334">
        <v>80.648089431851574</v>
      </c>
      <c r="AJ139" s="294">
        <f>AA139</f>
        <v>68.03</v>
      </c>
      <c r="AK139" s="294">
        <f t="shared" si="56"/>
        <v>117.65</v>
      </c>
      <c r="AL139" s="294">
        <f t="shared" si="56"/>
        <v>-2.9200000000000159</v>
      </c>
      <c r="AM139" s="294">
        <f t="shared" si="56"/>
        <v>85.110000000000014</v>
      </c>
      <c r="AN139" s="294">
        <f t="shared" si="55"/>
        <v>80.648089431851574</v>
      </c>
    </row>
    <row r="140" spans="1:43" s="222" customFormat="1" ht="15" customHeight="1" x14ac:dyDescent="0.25">
      <c r="A140"/>
      <c r="B140" s="130"/>
      <c r="C140" s="130"/>
      <c r="D140" s="130"/>
      <c r="E140" s="130"/>
      <c r="F140" s="130"/>
      <c r="G140" s="130"/>
      <c r="H140" s="130"/>
      <c r="I140" s="130"/>
      <c r="J140" s="130"/>
      <c r="K140" s="130"/>
      <c r="L140" s="251"/>
      <c r="M140" s="251"/>
      <c r="N140" s="251"/>
      <c r="O140" s="251"/>
      <c r="P140" s="251"/>
      <c r="Q140" s="306"/>
      <c r="R140" s="306"/>
      <c r="S140" s="306"/>
      <c r="T140" s="306"/>
      <c r="U140" s="306"/>
      <c r="W140" s="326"/>
    </row>
    <row r="141" spans="1:43" s="222" customFormat="1" ht="15" customHeight="1" x14ac:dyDescent="0.25">
      <c r="A141"/>
      <c r="B141" s="169" t="s">
        <v>58</v>
      </c>
      <c r="C141" s="169"/>
      <c r="D141" s="169"/>
      <c r="E141" s="169"/>
      <c r="F141" s="169"/>
      <c r="G141" s="169"/>
      <c r="H141" s="169"/>
      <c r="I141" s="169"/>
      <c r="J141" s="169"/>
      <c r="K141" s="169"/>
      <c r="L141" s="227">
        <v>2010</v>
      </c>
      <c r="M141" s="227">
        <v>2011</v>
      </c>
      <c r="N141" s="227">
        <v>2012</v>
      </c>
      <c r="O141" s="227">
        <v>2013</v>
      </c>
      <c r="P141" s="227">
        <v>2014</v>
      </c>
      <c r="Q141" s="227">
        <v>2015</v>
      </c>
      <c r="R141" s="227">
        <v>2016</v>
      </c>
      <c r="S141" s="227">
        <v>2017</v>
      </c>
      <c r="T141" s="227">
        <v>2018</v>
      </c>
      <c r="U141" s="227">
        <v>2019</v>
      </c>
      <c r="V141" s="227">
        <v>2020</v>
      </c>
      <c r="W141" s="227">
        <v>2021</v>
      </c>
      <c r="X141" s="228">
        <v>2022</v>
      </c>
      <c r="Y141" s="229">
        <v>2023</v>
      </c>
      <c r="AA141" s="230" t="s">
        <v>290</v>
      </c>
      <c r="AB141" s="230" t="s">
        <v>291</v>
      </c>
      <c r="AC141" s="230" t="s">
        <v>292</v>
      </c>
      <c r="AD141" s="230">
        <v>2022</v>
      </c>
      <c r="AE141" s="231" t="s">
        <v>320</v>
      </c>
      <c r="AF141" s="231" t="s">
        <v>321</v>
      </c>
      <c r="AG141" s="232" t="s">
        <v>322</v>
      </c>
      <c r="AH141" s="233">
        <v>2023</v>
      </c>
      <c r="AJ141" s="230" t="s">
        <v>290</v>
      </c>
      <c r="AK141" s="230" t="s">
        <v>293</v>
      </c>
      <c r="AL141" s="230" t="s">
        <v>294</v>
      </c>
      <c r="AM141" s="230" t="s">
        <v>295</v>
      </c>
      <c r="AN141" s="231" t="s">
        <v>320</v>
      </c>
      <c r="AO141" s="231" t="s">
        <v>325</v>
      </c>
      <c r="AP141" s="231" t="s">
        <v>323</v>
      </c>
      <c r="AQ141" s="231" t="s">
        <v>324</v>
      </c>
    </row>
    <row r="142" spans="1:43" s="222" customFormat="1" ht="15" customHeight="1" x14ac:dyDescent="0.25">
      <c r="A142"/>
      <c r="B142" s="131" t="s">
        <v>82</v>
      </c>
      <c r="C142" s="131"/>
      <c r="D142" s="131"/>
      <c r="E142" s="131"/>
      <c r="F142" s="131"/>
      <c r="G142" s="131"/>
      <c r="H142" s="131"/>
      <c r="I142" s="131"/>
      <c r="J142" s="131"/>
      <c r="K142" s="131"/>
      <c r="L142" s="303">
        <v>276.49</v>
      </c>
      <c r="M142" s="303">
        <v>306.35000000000002</v>
      </c>
      <c r="N142" s="303">
        <v>355.5</v>
      </c>
      <c r="O142" s="303">
        <v>347.79</v>
      </c>
      <c r="P142" s="303">
        <v>382.03</v>
      </c>
      <c r="Q142" s="303">
        <v>498.22</v>
      </c>
      <c r="R142" s="303">
        <v>507.64</v>
      </c>
      <c r="S142" s="303">
        <v>598.22</v>
      </c>
      <c r="T142" s="303">
        <v>577.84</v>
      </c>
      <c r="U142" s="303">
        <v>650.83000000000004</v>
      </c>
      <c r="V142" s="303">
        <v>669.39</v>
      </c>
      <c r="W142" s="303">
        <v>584.41999999999996</v>
      </c>
      <c r="X142" s="303">
        <f>AD142</f>
        <v>718.3</v>
      </c>
      <c r="Y142" s="303"/>
      <c r="AA142" s="303">
        <v>199.43</v>
      </c>
      <c r="AB142" s="303">
        <v>413.66</v>
      </c>
      <c r="AC142" s="303">
        <v>545.45000000000005</v>
      </c>
      <c r="AD142" s="303">
        <v>718.3</v>
      </c>
      <c r="AE142" s="301">
        <v>223.10259674900038</v>
      </c>
      <c r="AJ142" s="303">
        <f t="shared" ref="AJ142:AJ151" si="57">AA142</f>
        <v>199.43</v>
      </c>
      <c r="AK142" s="303">
        <f t="shared" ref="AK142:AK151" si="58">AB142-AA142</f>
        <v>214.23000000000002</v>
      </c>
      <c r="AL142" s="303">
        <f t="shared" ref="AL142:AL151" si="59">AC142-AB142</f>
        <v>131.79000000000002</v>
      </c>
      <c r="AM142" s="303">
        <f t="shared" ref="AM142:AM151" si="60">AD142-AC142</f>
        <v>172.84999999999991</v>
      </c>
      <c r="AN142" s="303">
        <f>AE142</f>
        <v>223.10259674900038</v>
      </c>
    </row>
    <row r="143" spans="1:43" s="222" customFormat="1" ht="15" customHeight="1" x14ac:dyDescent="0.25">
      <c r="A143"/>
      <c r="B143" s="129" t="s">
        <v>83</v>
      </c>
      <c r="C143" s="129"/>
      <c r="D143" s="129"/>
      <c r="E143" s="129"/>
      <c r="F143" s="129"/>
      <c r="G143" s="129"/>
      <c r="H143" s="129"/>
      <c r="I143" s="129"/>
      <c r="J143" s="129"/>
      <c r="K143" s="129"/>
      <c r="L143" s="303">
        <v>107.01</v>
      </c>
      <c r="M143" s="303">
        <v>111.61</v>
      </c>
      <c r="N143" s="303">
        <v>127.35</v>
      </c>
      <c r="O143" s="303">
        <v>125.1</v>
      </c>
      <c r="P143" s="303">
        <v>123.58</v>
      </c>
      <c r="Q143" s="303">
        <v>197.44</v>
      </c>
      <c r="R143" s="303">
        <v>197.54</v>
      </c>
      <c r="S143" s="303">
        <v>225.57</v>
      </c>
      <c r="T143" s="303">
        <v>185.17</v>
      </c>
      <c r="U143" s="303">
        <v>181.57</v>
      </c>
      <c r="V143" s="303">
        <v>201.78</v>
      </c>
      <c r="W143" s="303">
        <v>177.2</v>
      </c>
      <c r="X143" s="303">
        <f>AD143</f>
        <v>233.5</v>
      </c>
      <c r="Y143" s="303"/>
      <c r="AA143" s="303">
        <v>58.69</v>
      </c>
      <c r="AB143" s="303">
        <v>123.75</v>
      </c>
      <c r="AC143" s="303">
        <v>173.89</v>
      </c>
      <c r="AD143" s="303">
        <v>233.5</v>
      </c>
      <c r="AE143" s="301">
        <v>63.489480952800029</v>
      </c>
      <c r="AJ143" s="303">
        <f t="shared" si="57"/>
        <v>58.69</v>
      </c>
      <c r="AK143" s="303">
        <f t="shared" si="58"/>
        <v>65.06</v>
      </c>
      <c r="AL143" s="303">
        <f t="shared" si="59"/>
        <v>50.139999999999986</v>
      </c>
      <c r="AM143" s="303">
        <f t="shared" si="60"/>
        <v>59.610000000000014</v>
      </c>
      <c r="AN143" s="303">
        <f t="shared" ref="AN143:AN156" si="61">AE143</f>
        <v>63.489480952800029</v>
      </c>
    </row>
    <row r="144" spans="1:43" s="222" customFormat="1" ht="15" customHeight="1" x14ac:dyDescent="0.25">
      <c r="A144"/>
      <c r="B144" s="40" t="s">
        <v>22</v>
      </c>
      <c r="C144" s="40"/>
      <c r="D144" s="40"/>
      <c r="E144" s="40"/>
      <c r="F144" s="40"/>
      <c r="G144" s="40"/>
      <c r="H144" s="40"/>
      <c r="I144" s="40"/>
      <c r="J144" s="40"/>
      <c r="K144" s="40"/>
      <c r="L144" s="294">
        <v>381.97</v>
      </c>
      <c r="M144" s="294">
        <v>414.5</v>
      </c>
      <c r="N144" s="294">
        <v>482.85</v>
      </c>
      <c r="O144" s="294">
        <v>472.89</v>
      </c>
      <c r="P144" s="294">
        <v>505.61</v>
      </c>
      <c r="Q144" s="294">
        <v>695.66</v>
      </c>
      <c r="R144" s="294">
        <v>705.18</v>
      </c>
      <c r="S144" s="294">
        <v>823.79</v>
      </c>
      <c r="T144" s="294">
        <v>763.01</v>
      </c>
      <c r="U144" s="294">
        <v>832.4</v>
      </c>
      <c r="V144" s="294">
        <v>871.17</v>
      </c>
      <c r="W144" s="294">
        <v>761.62</v>
      </c>
      <c r="X144" s="294">
        <f>AD144</f>
        <v>951.8</v>
      </c>
      <c r="Y144" s="294"/>
      <c r="AA144" s="294">
        <v>258.12</v>
      </c>
      <c r="AB144" s="294">
        <v>537.41</v>
      </c>
      <c r="AC144" s="294">
        <v>719.34</v>
      </c>
      <c r="AD144" s="294">
        <v>951.8</v>
      </c>
      <c r="AE144" s="334">
        <v>286.59207770180041</v>
      </c>
      <c r="AJ144" s="294">
        <f t="shared" si="57"/>
        <v>258.12</v>
      </c>
      <c r="AK144" s="294">
        <f t="shared" si="58"/>
        <v>279.28999999999996</v>
      </c>
      <c r="AL144" s="294">
        <f t="shared" si="59"/>
        <v>181.93000000000006</v>
      </c>
      <c r="AM144" s="294">
        <f t="shared" si="60"/>
        <v>232.45999999999992</v>
      </c>
      <c r="AN144" s="294">
        <f t="shared" si="61"/>
        <v>286.59207770180041</v>
      </c>
    </row>
    <row r="145" spans="1:43" s="222" customFormat="1" ht="15" customHeight="1" x14ac:dyDescent="0.25">
      <c r="A145"/>
      <c r="B145" s="131" t="s">
        <v>84</v>
      </c>
      <c r="C145" s="131"/>
      <c r="D145" s="131"/>
      <c r="E145" s="131"/>
      <c r="F145" s="131"/>
      <c r="G145" s="131"/>
      <c r="H145" s="131"/>
      <c r="I145" s="131"/>
      <c r="J145" s="131"/>
      <c r="K145" s="131"/>
      <c r="L145" s="303">
        <v>46.02</v>
      </c>
      <c r="M145" s="303">
        <v>17.71</v>
      </c>
      <c r="N145" s="303">
        <v>19.8</v>
      </c>
      <c r="O145" s="303">
        <v>30.03</v>
      </c>
      <c r="P145" s="303">
        <v>17.02</v>
      </c>
      <c r="Q145" s="303">
        <v>19.62</v>
      </c>
      <c r="R145" s="303">
        <v>23.23</v>
      </c>
      <c r="S145" s="303">
        <v>22.11</v>
      </c>
      <c r="T145" s="303">
        <v>148.4</v>
      </c>
      <c r="U145" s="303">
        <v>50.35</v>
      </c>
      <c r="V145" s="303">
        <v>195.1</v>
      </c>
      <c r="W145" s="303">
        <v>270.22000000000003</v>
      </c>
      <c r="X145" s="303">
        <f>AD145</f>
        <v>89.09</v>
      </c>
      <c r="Y145" s="303"/>
      <c r="AA145" s="303">
        <v>13.33</v>
      </c>
      <c r="AB145" s="303">
        <v>22.59</v>
      </c>
      <c r="AC145" s="303">
        <v>40.29</v>
      </c>
      <c r="AD145" s="303">
        <v>89.09</v>
      </c>
      <c r="AE145" s="301">
        <v>11.464660062000043</v>
      </c>
      <c r="AJ145" s="303">
        <f t="shared" si="57"/>
        <v>13.33</v>
      </c>
      <c r="AK145" s="303">
        <f t="shared" si="58"/>
        <v>9.26</v>
      </c>
      <c r="AL145" s="303">
        <f t="shared" si="59"/>
        <v>17.7</v>
      </c>
      <c r="AM145" s="303">
        <f t="shared" si="60"/>
        <v>48.800000000000004</v>
      </c>
      <c r="AN145" s="303">
        <f t="shared" si="61"/>
        <v>11.464660062000043</v>
      </c>
    </row>
    <row r="146" spans="1:43" s="222" customFormat="1" ht="15" customHeight="1" x14ac:dyDescent="0.25">
      <c r="A146"/>
      <c r="B146" s="131" t="s">
        <v>85</v>
      </c>
      <c r="C146" s="131"/>
      <c r="D146" s="131"/>
      <c r="E146" s="131"/>
      <c r="F146" s="131"/>
      <c r="G146" s="131"/>
      <c r="H146" s="131"/>
      <c r="I146" s="131"/>
      <c r="J146" s="131"/>
      <c r="K146" s="131"/>
      <c r="L146" s="303">
        <v>139.66</v>
      </c>
      <c r="M146" s="303">
        <v>162.04</v>
      </c>
      <c r="N146" s="303">
        <v>184.99</v>
      </c>
      <c r="O146" s="303">
        <v>173.42</v>
      </c>
      <c r="P146" s="303">
        <v>163.35</v>
      </c>
      <c r="Q146" s="303">
        <v>253.38</v>
      </c>
      <c r="R146" s="303">
        <v>226.88</v>
      </c>
      <c r="S146" s="303">
        <v>247.32</v>
      </c>
      <c r="T146" s="303">
        <v>277</v>
      </c>
      <c r="U146" s="303">
        <v>268.23</v>
      </c>
      <c r="V146" s="303">
        <v>289.52999999999997</v>
      </c>
      <c r="W146" s="303">
        <v>300.31</v>
      </c>
      <c r="X146" s="303">
        <f>(AD146)</f>
        <v>421.12</v>
      </c>
      <c r="Y146" s="303"/>
      <c r="Z146" s="303"/>
      <c r="AA146" s="303">
        <v>125.78</v>
      </c>
      <c r="AB146" s="303">
        <v>221.29</v>
      </c>
      <c r="AC146" s="303">
        <v>317.51</v>
      </c>
      <c r="AD146" s="303">
        <v>421.12</v>
      </c>
      <c r="AE146" s="301">
        <v>129.93349624649991</v>
      </c>
      <c r="AJ146" s="303">
        <f t="shared" si="57"/>
        <v>125.78</v>
      </c>
      <c r="AK146" s="303">
        <f t="shared" si="58"/>
        <v>95.509999999999991</v>
      </c>
      <c r="AL146" s="303">
        <f t="shared" si="59"/>
        <v>96.22</v>
      </c>
      <c r="AM146" s="303">
        <f t="shared" si="60"/>
        <v>103.61000000000001</v>
      </c>
      <c r="AN146" s="303">
        <f t="shared" si="61"/>
        <v>129.93349624649991</v>
      </c>
    </row>
    <row r="147" spans="1:43" s="222" customFormat="1" ht="15" customHeight="1" x14ac:dyDescent="0.25">
      <c r="A147"/>
      <c r="B147" s="132" t="s">
        <v>86</v>
      </c>
      <c r="C147" s="132"/>
      <c r="D147" s="132"/>
      <c r="E147" s="132"/>
      <c r="F147" s="132"/>
      <c r="G147" s="132"/>
      <c r="H147" s="132"/>
      <c r="I147" s="132"/>
      <c r="J147" s="132"/>
      <c r="K147" s="132"/>
      <c r="L147" s="303">
        <v>93.03</v>
      </c>
      <c r="M147" s="303">
        <v>101.26</v>
      </c>
      <c r="N147" s="303">
        <v>116.46</v>
      </c>
      <c r="O147" s="303">
        <v>108.01</v>
      </c>
      <c r="P147" s="303">
        <v>108.76</v>
      </c>
      <c r="Q147" s="303">
        <v>134.26</v>
      </c>
      <c r="R147" s="303">
        <v>139.49</v>
      </c>
      <c r="S147" s="303">
        <v>155.88</v>
      </c>
      <c r="T147" s="303">
        <v>160.35</v>
      </c>
      <c r="U147" s="303">
        <v>148.25</v>
      </c>
      <c r="V147" s="303">
        <v>163.27000000000001</v>
      </c>
      <c r="W147" s="303">
        <v>156.69999999999999</v>
      </c>
      <c r="X147" s="303">
        <f>(AD147)</f>
        <v>202.4</v>
      </c>
      <c r="Y147" s="303"/>
      <c r="Z147" s="303"/>
      <c r="AA147" s="303">
        <v>42.5</v>
      </c>
      <c r="AB147" s="303">
        <v>89</v>
      </c>
      <c r="AC147" s="303">
        <v>143.18</v>
      </c>
      <c r="AD147" s="303">
        <v>202.4</v>
      </c>
      <c r="AE147" s="301">
        <v>53.30314758289996</v>
      </c>
      <c r="AJ147" s="303">
        <f t="shared" si="57"/>
        <v>42.5</v>
      </c>
      <c r="AK147" s="303">
        <f t="shared" si="58"/>
        <v>46.5</v>
      </c>
      <c r="AL147" s="303">
        <f t="shared" si="59"/>
        <v>54.180000000000007</v>
      </c>
      <c r="AM147" s="303">
        <f t="shared" si="60"/>
        <v>59.22</v>
      </c>
      <c r="AN147" s="303">
        <f t="shared" si="61"/>
        <v>53.30314758289996</v>
      </c>
    </row>
    <row r="148" spans="1:43" s="222" customFormat="1" ht="15" customHeight="1" x14ac:dyDescent="0.25">
      <c r="A148"/>
      <c r="B148" s="132" t="s">
        <v>87</v>
      </c>
      <c r="C148" s="132"/>
      <c r="D148" s="132"/>
      <c r="E148" s="132"/>
      <c r="F148" s="132"/>
      <c r="G148" s="132"/>
      <c r="H148" s="132"/>
      <c r="I148" s="132"/>
      <c r="J148" s="132"/>
      <c r="K148" s="132"/>
      <c r="L148" s="303">
        <v>24.33</v>
      </c>
      <c r="M148" s="303">
        <v>25.94</v>
      </c>
      <c r="N148" s="303">
        <v>29.02</v>
      </c>
      <c r="O148" s="303">
        <v>28.77</v>
      </c>
      <c r="P148" s="303">
        <v>27.82</v>
      </c>
      <c r="Q148" s="303">
        <v>40.159999999999997</v>
      </c>
      <c r="R148" s="303">
        <v>43.87</v>
      </c>
      <c r="S148" s="303">
        <v>50.13</v>
      </c>
      <c r="T148" s="303">
        <v>58.24</v>
      </c>
      <c r="U148" s="303">
        <v>63.29</v>
      </c>
      <c r="V148" s="303">
        <v>76.150000000000006</v>
      </c>
      <c r="W148" s="303">
        <v>89.44</v>
      </c>
      <c r="X148" s="303">
        <f>(AD148)</f>
        <v>124.44</v>
      </c>
      <c r="Y148" s="303"/>
      <c r="Z148" s="303"/>
      <c r="AA148" s="303">
        <v>26.38</v>
      </c>
      <c r="AB148" s="303">
        <v>54.98</v>
      </c>
      <c r="AC148" s="303">
        <v>87.45</v>
      </c>
      <c r="AD148" s="303">
        <v>124.44</v>
      </c>
      <c r="AE148" s="301">
        <v>28.890905943300023</v>
      </c>
      <c r="AJ148" s="303">
        <f t="shared" si="57"/>
        <v>26.38</v>
      </c>
      <c r="AK148" s="303">
        <f t="shared" si="58"/>
        <v>28.599999999999998</v>
      </c>
      <c r="AL148" s="303">
        <f t="shared" si="59"/>
        <v>32.470000000000006</v>
      </c>
      <c r="AM148" s="303">
        <f t="shared" si="60"/>
        <v>36.989999999999995</v>
      </c>
      <c r="AN148" s="303">
        <f t="shared" si="61"/>
        <v>28.890905943300023</v>
      </c>
    </row>
    <row r="149" spans="1:43" s="222" customFormat="1" ht="15" customHeight="1" x14ac:dyDescent="0.25">
      <c r="A149"/>
      <c r="B149" s="132" t="s">
        <v>88</v>
      </c>
      <c r="C149" s="132"/>
      <c r="D149" s="132"/>
      <c r="E149" s="132"/>
      <c r="F149" s="132"/>
      <c r="G149" s="132"/>
      <c r="H149" s="132"/>
      <c r="I149" s="132"/>
      <c r="J149" s="132"/>
      <c r="K149" s="132"/>
      <c r="L149" s="303">
        <v>22.3</v>
      </c>
      <c r="M149" s="303">
        <v>34.840000000000003</v>
      </c>
      <c r="N149" s="303">
        <v>39.520000000000003</v>
      </c>
      <c r="O149" s="303">
        <v>36.64</v>
      </c>
      <c r="P149" s="303">
        <v>26.77</v>
      </c>
      <c r="Q149" s="303">
        <v>78.959999999999994</v>
      </c>
      <c r="R149" s="303">
        <v>43.51</v>
      </c>
      <c r="S149" s="303">
        <v>41.31</v>
      </c>
      <c r="T149" s="303">
        <v>58.41</v>
      </c>
      <c r="U149" s="303">
        <v>56.69</v>
      </c>
      <c r="V149" s="303">
        <v>50.11</v>
      </c>
      <c r="W149" s="303">
        <v>54.18</v>
      </c>
      <c r="X149" s="303">
        <f>(AD149)</f>
        <v>94.29</v>
      </c>
      <c r="Y149" s="303"/>
      <c r="Z149" s="303"/>
      <c r="AA149" s="303">
        <v>56.9</v>
      </c>
      <c r="AB149" s="303">
        <v>77.31</v>
      </c>
      <c r="AC149" s="303">
        <v>86.88</v>
      </c>
      <c r="AD149" s="303">
        <v>94.29</v>
      </c>
      <c r="AE149" s="301">
        <v>47.739442720299927</v>
      </c>
      <c r="AJ149" s="303">
        <f t="shared" si="57"/>
        <v>56.9</v>
      </c>
      <c r="AK149" s="303">
        <f t="shared" si="58"/>
        <v>20.410000000000004</v>
      </c>
      <c r="AL149" s="303">
        <f t="shared" si="59"/>
        <v>9.5699999999999932</v>
      </c>
      <c r="AM149" s="303">
        <f t="shared" si="60"/>
        <v>7.4100000000000108</v>
      </c>
      <c r="AN149" s="303">
        <f t="shared" si="61"/>
        <v>47.739442720299927</v>
      </c>
    </row>
    <row r="150" spans="1:43" s="222" customFormat="1" ht="15" customHeight="1" x14ac:dyDescent="0.25">
      <c r="A150"/>
      <c r="B150" s="131" t="s">
        <v>89</v>
      </c>
      <c r="C150" s="131"/>
      <c r="D150" s="131"/>
      <c r="E150" s="131"/>
      <c r="F150" s="131"/>
      <c r="G150" s="131"/>
      <c r="H150" s="131"/>
      <c r="I150" s="131"/>
      <c r="J150" s="131"/>
      <c r="K150" s="131"/>
      <c r="L150" s="303">
        <v>0</v>
      </c>
      <c r="M150" s="303">
        <v>0</v>
      </c>
      <c r="N150" s="303">
        <v>0</v>
      </c>
      <c r="O150" s="303">
        <v>0</v>
      </c>
      <c r="P150" s="303">
        <v>0</v>
      </c>
      <c r="Q150" s="303">
        <v>0</v>
      </c>
      <c r="R150" s="303">
        <v>0</v>
      </c>
      <c r="S150" s="303">
        <v>0</v>
      </c>
      <c r="T150" s="303">
        <v>0</v>
      </c>
      <c r="U150" s="303">
        <v>0</v>
      </c>
      <c r="V150" s="303">
        <v>-0.19</v>
      </c>
      <c r="W150" s="303">
        <v>15.15</v>
      </c>
      <c r="X150" s="303">
        <f>AD150</f>
        <v>35.31</v>
      </c>
      <c r="Y150" s="303"/>
      <c r="AA150" s="303">
        <v>6.56</v>
      </c>
      <c r="AB150" s="303">
        <v>20.78</v>
      </c>
      <c r="AC150" s="303">
        <v>25.31</v>
      </c>
      <c r="AD150" s="303">
        <v>35.31</v>
      </c>
      <c r="AE150" s="301">
        <v>5.3589117739000063</v>
      </c>
      <c r="AJ150" s="303">
        <f t="shared" si="57"/>
        <v>6.56</v>
      </c>
      <c r="AK150" s="303">
        <f t="shared" si="58"/>
        <v>14.220000000000002</v>
      </c>
      <c r="AL150" s="303">
        <f t="shared" si="59"/>
        <v>4.5299999999999976</v>
      </c>
      <c r="AM150" s="303">
        <f t="shared" si="60"/>
        <v>10.000000000000004</v>
      </c>
      <c r="AN150" s="303">
        <f t="shared" si="61"/>
        <v>5.3589117739000063</v>
      </c>
    </row>
    <row r="151" spans="1:43" s="222" customFormat="1" ht="15" customHeight="1" x14ac:dyDescent="0.25">
      <c r="A151"/>
      <c r="B151" s="40" t="s">
        <v>90</v>
      </c>
      <c r="C151" s="40"/>
      <c r="D151" s="40"/>
      <c r="E151" s="40"/>
      <c r="F151" s="40"/>
      <c r="G151" s="40"/>
      <c r="H151" s="40"/>
      <c r="I151" s="40"/>
      <c r="J151" s="40"/>
      <c r="K151" s="40"/>
      <c r="L151" s="294">
        <v>288.33</v>
      </c>
      <c r="M151" s="294">
        <v>270.17</v>
      </c>
      <c r="N151" s="294">
        <v>317.66000000000003</v>
      </c>
      <c r="O151" s="294">
        <v>329.5</v>
      </c>
      <c r="P151" s="294">
        <v>359.28</v>
      </c>
      <c r="Q151" s="294">
        <v>461.9</v>
      </c>
      <c r="R151" s="294">
        <v>501.53</v>
      </c>
      <c r="S151" s="294">
        <v>598.58000000000004</v>
      </c>
      <c r="T151" s="294">
        <v>634.41999999999996</v>
      </c>
      <c r="U151" s="294">
        <v>614.53</v>
      </c>
      <c r="V151" s="294">
        <v>776.55</v>
      </c>
      <c r="W151" s="294">
        <v>746.68</v>
      </c>
      <c r="X151" s="294">
        <f>AD151</f>
        <v>655.08000000000004</v>
      </c>
      <c r="Y151" s="294"/>
      <c r="AA151" s="294">
        <v>152.22999999999999</v>
      </c>
      <c r="AB151" s="294">
        <v>359.48</v>
      </c>
      <c r="AC151" s="294">
        <v>467.44</v>
      </c>
      <c r="AD151" s="294">
        <v>655.08000000000004</v>
      </c>
      <c r="AE151" s="334">
        <v>173.48215329120126</v>
      </c>
      <c r="AJ151" s="294">
        <f t="shared" si="57"/>
        <v>152.22999999999999</v>
      </c>
      <c r="AK151" s="294">
        <f t="shared" si="58"/>
        <v>207.25000000000003</v>
      </c>
      <c r="AL151" s="294">
        <f t="shared" si="59"/>
        <v>107.95999999999998</v>
      </c>
      <c r="AM151" s="294">
        <f t="shared" si="60"/>
        <v>187.64000000000004</v>
      </c>
      <c r="AN151" s="294">
        <f t="shared" si="61"/>
        <v>173.48215329120126</v>
      </c>
    </row>
    <row r="152" spans="1:43" s="222" customFormat="1" ht="15" customHeight="1" x14ac:dyDescent="0.25">
      <c r="A152"/>
      <c r="B152" s="133" t="s">
        <v>91</v>
      </c>
      <c r="C152" s="133"/>
      <c r="D152" s="133"/>
      <c r="E152" s="133"/>
      <c r="F152" s="133"/>
      <c r="G152" s="133"/>
      <c r="H152" s="133"/>
      <c r="I152" s="133"/>
      <c r="J152" s="133"/>
      <c r="K152" s="133"/>
      <c r="L152" s="323">
        <v>0.75</v>
      </c>
      <c r="M152" s="323">
        <v>0.65</v>
      </c>
      <c r="N152" s="323">
        <v>0.66</v>
      </c>
      <c r="O152" s="323">
        <v>0.7</v>
      </c>
      <c r="P152" s="323">
        <v>0.71</v>
      </c>
      <c r="Q152" s="323">
        <v>0.66</v>
      </c>
      <c r="R152" s="323">
        <v>0.71</v>
      </c>
      <c r="S152" s="323">
        <v>0.73</v>
      </c>
      <c r="T152" s="323">
        <v>0.83</v>
      </c>
      <c r="U152" s="323">
        <v>0.74</v>
      </c>
      <c r="V152" s="323">
        <v>0.89</v>
      </c>
      <c r="W152" s="323">
        <v>0.98</v>
      </c>
      <c r="X152" s="323">
        <f>AD152</f>
        <v>0.69</v>
      </c>
      <c r="Y152" s="323"/>
      <c r="AA152" s="323">
        <v>0.59</v>
      </c>
      <c r="AB152" s="323">
        <v>0.67</v>
      </c>
      <c r="AC152" s="323">
        <v>0.65</v>
      </c>
      <c r="AD152" s="323">
        <v>0.69</v>
      </c>
      <c r="AE152" s="479">
        <v>0.60532780487990234</v>
      </c>
      <c r="AJ152" s="323"/>
      <c r="AK152" s="323"/>
      <c r="AL152" s="323"/>
      <c r="AM152" s="323"/>
      <c r="AN152" s="323"/>
    </row>
    <row r="153" spans="1:43" s="222" customFormat="1" ht="15" customHeight="1" x14ac:dyDescent="0.25">
      <c r="A153"/>
      <c r="B153" s="130" t="s">
        <v>92</v>
      </c>
      <c r="C153" s="130"/>
      <c r="D153" s="130"/>
      <c r="E153" s="130"/>
      <c r="F153" s="130"/>
      <c r="G153" s="130"/>
      <c r="H153" s="130"/>
      <c r="I153" s="130"/>
      <c r="J153" s="130"/>
      <c r="K153" s="130"/>
      <c r="L153" s="303">
        <v>0</v>
      </c>
      <c r="M153" s="303">
        <v>0</v>
      </c>
      <c r="N153" s="303">
        <v>0</v>
      </c>
      <c r="O153" s="303">
        <v>1.17</v>
      </c>
      <c r="P153" s="303">
        <v>0</v>
      </c>
      <c r="Q153" s="303">
        <v>-0.19</v>
      </c>
      <c r="R153" s="303">
        <v>-0.09</v>
      </c>
      <c r="S153" s="303">
        <v>-0.37</v>
      </c>
      <c r="T153" s="303">
        <v>-0.28000000000000003</v>
      </c>
      <c r="U153" s="303">
        <v>0</v>
      </c>
      <c r="V153" s="303">
        <v>0</v>
      </c>
      <c r="W153" s="303">
        <v>0.78</v>
      </c>
      <c r="X153" s="303">
        <f>(AD153)</f>
        <v>-0.08</v>
      </c>
      <c r="Y153" s="303"/>
      <c r="AA153" s="303">
        <v>0</v>
      </c>
      <c r="AB153" s="303">
        <v>0</v>
      </c>
      <c r="AC153" s="303">
        <v>-0.08</v>
      </c>
      <c r="AD153" s="303">
        <v>-0.08</v>
      </c>
      <c r="AE153" s="301">
        <v>0</v>
      </c>
      <c r="AJ153" s="303">
        <f>AA153</f>
        <v>0</v>
      </c>
      <c r="AK153" s="303">
        <f t="shared" ref="AK153:AM156" si="62">AB153-AA153</f>
        <v>0</v>
      </c>
      <c r="AL153" s="303">
        <f t="shared" si="62"/>
        <v>-0.08</v>
      </c>
      <c r="AM153" s="303">
        <f t="shared" si="62"/>
        <v>0</v>
      </c>
      <c r="AN153" s="303">
        <f t="shared" si="61"/>
        <v>0</v>
      </c>
    </row>
    <row r="154" spans="1:43" s="222" customFormat="1" ht="15" customHeight="1" x14ac:dyDescent="0.25">
      <c r="A154"/>
      <c r="B154" s="130" t="s">
        <v>93</v>
      </c>
      <c r="C154" s="130"/>
      <c r="D154" s="130"/>
      <c r="E154" s="130"/>
      <c r="F154" s="130"/>
      <c r="G154" s="130"/>
      <c r="H154" s="130"/>
      <c r="I154" s="130"/>
      <c r="J154" s="130"/>
      <c r="K154" s="130"/>
      <c r="L154" s="303">
        <v>222.26</v>
      </c>
      <c r="M154" s="303">
        <v>209.65</v>
      </c>
      <c r="N154" s="303">
        <v>233.46</v>
      </c>
      <c r="O154" s="303">
        <v>216.81</v>
      </c>
      <c r="P154" s="303">
        <v>219.82</v>
      </c>
      <c r="Q154" s="303">
        <v>287.91000000000003</v>
      </c>
      <c r="R154" s="303">
        <v>310.01</v>
      </c>
      <c r="S154" s="303">
        <v>275.02</v>
      </c>
      <c r="T154" s="303">
        <v>288.69</v>
      </c>
      <c r="U154" s="303">
        <v>333.18</v>
      </c>
      <c r="V154" s="303">
        <v>374.92</v>
      </c>
      <c r="W154" s="303">
        <v>350.52</v>
      </c>
      <c r="X154" s="303">
        <f>(AD154)</f>
        <v>416.8</v>
      </c>
      <c r="Y154" s="303"/>
      <c r="AA154" s="303">
        <v>95.64</v>
      </c>
      <c r="AB154" s="303">
        <v>198.02</v>
      </c>
      <c r="AC154" s="303">
        <v>308.62</v>
      </c>
      <c r="AD154" s="303">
        <v>416.8</v>
      </c>
      <c r="AE154" s="301">
        <v>102.61371727759996</v>
      </c>
      <c r="AJ154" s="303">
        <f>AA154</f>
        <v>95.64</v>
      </c>
      <c r="AK154" s="303">
        <f t="shared" si="62"/>
        <v>102.38000000000001</v>
      </c>
      <c r="AL154" s="303">
        <f t="shared" si="62"/>
        <v>110.6</v>
      </c>
      <c r="AM154" s="303">
        <f t="shared" si="62"/>
        <v>108.18</v>
      </c>
      <c r="AN154" s="303">
        <f t="shared" si="61"/>
        <v>102.61371727759996</v>
      </c>
    </row>
    <row r="155" spans="1:43" s="222" customFormat="1" ht="15" customHeight="1" x14ac:dyDescent="0.25">
      <c r="A155"/>
      <c r="B155" s="130" t="s">
        <v>94</v>
      </c>
      <c r="C155" s="130"/>
      <c r="D155" s="130"/>
      <c r="E155" s="130"/>
      <c r="F155" s="130"/>
      <c r="G155" s="130"/>
      <c r="H155" s="130"/>
      <c r="I155" s="130"/>
      <c r="J155" s="130"/>
      <c r="K155" s="130"/>
      <c r="L155" s="303">
        <v>9.8699999999999992</v>
      </c>
      <c r="M155" s="303">
        <v>13.69</v>
      </c>
      <c r="N155" s="303">
        <v>14.11</v>
      </c>
      <c r="O155" s="303">
        <v>17.38</v>
      </c>
      <c r="P155" s="303">
        <v>17.38</v>
      </c>
      <c r="Q155" s="303">
        <v>20.82</v>
      </c>
      <c r="R155" s="303">
        <v>20.88</v>
      </c>
      <c r="S155" s="303">
        <v>16.14</v>
      </c>
      <c r="T155" s="303">
        <v>15.44</v>
      </c>
      <c r="U155" s="303">
        <v>16.28</v>
      </c>
      <c r="V155" s="303">
        <v>15.96</v>
      </c>
      <c r="W155" s="303">
        <v>15.41</v>
      </c>
      <c r="X155" s="303">
        <f>AD155</f>
        <v>17.440000000000001</v>
      </c>
      <c r="Y155" s="303"/>
      <c r="AA155" s="303">
        <v>4.07</v>
      </c>
      <c r="AB155" s="303">
        <v>8.36</v>
      </c>
      <c r="AC155" s="303">
        <v>12.9</v>
      </c>
      <c r="AD155" s="303">
        <v>17.440000000000001</v>
      </c>
      <c r="AE155" s="301">
        <v>4.2924329151</v>
      </c>
      <c r="AJ155" s="303">
        <f>AA155</f>
        <v>4.07</v>
      </c>
      <c r="AK155" s="303">
        <f t="shared" si="62"/>
        <v>4.2899999999999991</v>
      </c>
      <c r="AL155" s="303">
        <f t="shared" si="62"/>
        <v>4.5400000000000009</v>
      </c>
      <c r="AM155" s="303">
        <f t="shared" si="62"/>
        <v>4.5400000000000009</v>
      </c>
      <c r="AN155" s="303">
        <f t="shared" si="61"/>
        <v>4.2924329151</v>
      </c>
    </row>
    <row r="156" spans="1:43" s="222" customFormat="1" ht="15" customHeight="1" x14ac:dyDescent="0.25">
      <c r="A156"/>
      <c r="B156" s="6" t="s">
        <v>95</v>
      </c>
      <c r="C156" s="6"/>
      <c r="D156" s="6"/>
      <c r="E156" s="6"/>
      <c r="F156" s="6"/>
      <c r="G156" s="6"/>
      <c r="H156" s="6"/>
      <c r="I156" s="6"/>
      <c r="J156" s="6"/>
      <c r="K156" s="6"/>
      <c r="L156" s="294">
        <v>75.94</v>
      </c>
      <c r="M156" s="294">
        <v>74.209999999999994</v>
      </c>
      <c r="N156" s="294">
        <v>98.32</v>
      </c>
      <c r="O156" s="294">
        <v>128.9</v>
      </c>
      <c r="P156" s="294">
        <v>156.84</v>
      </c>
      <c r="Q156" s="294">
        <v>195</v>
      </c>
      <c r="R156" s="294">
        <v>212.49</v>
      </c>
      <c r="S156" s="294">
        <v>340.06</v>
      </c>
      <c r="T156" s="294">
        <v>361.44</v>
      </c>
      <c r="U156" s="294">
        <v>297.63</v>
      </c>
      <c r="V156" s="294">
        <v>417.6</v>
      </c>
      <c r="W156" s="294">
        <v>410.79</v>
      </c>
      <c r="X156" s="294">
        <f>AD156</f>
        <v>255.81</v>
      </c>
      <c r="Y156" s="294"/>
      <c r="AA156" s="294">
        <v>60.65</v>
      </c>
      <c r="AB156" s="294">
        <v>169.82</v>
      </c>
      <c r="AC156" s="294">
        <v>171.8</v>
      </c>
      <c r="AD156" s="294">
        <v>255.81</v>
      </c>
      <c r="AE156" s="334">
        <v>75.160868928700168</v>
      </c>
      <c r="AJ156" s="294">
        <f>AA156</f>
        <v>60.65</v>
      </c>
      <c r="AK156" s="294">
        <f t="shared" si="62"/>
        <v>109.16999999999999</v>
      </c>
      <c r="AL156" s="294">
        <f t="shared" si="62"/>
        <v>1.9800000000000182</v>
      </c>
      <c r="AM156" s="294">
        <f t="shared" si="62"/>
        <v>84.009999999999991</v>
      </c>
      <c r="AN156" s="294">
        <f t="shared" si="61"/>
        <v>75.160868928700168</v>
      </c>
    </row>
    <row r="157" spans="1:43" s="222" customFormat="1" ht="15" customHeight="1" x14ac:dyDescent="0.25">
      <c r="A157"/>
      <c r="B157"/>
      <c r="C157"/>
      <c r="D157"/>
      <c r="E157"/>
      <c r="F157"/>
      <c r="G157"/>
      <c r="H157"/>
      <c r="I157"/>
      <c r="J157"/>
      <c r="K157"/>
      <c r="W157" s="326"/>
    </row>
    <row r="158" spans="1:43" s="222" customFormat="1" ht="15" customHeight="1" x14ac:dyDescent="0.25">
      <c r="A158"/>
      <c r="B158" s="169" t="s">
        <v>96</v>
      </c>
      <c r="C158" s="169"/>
      <c r="D158" s="169"/>
      <c r="E158" s="169"/>
      <c r="F158" s="169"/>
      <c r="G158" s="169"/>
      <c r="H158" s="169"/>
      <c r="I158" s="169"/>
      <c r="J158" s="169"/>
      <c r="K158" s="169"/>
      <c r="L158" s="227">
        <v>2010</v>
      </c>
      <c r="M158" s="227">
        <v>2011</v>
      </c>
      <c r="N158" s="227">
        <v>2012</v>
      </c>
      <c r="O158" s="227">
        <v>2013</v>
      </c>
      <c r="P158" s="227">
        <v>2014</v>
      </c>
      <c r="Q158" s="227">
        <v>2015</v>
      </c>
      <c r="R158" s="227">
        <v>2016</v>
      </c>
      <c r="S158" s="227">
        <v>2017</v>
      </c>
      <c r="T158" s="227">
        <v>2018</v>
      </c>
      <c r="U158" s="227">
        <v>2019</v>
      </c>
      <c r="V158" s="227">
        <v>2020</v>
      </c>
      <c r="W158" s="227">
        <v>2021</v>
      </c>
      <c r="X158" s="228">
        <v>2022</v>
      </c>
      <c r="Y158" s="229">
        <v>2023</v>
      </c>
      <c r="AA158" s="230" t="s">
        <v>290</v>
      </c>
      <c r="AB158" s="230" t="s">
        <v>291</v>
      </c>
      <c r="AC158" s="230" t="s">
        <v>292</v>
      </c>
      <c r="AD158" s="230">
        <v>2022</v>
      </c>
      <c r="AE158" s="231" t="s">
        <v>320</v>
      </c>
      <c r="AF158" s="231" t="s">
        <v>321</v>
      </c>
      <c r="AG158" s="232" t="s">
        <v>322</v>
      </c>
      <c r="AH158" s="233">
        <v>2023</v>
      </c>
      <c r="AJ158" s="230" t="s">
        <v>290</v>
      </c>
      <c r="AK158" s="230" t="s">
        <v>293</v>
      </c>
      <c r="AL158" s="230" t="s">
        <v>294</v>
      </c>
      <c r="AM158" s="230" t="s">
        <v>295</v>
      </c>
      <c r="AN158" s="231" t="s">
        <v>320</v>
      </c>
      <c r="AO158" s="231" t="s">
        <v>325</v>
      </c>
      <c r="AP158" s="231" t="s">
        <v>323</v>
      </c>
      <c r="AQ158" s="231" t="s">
        <v>324</v>
      </c>
    </row>
    <row r="159" spans="1:43" s="222" customFormat="1" ht="15" customHeight="1" x14ac:dyDescent="0.25">
      <c r="A159"/>
      <c r="B159" s="6" t="s">
        <v>97</v>
      </c>
      <c r="C159" s="6"/>
      <c r="D159" s="6"/>
      <c r="E159" s="6"/>
      <c r="F159" s="6"/>
      <c r="G159" s="6"/>
      <c r="H159" s="6"/>
      <c r="I159" s="6"/>
      <c r="J159" s="6"/>
      <c r="K159" s="6"/>
      <c r="L159" s="294">
        <v>3223.52</v>
      </c>
      <c r="M159" s="294">
        <v>3421.52</v>
      </c>
      <c r="N159" s="294">
        <v>3636.78</v>
      </c>
      <c r="O159" s="294">
        <v>3505.9</v>
      </c>
      <c r="P159" s="294">
        <v>3834.9</v>
      </c>
      <c r="Q159" s="294">
        <v>4232.8999999999996</v>
      </c>
      <c r="R159" s="294">
        <v>4861.3999999999996</v>
      </c>
      <c r="S159" s="294">
        <v>5284.4</v>
      </c>
      <c r="T159" s="294">
        <v>5561.91</v>
      </c>
      <c r="U159" s="294">
        <v>5943.51</v>
      </c>
      <c r="V159" s="294">
        <v>6295.51</v>
      </c>
      <c r="W159" s="294">
        <v>6437.72</v>
      </c>
      <c r="X159" s="294">
        <f>AD159</f>
        <v>6650.18</v>
      </c>
      <c r="Y159" s="294"/>
      <c r="AA159" s="294">
        <v>6440.38</v>
      </c>
      <c r="AB159" s="294">
        <v>6452.76</v>
      </c>
      <c r="AC159" s="294">
        <v>6474.99</v>
      </c>
      <c r="AD159" s="294">
        <v>6650.18</v>
      </c>
      <c r="AE159" s="334" vm="312">
        <v>6647.232</v>
      </c>
      <c r="AJ159" s="294"/>
      <c r="AK159" s="294"/>
      <c r="AL159" s="294"/>
      <c r="AM159" s="294"/>
      <c r="AN159" s="294"/>
      <c r="AO159" s="294"/>
      <c r="AP159" s="294"/>
      <c r="AQ159" s="294"/>
    </row>
    <row r="160" spans="1:43" s="222" customFormat="1" ht="15" customHeight="1" x14ac:dyDescent="0.25">
      <c r="A160"/>
      <c r="B160" s="129" t="s">
        <v>98</v>
      </c>
      <c r="C160" s="129"/>
      <c r="D160" s="129"/>
      <c r="E160" s="129"/>
      <c r="F160" s="129"/>
      <c r="G160" s="129"/>
      <c r="H160" s="129"/>
      <c r="I160" s="129"/>
      <c r="J160" s="129"/>
      <c r="K160" s="129"/>
      <c r="L160" s="303">
        <v>2459.08</v>
      </c>
      <c r="M160" s="303">
        <v>2658.73</v>
      </c>
      <c r="N160" s="303">
        <v>2875.78</v>
      </c>
      <c r="O160" s="303">
        <v>2907.07</v>
      </c>
      <c r="P160" s="303">
        <v>3251.33</v>
      </c>
      <c r="Q160" s="303">
        <v>3659.2</v>
      </c>
      <c r="R160" s="303">
        <v>4046.08</v>
      </c>
      <c r="S160" s="303">
        <v>4370.58</v>
      </c>
      <c r="T160" s="303">
        <v>4538.9799999999996</v>
      </c>
      <c r="U160" s="303">
        <v>4917.3100000000004</v>
      </c>
      <c r="V160" s="303">
        <v>5057.17</v>
      </c>
      <c r="W160" s="303">
        <v>5137.37</v>
      </c>
      <c r="X160" s="303">
        <f>AD160</f>
        <v>5253.83</v>
      </c>
      <c r="Y160" s="303"/>
      <c r="AA160" s="303">
        <v>5140.03</v>
      </c>
      <c r="AB160" s="303">
        <v>5152.41</v>
      </c>
      <c r="AC160" s="303">
        <v>5174.6400000000003</v>
      </c>
      <c r="AD160" s="303">
        <v>5253.83</v>
      </c>
      <c r="AE160" s="301" vm="309">
        <v>5252.9275917050009</v>
      </c>
      <c r="AJ160" s="303"/>
      <c r="AK160" s="303"/>
      <c r="AL160" s="303"/>
      <c r="AM160" s="303"/>
      <c r="AN160" s="303"/>
      <c r="AO160" s="303"/>
      <c r="AP160" s="303"/>
      <c r="AQ160" s="303"/>
    </row>
    <row r="161" spans="1:43" s="222" customFormat="1" ht="15" customHeight="1" x14ac:dyDescent="0.25">
      <c r="A161"/>
      <c r="B161" s="129" t="s">
        <v>99</v>
      </c>
      <c r="C161" s="129"/>
      <c r="D161" s="129"/>
      <c r="E161" s="129"/>
      <c r="F161" s="129"/>
      <c r="G161" s="129"/>
      <c r="H161" s="129"/>
      <c r="I161" s="129"/>
      <c r="J161" s="129"/>
      <c r="K161" s="129"/>
      <c r="L161" s="303">
        <v>764.45</v>
      </c>
      <c r="M161" s="303">
        <v>762.8</v>
      </c>
      <c r="N161" s="303">
        <v>761</v>
      </c>
      <c r="O161" s="303">
        <v>568.83000000000004</v>
      </c>
      <c r="P161" s="303">
        <v>553.57000000000005</v>
      </c>
      <c r="Q161" s="303">
        <v>543.70000000000005</v>
      </c>
      <c r="R161" s="303">
        <v>585.32000000000005</v>
      </c>
      <c r="S161" s="303">
        <v>684.32</v>
      </c>
      <c r="T161" s="303">
        <v>793.43</v>
      </c>
      <c r="U161" s="303">
        <v>796.7</v>
      </c>
      <c r="V161" s="303">
        <v>771.04</v>
      </c>
      <c r="W161" s="303">
        <v>771.04</v>
      </c>
      <c r="X161" s="303">
        <f>AD161</f>
        <v>771.04</v>
      </c>
      <c r="Y161" s="303"/>
      <c r="AA161" s="303">
        <v>771.04</v>
      </c>
      <c r="AB161" s="303">
        <v>771.04</v>
      </c>
      <c r="AC161" s="303">
        <v>771.04</v>
      </c>
      <c r="AD161" s="303">
        <v>771.04</v>
      </c>
      <c r="AE161" s="301" vm="214">
        <v>769.04440829500004</v>
      </c>
      <c r="AJ161" s="303"/>
      <c r="AK161" s="303"/>
      <c r="AL161" s="303"/>
      <c r="AM161" s="303"/>
      <c r="AN161" s="303"/>
      <c r="AO161" s="303"/>
      <c r="AP161" s="303"/>
      <c r="AQ161" s="303"/>
    </row>
    <row r="162" spans="1:43" s="222" customFormat="1" ht="15" customHeight="1" x14ac:dyDescent="0.25">
      <c r="A162"/>
      <c r="B162" s="129" t="s">
        <v>72</v>
      </c>
      <c r="C162" s="129"/>
      <c r="D162" s="129"/>
      <c r="E162" s="129"/>
      <c r="F162" s="129"/>
      <c r="G162" s="129"/>
      <c r="H162" s="129"/>
      <c r="I162" s="129"/>
      <c r="J162" s="129"/>
      <c r="K162" s="129"/>
      <c r="L162" s="303" t="s">
        <v>23</v>
      </c>
      <c r="M162" s="303" t="s">
        <v>23</v>
      </c>
      <c r="N162" s="303" t="s">
        <v>23</v>
      </c>
      <c r="O162" s="303">
        <v>30</v>
      </c>
      <c r="P162" s="303">
        <v>30</v>
      </c>
      <c r="Q162" s="303">
        <v>30</v>
      </c>
      <c r="R162" s="303">
        <v>30</v>
      </c>
      <c r="S162" s="303">
        <v>30</v>
      </c>
      <c r="T162" s="303">
        <v>30</v>
      </c>
      <c r="U162" s="303">
        <v>30</v>
      </c>
      <c r="V162" s="303">
        <v>67.8</v>
      </c>
      <c r="W162" s="303">
        <v>129.80000000000001</v>
      </c>
      <c r="X162" s="303">
        <f>AD162</f>
        <v>129.80000000000001</v>
      </c>
      <c r="Y162" s="303"/>
      <c r="AA162" s="303">
        <v>129.80000000000001</v>
      </c>
      <c r="AB162" s="303">
        <v>129.80000000000001</v>
      </c>
      <c r="AC162" s="303">
        <v>129.80000000000001</v>
      </c>
      <c r="AD162" s="303">
        <v>129.80000000000001</v>
      </c>
      <c r="AE162" s="301" vm="335">
        <v>129.76</v>
      </c>
      <c r="AJ162" s="303"/>
      <c r="AK162" s="303"/>
      <c r="AL162" s="303"/>
      <c r="AM162" s="303"/>
      <c r="AN162" s="303"/>
      <c r="AO162" s="303"/>
      <c r="AP162" s="303"/>
      <c r="AQ162" s="303"/>
    </row>
    <row r="163" spans="1:43" s="222" customFormat="1" ht="15" customHeight="1" x14ac:dyDescent="0.25">
      <c r="A163"/>
      <c r="B163" s="129" t="s">
        <v>73</v>
      </c>
      <c r="C163" s="129"/>
      <c r="D163" s="129"/>
      <c r="E163" s="129"/>
      <c r="F163" s="129"/>
      <c r="G163" s="129"/>
      <c r="H163" s="129"/>
      <c r="I163" s="129"/>
      <c r="J163" s="129"/>
      <c r="K163" s="129"/>
      <c r="L163" s="303" t="s">
        <v>23</v>
      </c>
      <c r="M163" s="303" t="s">
        <v>23</v>
      </c>
      <c r="N163" s="303" t="s">
        <v>23</v>
      </c>
      <c r="O163" s="303" t="s">
        <v>23</v>
      </c>
      <c r="P163" s="303" t="s">
        <v>23</v>
      </c>
      <c r="Q163" s="303" t="s">
        <v>23</v>
      </c>
      <c r="R163" s="303">
        <v>200</v>
      </c>
      <c r="S163" s="303">
        <v>199.5</v>
      </c>
      <c r="T163" s="303">
        <v>199.5</v>
      </c>
      <c r="U163" s="303">
        <v>199.5</v>
      </c>
      <c r="V163" s="303">
        <v>399.5</v>
      </c>
      <c r="W163" s="303">
        <v>399.5</v>
      </c>
      <c r="X163" s="303">
        <f>AD163</f>
        <v>495.5</v>
      </c>
      <c r="Y163" s="303"/>
      <c r="AA163" s="303">
        <v>399.5</v>
      </c>
      <c r="AB163" s="303">
        <v>399.5</v>
      </c>
      <c r="AC163" s="303">
        <v>399.5</v>
      </c>
      <c r="AD163" s="303">
        <v>495.5</v>
      </c>
      <c r="AE163" s="301" vm="324">
        <v>495.5</v>
      </c>
      <c r="AJ163" s="303"/>
      <c r="AK163" s="303"/>
      <c r="AL163" s="303"/>
      <c r="AM163" s="303"/>
      <c r="AN163" s="303"/>
      <c r="AO163" s="303"/>
      <c r="AP163" s="303"/>
      <c r="AQ163" s="303"/>
    </row>
    <row r="164" spans="1:43" s="222" customFormat="1" ht="15" customHeight="1" x14ac:dyDescent="0.25">
      <c r="A164"/>
      <c r="B164" s="36"/>
      <c r="C164" s="36"/>
      <c r="D164" s="36"/>
      <c r="E164" s="36"/>
      <c r="F164" s="36"/>
      <c r="G164" s="36"/>
      <c r="H164" s="36"/>
      <c r="I164" s="36"/>
      <c r="J164" s="36"/>
      <c r="K164" s="36"/>
      <c r="L164" s="422"/>
      <c r="M164" s="422"/>
      <c r="N164" s="422"/>
      <c r="O164" s="422"/>
      <c r="P164" s="422"/>
      <c r="Q164" s="306"/>
      <c r="R164" s="306"/>
      <c r="S164" s="306"/>
      <c r="T164" s="306"/>
      <c r="U164" s="306"/>
      <c r="V164" s="306"/>
    </row>
    <row r="165" spans="1:43" s="222" customFormat="1" ht="15" customHeight="1" x14ac:dyDescent="0.25">
      <c r="A165"/>
      <c r="B165" s="6" t="s">
        <v>100</v>
      </c>
      <c r="C165" s="182"/>
      <c r="D165" s="182"/>
      <c r="E165" s="182"/>
      <c r="F165" s="182"/>
      <c r="G165" s="182"/>
      <c r="H165" s="182"/>
      <c r="I165" s="182"/>
      <c r="J165" s="182"/>
      <c r="K165" s="182"/>
      <c r="Q165" s="308"/>
      <c r="R165" s="308"/>
      <c r="S165" s="308"/>
      <c r="T165" s="308"/>
      <c r="U165" s="308"/>
      <c r="V165" s="308"/>
    </row>
    <row r="166" spans="1:43" s="222" customFormat="1" ht="15" customHeight="1" x14ac:dyDescent="0.25">
      <c r="A166"/>
      <c r="B166" s="129" t="s">
        <v>101</v>
      </c>
      <c r="C166" s="129"/>
      <c r="D166" s="129"/>
      <c r="E166" s="129"/>
      <c r="F166" s="129"/>
      <c r="G166" s="129"/>
      <c r="H166" s="129"/>
      <c r="I166" s="129"/>
      <c r="J166" s="129"/>
      <c r="K166" s="129"/>
      <c r="L166" s="303">
        <v>0</v>
      </c>
      <c r="M166" s="303">
        <v>0</v>
      </c>
      <c r="N166" s="303">
        <v>0</v>
      </c>
      <c r="O166" s="303">
        <v>0</v>
      </c>
      <c r="P166" s="303">
        <v>0</v>
      </c>
      <c r="Q166" s="303">
        <v>0</v>
      </c>
      <c r="R166" s="303">
        <v>0</v>
      </c>
      <c r="S166" s="303">
        <v>0</v>
      </c>
      <c r="T166" s="303">
        <v>2568.4</v>
      </c>
      <c r="U166" s="303">
        <v>2169.4</v>
      </c>
      <c r="V166" s="303">
        <v>2369</v>
      </c>
      <c r="W166" s="303">
        <v>2369.98</v>
      </c>
      <c r="X166" s="303">
        <f>AD166</f>
        <v>2468.98</v>
      </c>
      <c r="Y166" s="303"/>
      <c r="AA166" s="303">
        <v>2468.98</v>
      </c>
      <c r="AB166" s="303">
        <v>2468.98</v>
      </c>
      <c r="AC166" s="303">
        <v>2468.98</v>
      </c>
      <c r="AD166" s="303">
        <v>2468.98</v>
      </c>
      <c r="AE166" s="301">
        <v>2468.0750000000003</v>
      </c>
      <c r="AJ166" s="303"/>
      <c r="AK166" s="303"/>
      <c r="AL166" s="303"/>
      <c r="AM166" s="303"/>
      <c r="AN166" s="303"/>
      <c r="AO166" s="303"/>
      <c r="AP166" s="303"/>
      <c r="AQ166" s="303"/>
    </row>
    <row r="167" spans="1:43" s="222" customFormat="1" ht="15" customHeight="1" x14ac:dyDescent="0.25">
      <c r="A167"/>
      <c r="B167" s="129" t="s">
        <v>102</v>
      </c>
      <c r="C167" s="129"/>
      <c r="D167" s="129"/>
      <c r="E167" s="129"/>
      <c r="F167" s="129"/>
      <c r="G167" s="129"/>
      <c r="H167" s="129"/>
      <c r="I167" s="129"/>
      <c r="J167" s="129"/>
      <c r="K167" s="129"/>
      <c r="L167" s="303">
        <v>0</v>
      </c>
      <c r="M167" s="303">
        <v>0</v>
      </c>
      <c r="N167" s="303">
        <v>0</v>
      </c>
      <c r="O167" s="303">
        <v>0</v>
      </c>
      <c r="P167" s="303">
        <v>0</v>
      </c>
      <c r="Q167" s="303">
        <v>0</v>
      </c>
      <c r="R167" s="303">
        <v>0</v>
      </c>
      <c r="S167" s="303">
        <v>0</v>
      </c>
      <c r="T167" s="303">
        <v>590.26</v>
      </c>
      <c r="U167" s="303">
        <v>590.26</v>
      </c>
      <c r="V167" s="303">
        <v>590.26</v>
      </c>
      <c r="W167" s="303">
        <v>596.70000000000005</v>
      </c>
      <c r="X167" s="303">
        <f>AD167</f>
        <v>774.86</v>
      </c>
      <c r="Y167" s="303"/>
      <c r="AA167" s="303">
        <v>661.06</v>
      </c>
      <c r="AB167" s="303">
        <v>673.44</v>
      </c>
      <c r="AC167" s="303">
        <v>695.67</v>
      </c>
      <c r="AD167" s="303">
        <v>774.86</v>
      </c>
      <c r="AE167" s="301">
        <v>774.86</v>
      </c>
      <c r="AJ167" s="303"/>
      <c r="AK167" s="303"/>
      <c r="AL167" s="303"/>
      <c r="AM167" s="303"/>
      <c r="AN167" s="303"/>
      <c r="AO167" s="303"/>
      <c r="AP167" s="303"/>
      <c r="AQ167" s="303"/>
    </row>
    <row r="168" spans="1:43" s="222" customFormat="1" ht="15" customHeight="1" x14ac:dyDescent="0.25">
      <c r="A168"/>
      <c r="B168" s="129" t="s">
        <v>103</v>
      </c>
      <c r="C168" s="129"/>
      <c r="D168" s="129"/>
      <c r="E168" s="129"/>
      <c r="F168" s="129"/>
      <c r="G168" s="129"/>
      <c r="H168" s="129"/>
      <c r="I168" s="129"/>
      <c r="J168" s="129"/>
      <c r="K168" s="129"/>
      <c r="L168" s="303">
        <v>0</v>
      </c>
      <c r="M168" s="303">
        <v>0</v>
      </c>
      <c r="N168" s="303">
        <v>0</v>
      </c>
      <c r="O168" s="303">
        <v>0</v>
      </c>
      <c r="P168" s="303">
        <v>0</v>
      </c>
      <c r="Q168" s="303">
        <v>0</v>
      </c>
      <c r="R168" s="303">
        <v>0</v>
      </c>
      <c r="S168" s="303">
        <v>0</v>
      </c>
      <c r="T168" s="303">
        <v>1013.7</v>
      </c>
      <c r="U168" s="303">
        <v>1190.0999999999999</v>
      </c>
      <c r="V168" s="303">
        <v>1013.7</v>
      </c>
      <c r="W168" s="303">
        <v>1013.7</v>
      </c>
      <c r="X168" s="303">
        <f>AD168</f>
        <v>1013.7</v>
      </c>
      <c r="Y168" s="303"/>
      <c r="AA168" s="303">
        <v>1013.7</v>
      </c>
      <c r="AB168" s="303">
        <v>1013.7</v>
      </c>
      <c r="AC168" s="303">
        <v>1013.7</v>
      </c>
      <c r="AD168" s="303">
        <v>1013.7</v>
      </c>
      <c r="AE168" s="301">
        <v>1013.7</v>
      </c>
      <c r="AJ168" s="303"/>
      <c r="AK168" s="303"/>
      <c r="AL168" s="303"/>
      <c r="AM168" s="303"/>
      <c r="AN168" s="303"/>
      <c r="AO168" s="303"/>
      <c r="AP168" s="303"/>
      <c r="AQ168" s="303"/>
    </row>
    <row r="169" spans="1:43" s="222" customFormat="1" ht="15" customHeight="1" x14ac:dyDescent="0.25">
      <c r="A169"/>
      <c r="B169" s="126"/>
      <c r="C169" s="126"/>
      <c r="D169" s="126"/>
      <c r="E169" s="126"/>
      <c r="F169" s="126"/>
      <c r="G169" s="126"/>
      <c r="H169" s="126"/>
      <c r="I169" s="126"/>
      <c r="J169" s="126"/>
      <c r="K169" s="126"/>
      <c r="L169" s="423"/>
      <c r="M169" s="423"/>
      <c r="N169" s="423"/>
      <c r="O169" s="423"/>
      <c r="P169" s="423"/>
      <c r="Q169" s="306"/>
      <c r="R169" s="306"/>
      <c r="S169" s="306"/>
      <c r="T169" s="306"/>
      <c r="U169" s="306"/>
      <c r="V169" s="306"/>
    </row>
    <row r="170" spans="1:43" s="222" customFormat="1" ht="15" customHeight="1" x14ac:dyDescent="0.25">
      <c r="A170"/>
      <c r="B170" s="39" t="s">
        <v>271</v>
      </c>
      <c r="C170" s="39"/>
      <c r="D170" s="39"/>
      <c r="E170" s="39"/>
      <c r="F170" s="39"/>
      <c r="G170" s="39"/>
      <c r="H170" s="39"/>
      <c r="I170" s="39"/>
      <c r="J170" s="39"/>
      <c r="K170" s="39"/>
      <c r="L170" s="318">
        <v>0.32</v>
      </c>
      <c r="M170" s="318">
        <v>0.33</v>
      </c>
      <c r="N170" s="318">
        <v>0.33</v>
      </c>
      <c r="O170" s="318">
        <v>0.32</v>
      </c>
      <c r="P170" s="318">
        <v>0.33</v>
      </c>
      <c r="Q170" s="318">
        <v>0.32</v>
      </c>
      <c r="R170" s="318">
        <v>0.33</v>
      </c>
      <c r="S170" s="318">
        <v>0.35</v>
      </c>
      <c r="T170" s="318">
        <v>0.34</v>
      </c>
      <c r="U170" s="318">
        <v>0.34</v>
      </c>
      <c r="V170" s="318">
        <v>0.33</v>
      </c>
      <c r="W170" s="318">
        <v>0.31</v>
      </c>
      <c r="X170" s="318">
        <f t="shared" ref="X170:X176" si="63">AD170</f>
        <v>0.33</v>
      </c>
      <c r="Y170" s="318"/>
      <c r="AA170" s="318">
        <v>0.38</v>
      </c>
      <c r="AB170" s="318">
        <v>0.38</v>
      </c>
      <c r="AC170" s="318">
        <v>0.33</v>
      </c>
      <c r="AD170" s="318">
        <v>0.33</v>
      </c>
      <c r="AE170" s="318" vm="310">
        <v>0.37091317349403086</v>
      </c>
      <c r="AJ170"/>
      <c r="AK170"/>
      <c r="AL170"/>
      <c r="AM170"/>
      <c r="AN170"/>
      <c r="AO170"/>
      <c r="AP170"/>
      <c r="AQ170"/>
    </row>
    <row r="171" spans="1:43" s="222" customFormat="1" ht="15" customHeight="1" x14ac:dyDescent="0.25">
      <c r="A171"/>
      <c r="B171" s="129" t="s">
        <v>104</v>
      </c>
      <c r="C171" s="129"/>
      <c r="D171" s="129"/>
      <c r="E171" s="129"/>
      <c r="F171" s="129"/>
      <c r="G171" s="129"/>
      <c r="H171" s="129"/>
      <c r="I171" s="129"/>
      <c r="J171" s="129"/>
      <c r="K171" s="129"/>
      <c r="L171" s="298">
        <v>0</v>
      </c>
      <c r="M171" s="298">
        <v>0</v>
      </c>
      <c r="N171" s="298">
        <v>0</v>
      </c>
      <c r="O171" s="298">
        <v>0.28999999999999998</v>
      </c>
      <c r="P171" s="298">
        <v>0.28999999999999998</v>
      </c>
      <c r="Q171" s="298">
        <v>0.27</v>
      </c>
      <c r="R171" s="298">
        <v>0.31</v>
      </c>
      <c r="S171" s="298">
        <v>0.28999999999999998</v>
      </c>
      <c r="T171" s="298">
        <v>0.28000000000000003</v>
      </c>
      <c r="U171" s="298">
        <v>0.28000000000000003</v>
      </c>
      <c r="V171" s="298">
        <v>0.31</v>
      </c>
      <c r="W171" s="298">
        <v>0.33</v>
      </c>
      <c r="X171" s="298">
        <f t="shared" si="63"/>
        <v>0.31</v>
      </c>
      <c r="Y171" s="298"/>
      <c r="AA171" s="298">
        <v>0.28000000000000003</v>
      </c>
      <c r="AB171" s="298">
        <v>0.34</v>
      </c>
      <c r="AC171" s="298">
        <v>0.34</v>
      </c>
      <c r="AD171" s="298">
        <v>0.31</v>
      </c>
      <c r="AE171" s="298" vm="229">
        <v>0.28358235372794616</v>
      </c>
      <c r="AJ171"/>
      <c r="AK171"/>
      <c r="AL171"/>
      <c r="AM171"/>
      <c r="AN171"/>
      <c r="AO171"/>
      <c r="AP171"/>
      <c r="AQ171"/>
    </row>
    <row r="172" spans="1:43" s="222" customFormat="1" ht="15" customHeight="1" x14ac:dyDescent="0.25">
      <c r="A172"/>
      <c r="B172" s="129" t="s">
        <v>105</v>
      </c>
      <c r="C172" s="129"/>
      <c r="D172" s="129"/>
      <c r="E172" s="129"/>
      <c r="F172" s="129"/>
      <c r="G172" s="129"/>
      <c r="H172" s="129"/>
      <c r="I172" s="129"/>
      <c r="J172" s="129"/>
      <c r="K172" s="129"/>
      <c r="L172" s="298">
        <v>0</v>
      </c>
      <c r="M172" s="298">
        <v>0</v>
      </c>
      <c r="N172" s="298">
        <v>0</v>
      </c>
      <c r="O172" s="298">
        <v>0.37</v>
      </c>
      <c r="P172" s="298">
        <v>0.39</v>
      </c>
      <c r="Q172" s="298">
        <v>0.35</v>
      </c>
      <c r="R172" s="298">
        <v>0.38</v>
      </c>
      <c r="S172" s="298">
        <v>0.39</v>
      </c>
      <c r="T172" s="298">
        <v>0.37</v>
      </c>
      <c r="U172" s="298">
        <v>0.37</v>
      </c>
      <c r="V172" s="298">
        <v>0.35</v>
      </c>
      <c r="W172" s="298">
        <v>0.32</v>
      </c>
      <c r="X172" s="298">
        <f t="shared" si="63"/>
        <v>0.34</v>
      </c>
      <c r="Y172" s="298"/>
      <c r="AA172" s="298">
        <v>0.37</v>
      </c>
      <c r="AB172" s="298">
        <v>0.39</v>
      </c>
      <c r="AC172" s="298">
        <v>0.34</v>
      </c>
      <c r="AD172" s="298">
        <v>0.34</v>
      </c>
      <c r="AE172" s="298" vm="311">
        <v>0.37540241625026749</v>
      </c>
      <c r="AJ172"/>
      <c r="AK172"/>
      <c r="AL172"/>
      <c r="AM172"/>
      <c r="AN172"/>
      <c r="AO172"/>
      <c r="AP172"/>
      <c r="AQ172"/>
    </row>
    <row r="173" spans="1:43" s="222" customFormat="1" ht="15" customHeight="1" x14ac:dyDescent="0.25">
      <c r="A173"/>
      <c r="B173" s="129" t="s">
        <v>106</v>
      </c>
      <c r="C173" s="129"/>
      <c r="D173" s="129"/>
      <c r="E173" s="129"/>
      <c r="F173" s="129"/>
      <c r="G173" s="129"/>
      <c r="H173" s="129"/>
      <c r="I173" s="129"/>
      <c r="J173" s="129"/>
      <c r="K173" s="129"/>
      <c r="L173" s="298">
        <v>0</v>
      </c>
      <c r="M173" s="298">
        <v>0</v>
      </c>
      <c r="N173" s="298">
        <v>0</v>
      </c>
      <c r="O173" s="298">
        <v>0.28000000000000003</v>
      </c>
      <c r="P173" s="298">
        <v>0.28999999999999998</v>
      </c>
      <c r="Q173" s="298">
        <v>0.31</v>
      </c>
      <c r="R173" s="298">
        <v>0.31</v>
      </c>
      <c r="S173" s="298">
        <v>0.33</v>
      </c>
      <c r="T173" s="298">
        <v>0.32</v>
      </c>
      <c r="U173" s="298">
        <v>0.32</v>
      </c>
      <c r="V173" s="298">
        <v>0.31</v>
      </c>
      <c r="W173" s="298">
        <v>0.3</v>
      </c>
      <c r="X173" s="298">
        <f t="shared" si="63"/>
        <v>0.32</v>
      </c>
      <c r="Y173" s="298"/>
      <c r="AA173" s="298">
        <v>0.41</v>
      </c>
      <c r="AB173" s="298">
        <v>0.37</v>
      </c>
      <c r="AC173" s="298">
        <v>0.3</v>
      </c>
      <c r="AD173" s="298">
        <v>0.32</v>
      </c>
      <c r="AE173" s="298" vm="215">
        <v>0.39853420810999485</v>
      </c>
      <c r="AJ173"/>
      <c r="AK173"/>
      <c r="AL173"/>
      <c r="AM173"/>
      <c r="AN173"/>
      <c r="AO173"/>
      <c r="AP173"/>
      <c r="AQ173"/>
    </row>
    <row r="174" spans="1:43" s="222" customFormat="1" ht="15" customHeight="1" x14ac:dyDescent="0.25">
      <c r="A174"/>
      <c r="B174" s="130" t="s">
        <v>71</v>
      </c>
      <c r="C174" s="130"/>
      <c r="D174" s="130"/>
      <c r="E174" s="130"/>
      <c r="F174" s="130"/>
      <c r="G174" s="130"/>
      <c r="H174" s="130"/>
      <c r="I174" s="130"/>
      <c r="J174" s="130"/>
      <c r="K174" s="130"/>
      <c r="L174" s="298">
        <v>0.32</v>
      </c>
      <c r="M174" s="298">
        <v>0.33</v>
      </c>
      <c r="N174" s="298">
        <v>0.33</v>
      </c>
      <c r="O174" s="298">
        <v>0.32</v>
      </c>
      <c r="P174" s="298">
        <v>0.33</v>
      </c>
      <c r="Q174" s="298">
        <v>0.32</v>
      </c>
      <c r="R174" s="298">
        <v>0.33</v>
      </c>
      <c r="S174" s="298">
        <v>0.35</v>
      </c>
      <c r="T174" s="298">
        <v>0.34</v>
      </c>
      <c r="U174" s="298">
        <v>0.34</v>
      </c>
      <c r="V174" s="298">
        <v>0.33</v>
      </c>
      <c r="W174" s="298">
        <v>0.31</v>
      </c>
      <c r="X174" s="298">
        <f t="shared" si="63"/>
        <v>0.33</v>
      </c>
      <c r="Y174" s="298"/>
      <c r="AA174" s="298">
        <v>0.38</v>
      </c>
      <c r="AB174" s="298">
        <v>0.37</v>
      </c>
      <c r="AC174" s="298">
        <v>0.32</v>
      </c>
      <c r="AD174" s="298">
        <v>0.33</v>
      </c>
      <c r="AE174" s="298" vm="323">
        <v>0.37363530754947349</v>
      </c>
      <c r="AJ174"/>
      <c r="AK174"/>
      <c r="AL174"/>
      <c r="AM174"/>
      <c r="AN174"/>
      <c r="AO174"/>
      <c r="AP174"/>
      <c r="AQ174"/>
    </row>
    <row r="175" spans="1:43" s="222" customFormat="1" ht="15" customHeight="1" x14ac:dyDescent="0.25">
      <c r="A175"/>
      <c r="B175" s="130" t="s">
        <v>72</v>
      </c>
      <c r="C175" s="130"/>
      <c r="D175" s="130"/>
      <c r="E175" s="130"/>
      <c r="F175" s="130"/>
      <c r="G175" s="130"/>
      <c r="H175" s="130"/>
      <c r="I175" s="130"/>
      <c r="J175" s="130"/>
      <c r="K175" s="130"/>
      <c r="L175" s="298" t="s">
        <v>23</v>
      </c>
      <c r="M175" s="298" t="s">
        <v>23</v>
      </c>
      <c r="N175" s="298" t="s">
        <v>23</v>
      </c>
      <c r="O175" s="298">
        <v>0</v>
      </c>
      <c r="P175" s="298">
        <v>0.27</v>
      </c>
      <c r="Q175" s="298">
        <v>0.27</v>
      </c>
      <c r="R175" s="298">
        <v>0.28000000000000003</v>
      </c>
      <c r="S175" s="298">
        <v>0.28000000000000003</v>
      </c>
      <c r="T175" s="298">
        <v>0.27</v>
      </c>
      <c r="U175" s="298">
        <v>0.27</v>
      </c>
      <c r="V175" s="298">
        <v>0.3</v>
      </c>
      <c r="W175" s="298">
        <v>0.28000000000000003</v>
      </c>
      <c r="X175" s="298">
        <f t="shared" si="63"/>
        <v>0.32</v>
      </c>
      <c r="Y175" s="298"/>
      <c r="AA175" s="298">
        <v>0.37</v>
      </c>
      <c r="AB175" s="298">
        <v>0.34</v>
      </c>
      <c r="AC175" s="298">
        <v>0.3</v>
      </c>
      <c r="AD175" s="298">
        <v>0.32</v>
      </c>
      <c r="AE175" s="298" vm="308">
        <v>0.28116991489987214</v>
      </c>
      <c r="AJ175"/>
      <c r="AK175"/>
      <c r="AL175"/>
      <c r="AM175"/>
      <c r="AN175"/>
      <c r="AO175"/>
      <c r="AP175"/>
      <c r="AQ175"/>
    </row>
    <row r="176" spans="1:43" s="222" customFormat="1" ht="15" customHeight="1" x14ac:dyDescent="0.25">
      <c r="A176"/>
      <c r="B176" s="130" t="s">
        <v>73</v>
      </c>
      <c r="C176" s="130"/>
      <c r="D176" s="130"/>
      <c r="E176" s="130"/>
      <c r="F176" s="130"/>
      <c r="G176" s="130"/>
      <c r="H176" s="130"/>
      <c r="I176" s="130"/>
      <c r="J176" s="130"/>
      <c r="K176" s="130"/>
      <c r="L176" s="298" t="s">
        <v>23</v>
      </c>
      <c r="M176" s="298" t="s">
        <v>23</v>
      </c>
      <c r="N176" s="298" t="s">
        <v>23</v>
      </c>
      <c r="O176" s="298" t="s">
        <v>23</v>
      </c>
      <c r="P176" s="298" t="s">
        <v>23</v>
      </c>
      <c r="Q176" s="298" t="s">
        <v>23</v>
      </c>
      <c r="R176" s="298" t="s">
        <v>23</v>
      </c>
      <c r="S176" s="298">
        <v>0.39</v>
      </c>
      <c r="T176" s="298">
        <v>0.4</v>
      </c>
      <c r="U176" s="298">
        <v>0.42</v>
      </c>
      <c r="V176" s="298">
        <v>0.41</v>
      </c>
      <c r="W176" s="298">
        <v>0.41</v>
      </c>
      <c r="X176" s="298">
        <f t="shared" si="63"/>
        <v>0.45</v>
      </c>
      <c r="Y176" s="298"/>
      <c r="AA176" s="298">
        <v>0.46</v>
      </c>
      <c r="AB176" s="298">
        <v>0.47</v>
      </c>
      <c r="AC176" s="298">
        <v>0.46</v>
      </c>
      <c r="AD176" s="298">
        <v>0.45</v>
      </c>
      <c r="AE176" s="298" vm="307">
        <v>0.36028733149075226</v>
      </c>
      <c r="AJ176"/>
      <c r="AK176"/>
      <c r="AL176"/>
      <c r="AM176"/>
      <c r="AN176"/>
      <c r="AO176"/>
      <c r="AP176"/>
      <c r="AQ176"/>
    </row>
    <row r="177" spans="1:43" s="222" customFormat="1" ht="15" customHeight="1" x14ac:dyDescent="0.25">
      <c r="A177"/>
      <c r="B177" s="130"/>
      <c r="C177" s="130"/>
      <c r="D177" s="130"/>
      <c r="E177" s="130"/>
      <c r="F177" s="130"/>
      <c r="G177" s="130"/>
      <c r="H177" s="130"/>
      <c r="I177" s="130"/>
      <c r="J177" s="130"/>
      <c r="K177" s="130"/>
      <c r="L177" s="422"/>
      <c r="M177" s="422"/>
      <c r="N177" s="422"/>
      <c r="O177" s="422"/>
      <c r="P177" s="422"/>
      <c r="Q177" s="306"/>
      <c r="R177" s="306"/>
      <c r="S177" s="306"/>
      <c r="T177" s="306"/>
      <c r="U177" s="306"/>
    </row>
    <row r="178" spans="1:43" s="222" customFormat="1" ht="15" customHeight="1" x14ac:dyDescent="0.25">
      <c r="A178"/>
      <c r="B178" s="39" t="s">
        <v>272</v>
      </c>
      <c r="C178" s="39"/>
      <c r="D178" s="39"/>
      <c r="E178" s="39"/>
      <c r="F178" s="39"/>
      <c r="G178" s="39"/>
      <c r="H178" s="39"/>
      <c r="I178" s="39"/>
      <c r="J178" s="39"/>
      <c r="K178" s="39"/>
      <c r="L178" s="324">
        <v>7689.48</v>
      </c>
      <c r="M178" s="324">
        <v>9330.33</v>
      </c>
      <c r="N178" s="324">
        <v>9936.74</v>
      </c>
      <c r="O178" s="324">
        <v>9769.35</v>
      </c>
      <c r="P178" s="324">
        <v>10203.790000000001</v>
      </c>
      <c r="Q178" s="324">
        <v>11103.44</v>
      </c>
      <c r="R178" s="324">
        <v>12576.21</v>
      </c>
      <c r="S178" s="324">
        <v>15090.89</v>
      </c>
      <c r="T178" s="324">
        <v>15644.05</v>
      </c>
      <c r="U178" s="324">
        <v>16492.400000000001</v>
      </c>
      <c r="V178" s="324">
        <v>17420.77</v>
      </c>
      <c r="W178" s="324">
        <v>17056.53</v>
      </c>
      <c r="X178" s="324">
        <f>AD178</f>
        <v>18361.919999999998</v>
      </c>
      <c r="Y178" s="324"/>
      <c r="AA178" s="324">
        <v>5146.42</v>
      </c>
      <c r="AB178" s="324">
        <v>10186.36</v>
      </c>
      <c r="AC178" s="324">
        <v>13423.68</v>
      </c>
      <c r="AD178" s="324">
        <v>18361.919999999998</v>
      </c>
      <c r="AE178" s="324">
        <v>5174.0593573863898</v>
      </c>
      <c r="AJ178" s="324">
        <f>AA178</f>
        <v>5146.42</v>
      </c>
      <c r="AK178" s="324">
        <f t="shared" ref="AK178:AM182" si="64">AB178-AA178</f>
        <v>5039.9400000000005</v>
      </c>
      <c r="AL178" s="324">
        <f t="shared" si="64"/>
        <v>3237.3199999999997</v>
      </c>
      <c r="AM178" s="324">
        <f t="shared" si="64"/>
        <v>4938.239999999998</v>
      </c>
      <c r="AN178" s="324">
        <f>AE178</f>
        <v>5174.0593573863898</v>
      </c>
    </row>
    <row r="179" spans="1:43" s="222" customFormat="1" ht="15" customHeight="1" x14ac:dyDescent="0.25">
      <c r="A179"/>
      <c r="B179" s="129" t="s">
        <v>98</v>
      </c>
      <c r="C179" s="129"/>
      <c r="D179" s="129"/>
      <c r="E179" s="129"/>
      <c r="F179" s="129"/>
      <c r="G179" s="129"/>
      <c r="H179" s="129"/>
      <c r="I179" s="129"/>
      <c r="J179" s="129"/>
      <c r="K179" s="129"/>
      <c r="L179" s="299">
        <v>5366.73</v>
      </c>
      <c r="M179" s="299">
        <v>6715.97</v>
      </c>
      <c r="N179" s="299">
        <v>7409.08</v>
      </c>
      <c r="O179" s="299">
        <v>7794.98</v>
      </c>
      <c r="P179" s="299">
        <v>8384.32</v>
      </c>
      <c r="Q179" s="299">
        <v>9281.6200000000008</v>
      </c>
      <c r="R179" s="299">
        <v>10350.549999999999</v>
      </c>
      <c r="S179" s="299">
        <v>12164.05</v>
      </c>
      <c r="T179" s="299">
        <v>12287.61</v>
      </c>
      <c r="U179" s="299">
        <v>12987.49</v>
      </c>
      <c r="V179" s="299">
        <v>13901.87</v>
      </c>
      <c r="W179" s="299">
        <v>13507.02</v>
      </c>
      <c r="X179" s="299">
        <f>AD179</f>
        <v>14558.51</v>
      </c>
      <c r="Y179" s="299"/>
      <c r="AA179" s="299">
        <v>4088.13</v>
      </c>
      <c r="AB179" s="299">
        <v>8167.7</v>
      </c>
      <c r="AC179" s="299">
        <v>10779.44</v>
      </c>
      <c r="AD179" s="299">
        <v>14558.51</v>
      </c>
      <c r="AE179" s="299">
        <v>3987.5817149038198</v>
      </c>
      <c r="AJ179" s="299">
        <f>AA179</f>
        <v>4088.13</v>
      </c>
      <c r="AK179" s="299">
        <f t="shared" si="64"/>
        <v>4079.5699999999997</v>
      </c>
      <c r="AL179" s="299">
        <f t="shared" si="64"/>
        <v>2611.7400000000007</v>
      </c>
      <c r="AM179" s="299">
        <f t="shared" si="64"/>
        <v>3779.0699999999997</v>
      </c>
      <c r="AN179" s="299">
        <f t="shared" ref="AN179:AN182" si="65">AE179</f>
        <v>3987.5817149038198</v>
      </c>
    </row>
    <row r="180" spans="1:43" s="222" customFormat="1" ht="15" customHeight="1" x14ac:dyDescent="0.25">
      <c r="A180"/>
      <c r="B180" s="129" t="s">
        <v>99</v>
      </c>
      <c r="C180" s="129"/>
      <c r="D180" s="129"/>
      <c r="E180" s="129"/>
      <c r="F180" s="129"/>
      <c r="G180" s="129"/>
      <c r="H180" s="129"/>
      <c r="I180" s="129"/>
      <c r="J180" s="129"/>
      <c r="K180" s="129"/>
      <c r="L180" s="299">
        <v>2322.75</v>
      </c>
      <c r="M180" s="299">
        <v>2614.36</v>
      </c>
      <c r="N180" s="299">
        <v>2527.66</v>
      </c>
      <c r="O180" s="299">
        <v>1974.37</v>
      </c>
      <c r="P180" s="299">
        <v>1760.77</v>
      </c>
      <c r="Q180" s="299">
        <v>1749.7</v>
      </c>
      <c r="R180" s="299">
        <v>2150.6799999999998</v>
      </c>
      <c r="S180" s="299">
        <v>2246.1</v>
      </c>
      <c r="T180" s="299">
        <v>2585.86</v>
      </c>
      <c r="U180" s="299">
        <v>2708.81</v>
      </c>
      <c r="V180" s="299">
        <v>2731.45</v>
      </c>
      <c r="W180" s="299">
        <v>2307.41</v>
      </c>
      <c r="X180" s="299">
        <f>AD180</f>
        <v>2470.06</v>
      </c>
      <c r="Y180" s="299"/>
      <c r="AA180" s="299">
        <v>752.73</v>
      </c>
      <c r="AB180" s="299">
        <v>1418.15</v>
      </c>
      <c r="AC180" s="299">
        <v>1743.86</v>
      </c>
      <c r="AD180" s="299">
        <v>2470.06</v>
      </c>
      <c r="AE180" s="299">
        <v>756.45383445436062</v>
      </c>
      <c r="AJ180" s="299">
        <f>AA180</f>
        <v>752.73</v>
      </c>
      <c r="AK180" s="299">
        <f t="shared" si="64"/>
        <v>665.42000000000007</v>
      </c>
      <c r="AL180" s="299">
        <f t="shared" si="64"/>
        <v>325.70999999999981</v>
      </c>
      <c r="AM180" s="299">
        <f t="shared" si="64"/>
        <v>726.2</v>
      </c>
      <c r="AN180" s="299">
        <f t="shared" si="65"/>
        <v>756.45383445436062</v>
      </c>
    </row>
    <row r="181" spans="1:43" s="222" customFormat="1" ht="15" customHeight="1" x14ac:dyDescent="0.25">
      <c r="A181"/>
      <c r="B181" s="129" t="s">
        <v>72</v>
      </c>
      <c r="C181" s="129"/>
      <c r="D181" s="129"/>
      <c r="E181" s="129"/>
      <c r="F181" s="129"/>
      <c r="G181" s="129"/>
      <c r="H181" s="129"/>
      <c r="I181" s="129"/>
      <c r="J181" s="129"/>
      <c r="K181" s="129"/>
      <c r="L181" s="299" t="s">
        <v>23</v>
      </c>
      <c r="M181" s="299" t="s">
        <v>23</v>
      </c>
      <c r="N181" s="299" t="s">
        <v>23</v>
      </c>
      <c r="O181" s="299">
        <v>0</v>
      </c>
      <c r="P181" s="299">
        <v>58.69</v>
      </c>
      <c r="Q181" s="299">
        <v>72.02</v>
      </c>
      <c r="R181" s="299">
        <v>74.98</v>
      </c>
      <c r="S181" s="299">
        <v>74.709999999999994</v>
      </c>
      <c r="T181" s="299">
        <v>71.23</v>
      </c>
      <c r="U181" s="299">
        <v>69.849999999999994</v>
      </c>
      <c r="V181" s="299">
        <v>77.95</v>
      </c>
      <c r="W181" s="299">
        <v>255.36</v>
      </c>
      <c r="X181" s="299">
        <f>AD181</f>
        <v>360.48</v>
      </c>
      <c r="Y181" s="299"/>
      <c r="AA181" s="299">
        <v>105.36</v>
      </c>
      <c r="AB181" s="299">
        <v>191.42</v>
      </c>
      <c r="AC181" s="299">
        <v>259.14</v>
      </c>
      <c r="AD181" s="299">
        <v>360.48</v>
      </c>
      <c r="AE181" s="299">
        <v>79.047007932</v>
      </c>
      <c r="AJ181" s="299">
        <f>AA181</f>
        <v>105.36</v>
      </c>
      <c r="AK181" s="299">
        <f t="shared" si="64"/>
        <v>86.059999999999988</v>
      </c>
      <c r="AL181" s="299">
        <f t="shared" si="64"/>
        <v>67.72</v>
      </c>
      <c r="AM181" s="299">
        <f t="shared" si="64"/>
        <v>101.34000000000003</v>
      </c>
      <c r="AN181" s="299">
        <f t="shared" si="65"/>
        <v>79.047007932</v>
      </c>
    </row>
    <row r="182" spans="1:43" s="222" customFormat="1" ht="15" customHeight="1" x14ac:dyDescent="0.25">
      <c r="A182"/>
      <c r="B182" s="129" t="s">
        <v>73</v>
      </c>
      <c r="C182" s="129"/>
      <c r="D182" s="129"/>
      <c r="E182" s="129"/>
      <c r="F182" s="129"/>
      <c r="G182" s="129"/>
      <c r="H182" s="129"/>
      <c r="I182" s="129"/>
      <c r="J182" s="129"/>
      <c r="K182" s="129"/>
      <c r="L182" s="299" t="s">
        <v>23</v>
      </c>
      <c r="M182" s="299" t="s">
        <v>23</v>
      </c>
      <c r="N182" s="299" t="s">
        <v>23</v>
      </c>
      <c r="O182" s="299" t="s">
        <v>23</v>
      </c>
      <c r="P182" s="299" t="s">
        <v>23</v>
      </c>
      <c r="Q182" s="299" t="s">
        <v>23</v>
      </c>
      <c r="R182" s="299">
        <v>0</v>
      </c>
      <c r="S182" s="299">
        <v>606.37</v>
      </c>
      <c r="T182" s="299">
        <v>699.79</v>
      </c>
      <c r="U182" s="299">
        <v>726.25</v>
      </c>
      <c r="V182" s="299">
        <v>709.82</v>
      </c>
      <c r="W182" s="299">
        <v>986.74</v>
      </c>
      <c r="X182" s="299">
        <f>AD182</f>
        <v>972.87</v>
      </c>
      <c r="Y182" s="299"/>
      <c r="AA182" s="299">
        <v>200.2</v>
      </c>
      <c r="AB182" s="299">
        <v>409.09</v>
      </c>
      <c r="AC182" s="299">
        <v>641.25</v>
      </c>
      <c r="AD182" s="299">
        <v>972.87</v>
      </c>
      <c r="AE182" s="299">
        <v>350.97680009621001</v>
      </c>
      <c r="AJ182" s="299">
        <f>AA182</f>
        <v>200.2</v>
      </c>
      <c r="AK182" s="299">
        <f t="shared" si="64"/>
        <v>208.89</v>
      </c>
      <c r="AL182" s="299">
        <f t="shared" si="64"/>
        <v>232.16000000000003</v>
      </c>
      <c r="AM182" s="299">
        <f t="shared" si="64"/>
        <v>331.62</v>
      </c>
      <c r="AN182" s="299">
        <f t="shared" si="65"/>
        <v>350.97680009621001</v>
      </c>
    </row>
    <row r="183" spans="1:43" s="222" customFormat="1" ht="15" customHeight="1" x14ac:dyDescent="0.25">
      <c r="A183"/>
      <c r="B183" s="129"/>
      <c r="C183" s="129"/>
      <c r="D183" s="129"/>
      <c r="E183" s="129"/>
      <c r="F183" s="129"/>
      <c r="G183" s="129"/>
      <c r="H183" s="129"/>
      <c r="I183" s="129"/>
      <c r="J183" s="129"/>
      <c r="K183" s="129"/>
      <c r="L183" s="424"/>
      <c r="M183" s="424"/>
      <c r="N183" s="424"/>
      <c r="O183" s="424"/>
      <c r="P183" s="424"/>
      <c r="Q183" s="308"/>
      <c r="R183" s="308"/>
      <c r="S183" s="308"/>
      <c r="T183" s="308"/>
      <c r="U183" s="308"/>
    </row>
    <row r="184" spans="1:43" s="222" customFormat="1" ht="15" customHeight="1" x14ac:dyDescent="0.25">
      <c r="A184"/>
      <c r="B184" s="39" t="s">
        <v>107</v>
      </c>
      <c r="C184" s="39"/>
      <c r="D184" s="39"/>
      <c r="E184" s="39"/>
      <c r="F184" s="39"/>
      <c r="G184" s="39"/>
      <c r="H184" s="39"/>
      <c r="I184" s="39"/>
      <c r="J184" s="39"/>
      <c r="K184" s="39"/>
      <c r="L184" s="321">
        <v>47.67</v>
      </c>
      <c r="M184" s="321">
        <v>45.7</v>
      </c>
      <c r="N184" s="321">
        <v>47.13</v>
      </c>
      <c r="O184" s="321">
        <v>48.41</v>
      </c>
      <c r="P184" s="321">
        <v>50.83</v>
      </c>
      <c r="Q184" s="321">
        <v>51.02</v>
      </c>
      <c r="R184" s="321">
        <v>46.44</v>
      </c>
      <c r="S184" s="321">
        <v>46.43</v>
      </c>
      <c r="T184" s="321">
        <v>45.3</v>
      </c>
      <c r="U184" s="321">
        <v>45.27</v>
      </c>
      <c r="V184" s="321">
        <v>43.96</v>
      </c>
      <c r="W184" s="321">
        <v>43.91</v>
      </c>
      <c r="X184" s="321">
        <f>AD184</f>
        <v>42.59</v>
      </c>
      <c r="Y184" s="321"/>
      <c r="AA184" s="321">
        <v>43.83</v>
      </c>
      <c r="AB184" s="321">
        <v>44.47</v>
      </c>
      <c r="AC184" s="321">
        <v>43.54</v>
      </c>
      <c r="AD184" s="321">
        <v>42.59</v>
      </c>
      <c r="AE184" s="321">
        <v>44.167562325799672</v>
      </c>
      <c r="AJ184"/>
      <c r="AK184"/>
      <c r="AL184"/>
      <c r="AM184"/>
      <c r="AN184"/>
      <c r="AO184"/>
      <c r="AP184"/>
      <c r="AQ184" s="321"/>
    </row>
    <row r="185" spans="1:43" s="222" customFormat="1" ht="15" customHeight="1" x14ac:dyDescent="0.25">
      <c r="A185"/>
      <c r="B185" s="129" t="s">
        <v>71</v>
      </c>
      <c r="C185" s="129"/>
      <c r="D185" s="129"/>
      <c r="E185" s="129"/>
      <c r="F185" s="129"/>
      <c r="G185" s="129"/>
      <c r="H185" s="129"/>
      <c r="I185" s="129"/>
      <c r="J185" s="129"/>
      <c r="K185" s="129"/>
      <c r="L185" s="322">
        <v>47.67</v>
      </c>
      <c r="M185" s="322">
        <v>45.7</v>
      </c>
      <c r="N185" s="322">
        <v>47.13</v>
      </c>
      <c r="O185" s="322">
        <v>48.41</v>
      </c>
      <c r="P185" s="322">
        <v>50.36</v>
      </c>
      <c r="Q185" s="322">
        <v>50.62</v>
      </c>
      <c r="R185" s="322">
        <v>46.06</v>
      </c>
      <c r="S185" s="322">
        <v>45.54</v>
      </c>
      <c r="T185" s="322">
        <v>44.07</v>
      </c>
      <c r="U185" s="322">
        <v>44.05</v>
      </c>
      <c r="V185" s="322">
        <v>42.67</v>
      </c>
      <c r="W185" s="322">
        <v>42.26</v>
      </c>
      <c r="X185" s="322">
        <f>AD185</f>
        <v>41.06</v>
      </c>
      <c r="Y185" s="322"/>
      <c r="AA185" s="322">
        <v>41.75</v>
      </c>
      <c r="AB185" s="322">
        <v>42.747</v>
      </c>
      <c r="AC185" s="322">
        <v>41.59</v>
      </c>
      <c r="AD185" s="322">
        <v>41.06</v>
      </c>
      <c r="AE185" s="322">
        <v>43.040089908304559</v>
      </c>
      <c r="AJ185"/>
      <c r="AK185"/>
      <c r="AL185"/>
      <c r="AM185"/>
      <c r="AN185"/>
      <c r="AO185"/>
      <c r="AP185"/>
      <c r="AQ185" s="322"/>
    </row>
    <row r="186" spans="1:43" s="222" customFormat="1" ht="15" customHeight="1" x14ac:dyDescent="0.25">
      <c r="A186"/>
      <c r="B186" s="129" t="s">
        <v>72</v>
      </c>
      <c r="C186" s="129"/>
      <c r="D186" s="129"/>
      <c r="E186" s="129"/>
      <c r="F186" s="129"/>
      <c r="G186" s="129"/>
      <c r="H186" s="129"/>
      <c r="I186" s="129"/>
      <c r="J186" s="129"/>
      <c r="K186" s="129"/>
      <c r="L186" s="322">
        <v>0</v>
      </c>
      <c r="M186" s="322">
        <v>0</v>
      </c>
      <c r="N186" s="322">
        <v>0</v>
      </c>
      <c r="O186" s="322">
        <v>0</v>
      </c>
      <c r="P186" s="322">
        <v>131.97</v>
      </c>
      <c r="Q186" s="322">
        <v>112.85</v>
      </c>
      <c r="R186" s="322">
        <v>109.44</v>
      </c>
      <c r="S186" s="322">
        <v>112.05</v>
      </c>
      <c r="T186" s="322">
        <v>112.83</v>
      </c>
      <c r="U186" s="322">
        <v>110.71</v>
      </c>
      <c r="V186" s="322">
        <v>110.31</v>
      </c>
      <c r="W186" s="322">
        <v>67.77</v>
      </c>
      <c r="X186" s="322">
        <f>AD186</f>
        <v>67.290000000000006</v>
      </c>
      <c r="Y186" s="322"/>
      <c r="AA186" s="322">
        <v>130.38999999999999</v>
      </c>
      <c r="AB186" s="322">
        <v>77.47</v>
      </c>
      <c r="AC186" s="322">
        <v>76.31</v>
      </c>
      <c r="AD186" s="322">
        <v>67.290000000000006</v>
      </c>
      <c r="AE186" s="322">
        <v>72.757590625990446</v>
      </c>
      <c r="AJ186"/>
      <c r="AK186"/>
      <c r="AL186"/>
      <c r="AM186"/>
      <c r="AN186"/>
      <c r="AO186"/>
      <c r="AP186"/>
      <c r="AQ186" s="322"/>
    </row>
    <row r="187" spans="1:43" s="222" customFormat="1" ht="15" customHeight="1" x14ac:dyDescent="0.25">
      <c r="A187"/>
      <c r="B187" s="129" t="s">
        <v>73</v>
      </c>
      <c r="C187" s="129"/>
      <c r="D187" s="129"/>
      <c r="E187" s="129"/>
      <c r="F187" s="129"/>
      <c r="G187" s="129"/>
      <c r="H187" s="129"/>
      <c r="I187" s="129"/>
      <c r="J187" s="129"/>
      <c r="K187" s="129"/>
      <c r="L187" s="322" t="s">
        <v>23</v>
      </c>
      <c r="M187" s="322" t="s">
        <v>23</v>
      </c>
      <c r="N187" s="322" t="s">
        <v>23</v>
      </c>
      <c r="O187" s="322" t="s">
        <v>23</v>
      </c>
      <c r="P187" s="322" t="s">
        <v>23</v>
      </c>
      <c r="Q187" s="322" t="s">
        <v>23</v>
      </c>
      <c r="R187" s="322" t="s">
        <v>23</v>
      </c>
      <c r="S187" s="322">
        <v>59.52</v>
      </c>
      <c r="T187" s="322">
        <v>64.44</v>
      </c>
      <c r="U187" s="322">
        <v>65.400000000000006</v>
      </c>
      <c r="V187" s="322">
        <v>66.930000000000007</v>
      </c>
      <c r="W187" s="322">
        <v>64.08</v>
      </c>
      <c r="X187" s="322">
        <f>AD187</f>
        <v>60.23</v>
      </c>
      <c r="Y187" s="322"/>
      <c r="AA187" s="322">
        <v>68.900000000000006</v>
      </c>
      <c r="AB187" s="322">
        <v>69.489999999999995</v>
      </c>
      <c r="AC187" s="322">
        <v>68.52</v>
      </c>
      <c r="AD187" s="322">
        <v>60.23</v>
      </c>
      <c r="AE187" s="322">
        <v>52.968181155447922</v>
      </c>
      <c r="AJ187"/>
      <c r="AK187"/>
      <c r="AL187"/>
      <c r="AM187"/>
      <c r="AN187"/>
      <c r="AO187"/>
      <c r="AP187"/>
      <c r="AQ187" s="322"/>
    </row>
    <row r="188" spans="1:43" s="222" customFormat="1" ht="15" customHeight="1" x14ac:dyDescent="0.25">
      <c r="A188"/>
      <c r="B188"/>
      <c r="C188"/>
      <c r="D188"/>
      <c r="E188"/>
      <c r="F188"/>
      <c r="G188"/>
      <c r="H188"/>
      <c r="I188"/>
      <c r="J188"/>
      <c r="K188"/>
      <c r="Q188" s="325"/>
      <c r="R188" s="325"/>
      <c r="S188" s="325"/>
      <c r="T188" s="325"/>
      <c r="U188" s="325"/>
      <c r="W188" s="326"/>
    </row>
    <row r="189" spans="1:43" s="222" customFormat="1" ht="30" customHeight="1" x14ac:dyDescent="0.25">
      <c r="A189"/>
      <c r="B189" s="181" t="s">
        <v>59</v>
      </c>
      <c r="C189" s="181"/>
      <c r="D189" s="181"/>
      <c r="E189" s="181"/>
      <c r="F189" s="181"/>
      <c r="G189" s="181"/>
      <c r="H189" s="181"/>
      <c r="I189" s="181"/>
      <c r="J189" s="181"/>
      <c r="K189" s="181"/>
      <c r="L189" s="223"/>
      <c r="M189" s="223"/>
      <c r="N189" s="223"/>
      <c r="O189" s="223"/>
      <c r="P189" s="223"/>
      <c r="Q189" s="223"/>
      <c r="R189" s="223"/>
      <c r="S189" s="223"/>
      <c r="T189" s="223"/>
      <c r="U189" s="224"/>
      <c r="V189" s="224"/>
      <c r="W189" s="326"/>
    </row>
    <row r="190" spans="1:43" s="222" customFormat="1" ht="15" customHeight="1" x14ac:dyDescent="0.25">
      <c r="A190"/>
      <c r="B190" s="169" t="s">
        <v>58</v>
      </c>
      <c r="C190" s="169"/>
      <c r="D190" s="169"/>
      <c r="E190" s="169"/>
      <c r="F190" s="169"/>
      <c r="G190" s="169"/>
      <c r="H190" s="169"/>
      <c r="I190" s="169"/>
      <c r="J190" s="169"/>
      <c r="K190" s="169"/>
      <c r="L190" s="227">
        <v>2010</v>
      </c>
      <c r="M190" s="227">
        <v>2011</v>
      </c>
      <c r="N190" s="227">
        <v>2012</v>
      </c>
      <c r="O190" s="227">
        <v>2013</v>
      </c>
      <c r="P190" s="227">
        <v>2014</v>
      </c>
      <c r="Q190" s="227">
        <v>2015</v>
      </c>
      <c r="R190" s="227">
        <v>2016</v>
      </c>
      <c r="S190" s="227">
        <v>2017</v>
      </c>
      <c r="T190" s="227">
        <v>2018</v>
      </c>
      <c r="U190" s="227">
        <v>2019</v>
      </c>
      <c r="V190" s="227">
        <v>2020</v>
      </c>
      <c r="W190" s="227">
        <v>2021</v>
      </c>
      <c r="X190" s="228">
        <v>2022</v>
      </c>
      <c r="Y190" s="229">
        <v>2023</v>
      </c>
      <c r="AA190" s="230" t="s">
        <v>290</v>
      </c>
      <c r="AB190" s="230" t="s">
        <v>291</v>
      </c>
      <c r="AC190" s="230" t="s">
        <v>292</v>
      </c>
      <c r="AD190" s="230">
        <v>2022</v>
      </c>
      <c r="AE190" s="231" t="s">
        <v>320</v>
      </c>
      <c r="AF190" s="231" t="s">
        <v>321</v>
      </c>
      <c r="AG190" s="232" t="s">
        <v>322</v>
      </c>
      <c r="AH190" s="233">
        <v>2023</v>
      </c>
      <c r="AJ190" s="230" t="s">
        <v>290</v>
      </c>
      <c r="AK190" s="230" t="s">
        <v>293</v>
      </c>
      <c r="AL190" s="230" t="s">
        <v>294</v>
      </c>
      <c r="AM190" s="230" t="s">
        <v>295</v>
      </c>
      <c r="AN190" s="231" t="s">
        <v>320</v>
      </c>
      <c r="AO190" s="231" t="s">
        <v>325</v>
      </c>
      <c r="AP190" s="231" t="s">
        <v>323</v>
      </c>
      <c r="AQ190" s="231" t="s">
        <v>324</v>
      </c>
    </row>
    <row r="191" spans="1:43" s="222" customFormat="1" ht="15" customHeight="1" x14ac:dyDescent="0.25">
      <c r="A191"/>
      <c r="B191" s="40" t="s">
        <v>22</v>
      </c>
      <c r="C191" s="40"/>
      <c r="D191" s="40"/>
      <c r="E191" s="40"/>
      <c r="F191" s="40"/>
      <c r="G191" s="40"/>
      <c r="H191" s="40"/>
      <c r="I191" s="40"/>
      <c r="J191" s="40"/>
      <c r="K191" s="40"/>
      <c r="L191" s="294">
        <v>562.23</v>
      </c>
      <c r="M191" s="294">
        <v>634.86</v>
      </c>
      <c r="N191" s="294">
        <v>777.54</v>
      </c>
      <c r="O191" s="294">
        <v>819.91</v>
      </c>
      <c r="P191" s="294">
        <v>746.93</v>
      </c>
      <c r="Q191" s="294">
        <v>831.59</v>
      </c>
      <c r="R191" s="294">
        <v>913.01</v>
      </c>
      <c r="S191" s="294">
        <v>943.22</v>
      </c>
      <c r="T191" s="294">
        <v>890.82</v>
      </c>
      <c r="U191" s="294">
        <v>924.83</v>
      </c>
      <c r="V191" s="294">
        <v>824.24</v>
      </c>
      <c r="W191" s="294">
        <v>926.24</v>
      </c>
      <c r="X191" s="294">
        <f>AD191</f>
        <v>1279.29</v>
      </c>
      <c r="Y191" s="294"/>
      <c r="AA191" s="294">
        <v>293.3</v>
      </c>
      <c r="AB191" s="294">
        <v>636.23</v>
      </c>
      <c r="AC191" s="294">
        <v>869.67</v>
      </c>
      <c r="AD191" s="294">
        <v>1279.29</v>
      </c>
      <c r="AE191" s="243">
        <v>370.60351558580209</v>
      </c>
      <c r="AJ191" s="294">
        <f t="shared" ref="AJ191:AJ204" si="66">AA191</f>
        <v>293.3</v>
      </c>
      <c r="AK191" s="294">
        <f t="shared" ref="AK191:AK204" si="67">AB191-AA191</f>
        <v>342.93</v>
      </c>
      <c r="AL191" s="294">
        <f t="shared" ref="AL191:AL204" si="68">AC191-AB191</f>
        <v>233.43999999999994</v>
      </c>
      <c r="AM191" s="294">
        <f t="shared" ref="AM191:AM204" si="69">AD191-AC191</f>
        <v>409.62</v>
      </c>
      <c r="AN191" s="294">
        <f>AE191</f>
        <v>370.60351558580209</v>
      </c>
    </row>
    <row r="192" spans="1:43" s="222" customFormat="1" ht="15" customHeight="1" outlineLevel="1" x14ac:dyDescent="0.25">
      <c r="A192"/>
      <c r="B192" s="148" t="s">
        <v>68</v>
      </c>
      <c r="C192" s="148"/>
      <c r="D192" s="148"/>
      <c r="E192" s="148"/>
      <c r="F192" s="148"/>
      <c r="G192" s="148"/>
      <c r="H192" s="148"/>
      <c r="I192" s="148"/>
      <c r="J192" s="148"/>
      <c r="K192" s="148"/>
      <c r="L192" s="302">
        <v>342.86581545999996</v>
      </c>
      <c r="M192" s="302">
        <v>370.25521743999997</v>
      </c>
      <c r="N192" s="302">
        <v>445.01903479000003</v>
      </c>
      <c r="O192" s="302">
        <v>465.68517137000003</v>
      </c>
      <c r="P192" s="302">
        <v>345.49299132381179</v>
      </c>
      <c r="Q192" s="302">
        <v>366.97807925000001</v>
      </c>
      <c r="R192" s="302">
        <v>348.60712365999996</v>
      </c>
      <c r="S192" s="302">
        <v>415.77604656999995</v>
      </c>
      <c r="T192" s="302">
        <v>371.51157375000003</v>
      </c>
      <c r="U192" s="302">
        <v>376.19195355000005</v>
      </c>
      <c r="V192" s="302">
        <v>345.84492709389997</v>
      </c>
      <c r="W192" s="302">
        <v>465.74</v>
      </c>
      <c r="X192" s="302">
        <f>AD192</f>
        <v>514.89</v>
      </c>
      <c r="Y192" s="302"/>
      <c r="AA192" s="302">
        <v>50.1</v>
      </c>
      <c r="AB192" s="302">
        <v>233.17</v>
      </c>
      <c r="AC192" s="302">
        <v>344.31</v>
      </c>
      <c r="AD192" s="302">
        <v>514.89</v>
      </c>
      <c r="AE192" s="236">
        <v>157.88488010169999</v>
      </c>
      <c r="AJ192" s="302">
        <f t="shared" si="66"/>
        <v>50.1</v>
      </c>
      <c r="AK192" s="302">
        <f t="shared" si="67"/>
        <v>183.07</v>
      </c>
      <c r="AL192" s="302">
        <f t="shared" si="68"/>
        <v>111.14000000000001</v>
      </c>
      <c r="AM192" s="302">
        <f t="shared" si="69"/>
        <v>170.57999999999998</v>
      </c>
      <c r="AN192" s="302">
        <f t="shared" ref="AN192:AN212" si="70">AE192</f>
        <v>157.88488010169999</v>
      </c>
    </row>
    <row r="193" spans="1:40" s="222" customFormat="1" ht="15" customHeight="1" outlineLevel="1" x14ac:dyDescent="0.25">
      <c r="A193"/>
      <c r="B193" s="148" t="s">
        <v>69</v>
      </c>
      <c r="C193" s="148"/>
      <c r="D193" s="148"/>
      <c r="E193" s="148"/>
      <c r="F193" s="148"/>
      <c r="G193" s="148"/>
      <c r="H193" s="148"/>
      <c r="I193" s="148"/>
      <c r="J193" s="148"/>
      <c r="K193" s="148"/>
      <c r="L193" s="302">
        <v>140.25</v>
      </c>
      <c r="M193" s="302">
        <v>138.58000000000001</v>
      </c>
      <c r="N193" s="302">
        <v>149.33000000000001</v>
      </c>
      <c r="O193" s="302">
        <v>160.49</v>
      </c>
      <c r="P193" s="302">
        <v>165.71</v>
      </c>
      <c r="Q193" s="302">
        <v>190.17</v>
      </c>
      <c r="R193" s="302">
        <v>267.72000000000003</v>
      </c>
      <c r="S193" s="302">
        <v>260.79000000000002</v>
      </c>
      <c r="T193" s="302">
        <v>271.64</v>
      </c>
      <c r="U193" s="302">
        <v>283.83</v>
      </c>
      <c r="V193" s="302">
        <v>229.36</v>
      </c>
      <c r="W193" s="302">
        <v>259.83</v>
      </c>
      <c r="X193" s="302">
        <f>AD193</f>
        <v>259.45999999999998</v>
      </c>
      <c r="Y193" s="302"/>
      <c r="AA193" s="302">
        <v>72.319999999999993</v>
      </c>
      <c r="AB193" s="302">
        <v>132.33000000000001</v>
      </c>
      <c r="AC193" s="302">
        <v>188.45</v>
      </c>
      <c r="AD193" s="302">
        <v>259.45999999999998</v>
      </c>
      <c r="AE193" s="236">
        <v>74.172885128799976</v>
      </c>
      <c r="AJ193" s="302">
        <f t="shared" si="66"/>
        <v>72.319999999999993</v>
      </c>
      <c r="AK193" s="302">
        <f t="shared" si="67"/>
        <v>60.010000000000019</v>
      </c>
      <c r="AL193" s="302">
        <f t="shared" si="68"/>
        <v>56.119999999999976</v>
      </c>
      <c r="AM193" s="302">
        <f t="shared" si="69"/>
        <v>71.009999999999991</v>
      </c>
      <c r="AN193" s="302">
        <f t="shared" si="70"/>
        <v>74.172885128799976</v>
      </c>
    </row>
    <row r="194" spans="1:40" s="222" customFormat="1" ht="15" customHeight="1" outlineLevel="1" x14ac:dyDescent="0.25">
      <c r="A194"/>
      <c r="B194" s="148" t="s">
        <v>70</v>
      </c>
      <c r="C194" s="148"/>
      <c r="D194" s="148"/>
      <c r="E194" s="148"/>
      <c r="F194" s="148"/>
      <c r="G194" s="148"/>
      <c r="H194" s="148"/>
      <c r="I194" s="148"/>
      <c r="J194" s="148"/>
      <c r="K194" s="148"/>
      <c r="L194" s="302">
        <v>78.459999999999994</v>
      </c>
      <c r="M194" s="302">
        <v>126.21</v>
      </c>
      <c r="N194" s="302">
        <v>182.99</v>
      </c>
      <c r="O194" s="302">
        <v>217.42</v>
      </c>
      <c r="P194" s="302">
        <v>233.76</v>
      </c>
      <c r="Q194" s="302">
        <v>272.02</v>
      </c>
      <c r="R194" s="302">
        <v>268.05</v>
      </c>
      <c r="S194" s="302">
        <v>288.76</v>
      </c>
      <c r="T194" s="302">
        <v>245.61</v>
      </c>
      <c r="U194" s="302">
        <v>266.93</v>
      </c>
      <c r="V194" s="302">
        <v>234.62997676462169</v>
      </c>
      <c r="W194" s="302">
        <v>403.21924547899999</v>
      </c>
      <c r="X194" s="302">
        <f>AD194</f>
        <v>489.4</v>
      </c>
      <c r="Y194" s="302"/>
      <c r="AA194" s="302">
        <v>168.27</v>
      </c>
      <c r="AB194" s="302">
        <v>268.26</v>
      </c>
      <c r="AC194" s="302">
        <v>332.93</v>
      </c>
      <c r="AD194" s="302">
        <v>489.4</v>
      </c>
      <c r="AE194" s="236">
        <v>143.05809546729981</v>
      </c>
      <c r="AJ194" s="302">
        <f t="shared" si="66"/>
        <v>168.27</v>
      </c>
      <c r="AK194" s="302">
        <f t="shared" si="67"/>
        <v>99.989999999999981</v>
      </c>
      <c r="AL194" s="302">
        <f t="shared" si="68"/>
        <v>64.670000000000016</v>
      </c>
      <c r="AM194" s="302">
        <f t="shared" si="69"/>
        <v>156.46999999999997</v>
      </c>
      <c r="AN194" s="302">
        <f t="shared" si="70"/>
        <v>143.05809546729981</v>
      </c>
    </row>
    <row r="195" spans="1:40" s="222" customFormat="1" ht="15" customHeight="1" x14ac:dyDescent="0.25">
      <c r="A195"/>
      <c r="B195" s="131" t="s">
        <v>84</v>
      </c>
      <c r="C195" s="131"/>
      <c r="D195" s="131"/>
      <c r="E195" s="131"/>
      <c r="F195" s="131"/>
      <c r="G195" s="131"/>
      <c r="H195" s="131"/>
      <c r="I195" s="131"/>
      <c r="J195" s="131"/>
      <c r="K195" s="131"/>
      <c r="L195" s="303">
        <v>26.88</v>
      </c>
      <c r="M195" s="303">
        <v>62.56</v>
      </c>
      <c r="N195" s="303">
        <v>46.54</v>
      </c>
      <c r="O195" s="303">
        <v>11.66</v>
      </c>
      <c r="P195" s="303">
        <v>26.55</v>
      </c>
      <c r="Q195" s="303">
        <v>140.19</v>
      </c>
      <c r="R195" s="303">
        <v>34.619999999999997</v>
      </c>
      <c r="S195" s="303">
        <v>65.86</v>
      </c>
      <c r="T195" s="303">
        <v>29.6</v>
      </c>
      <c r="U195" s="303">
        <v>246.43</v>
      </c>
      <c r="V195" s="303">
        <v>286.79000000000002</v>
      </c>
      <c r="W195" s="303">
        <v>350.07</v>
      </c>
      <c r="X195" s="303">
        <f>AD195</f>
        <v>308.31</v>
      </c>
      <c r="Y195" s="303"/>
      <c r="Z195" s="253"/>
      <c r="AA195" s="303">
        <v>8.5</v>
      </c>
      <c r="AB195" s="303">
        <v>110.35</v>
      </c>
      <c r="AC195" s="303">
        <v>279.98</v>
      </c>
      <c r="AD195" s="303">
        <v>308.31</v>
      </c>
      <c r="AE195" s="236">
        <v>7.6590802310999813</v>
      </c>
      <c r="AJ195" s="303">
        <f t="shared" si="66"/>
        <v>8.5</v>
      </c>
      <c r="AK195" s="303">
        <f t="shared" si="67"/>
        <v>101.85</v>
      </c>
      <c r="AL195" s="303">
        <f t="shared" si="68"/>
        <v>169.63000000000002</v>
      </c>
      <c r="AM195" s="303">
        <f t="shared" si="69"/>
        <v>28.329999999999984</v>
      </c>
      <c r="AN195" s="303">
        <f t="shared" si="70"/>
        <v>7.6590802310999813</v>
      </c>
    </row>
    <row r="196" spans="1:40" s="222" customFormat="1" ht="15" customHeight="1" x14ac:dyDescent="0.25">
      <c r="A196"/>
      <c r="B196" s="131" t="s">
        <v>85</v>
      </c>
      <c r="C196" s="131"/>
      <c r="D196" s="131"/>
      <c r="E196" s="131"/>
      <c r="F196" s="131"/>
      <c r="G196" s="131"/>
      <c r="H196" s="131"/>
      <c r="I196" s="131"/>
      <c r="J196" s="131"/>
      <c r="K196" s="131"/>
      <c r="L196" s="303">
        <v>127.45</v>
      </c>
      <c r="M196" s="303">
        <v>158.13999999999999</v>
      </c>
      <c r="N196" s="303">
        <v>190.64</v>
      </c>
      <c r="O196" s="303">
        <v>241.31</v>
      </c>
      <c r="P196" s="303">
        <v>229.01</v>
      </c>
      <c r="Q196" s="303">
        <v>281.63</v>
      </c>
      <c r="R196" s="303">
        <v>281.14999999999998</v>
      </c>
      <c r="S196" s="303">
        <v>280.48</v>
      </c>
      <c r="T196" s="303">
        <v>267.63</v>
      </c>
      <c r="U196" s="303">
        <v>257.69</v>
      </c>
      <c r="V196" s="303">
        <v>258.74</v>
      </c>
      <c r="W196" s="303">
        <v>335.35</v>
      </c>
      <c r="X196" s="303">
        <f>(AD196)</f>
        <v>388.61</v>
      </c>
      <c r="Y196" s="303"/>
      <c r="Z196" s="303"/>
      <c r="AA196" s="303">
        <v>100.81</v>
      </c>
      <c r="AB196" s="303">
        <v>201.31</v>
      </c>
      <c r="AC196" s="303">
        <v>304.43</v>
      </c>
      <c r="AD196" s="303">
        <v>388.61</v>
      </c>
      <c r="AE196" s="236">
        <v>127.44547991320007</v>
      </c>
      <c r="AJ196" s="303">
        <f t="shared" si="66"/>
        <v>100.81</v>
      </c>
      <c r="AK196" s="303">
        <f t="shared" si="67"/>
        <v>100.5</v>
      </c>
      <c r="AL196" s="303">
        <f t="shared" si="68"/>
        <v>103.12</v>
      </c>
      <c r="AM196" s="303">
        <f t="shared" si="69"/>
        <v>84.18</v>
      </c>
      <c r="AN196" s="303">
        <f t="shared" si="70"/>
        <v>127.44547991320007</v>
      </c>
    </row>
    <row r="197" spans="1:40" s="222" customFormat="1" ht="15" customHeight="1" x14ac:dyDescent="0.25">
      <c r="A197"/>
      <c r="B197" s="134" t="s">
        <v>86</v>
      </c>
      <c r="C197" s="134"/>
      <c r="D197" s="134"/>
      <c r="E197" s="134"/>
      <c r="F197" s="134"/>
      <c r="G197" s="134"/>
      <c r="H197" s="134"/>
      <c r="I197" s="134"/>
      <c r="J197" s="134"/>
      <c r="K197" s="134"/>
      <c r="L197" s="303">
        <v>87.41</v>
      </c>
      <c r="M197" s="303">
        <v>106.65</v>
      </c>
      <c r="N197" s="303">
        <v>125.1</v>
      </c>
      <c r="O197" s="303">
        <v>138.09</v>
      </c>
      <c r="P197" s="303">
        <v>141.38</v>
      </c>
      <c r="Q197" s="303">
        <v>150.84</v>
      </c>
      <c r="R197" s="303">
        <v>161.97999999999999</v>
      </c>
      <c r="S197" s="303">
        <v>166.52</v>
      </c>
      <c r="T197" s="303">
        <v>174.13</v>
      </c>
      <c r="U197" s="303">
        <v>157.75</v>
      </c>
      <c r="V197" s="303">
        <v>158.13</v>
      </c>
      <c r="W197" s="303">
        <v>188.9</v>
      </c>
      <c r="X197" s="303">
        <f>(AD197)</f>
        <v>204.83</v>
      </c>
      <c r="Y197" s="303"/>
      <c r="Z197" s="303"/>
      <c r="AA197" s="303">
        <v>52.42</v>
      </c>
      <c r="AB197" s="303">
        <v>104.01</v>
      </c>
      <c r="AC197" s="303">
        <v>160.62</v>
      </c>
      <c r="AD197" s="303">
        <v>204.83</v>
      </c>
      <c r="AE197" s="236">
        <v>56.199405602499979</v>
      </c>
      <c r="AJ197" s="303">
        <f t="shared" si="66"/>
        <v>52.42</v>
      </c>
      <c r="AK197" s="303">
        <f t="shared" si="67"/>
        <v>51.59</v>
      </c>
      <c r="AL197" s="303">
        <f t="shared" si="68"/>
        <v>56.61</v>
      </c>
      <c r="AM197" s="303">
        <f t="shared" si="69"/>
        <v>44.210000000000008</v>
      </c>
      <c r="AN197" s="303">
        <f t="shared" si="70"/>
        <v>56.199405602499979</v>
      </c>
    </row>
    <row r="198" spans="1:40" s="222" customFormat="1" ht="15" customHeight="1" x14ac:dyDescent="0.25">
      <c r="A198"/>
      <c r="B198" s="132" t="s">
        <v>87</v>
      </c>
      <c r="C198" s="132"/>
      <c r="D198" s="132"/>
      <c r="E198" s="132"/>
      <c r="F198" s="132"/>
      <c r="G198" s="132"/>
      <c r="H198" s="132"/>
      <c r="I198" s="132"/>
      <c r="J198" s="132"/>
      <c r="K198" s="132"/>
      <c r="L198" s="303">
        <v>20.13</v>
      </c>
      <c r="M198" s="303">
        <v>22.84</v>
      </c>
      <c r="N198" s="303">
        <v>24.54</v>
      </c>
      <c r="O198" s="303">
        <v>25.54</v>
      </c>
      <c r="P198" s="303">
        <v>22.38</v>
      </c>
      <c r="Q198" s="303">
        <v>26.72</v>
      </c>
      <c r="R198" s="303">
        <v>30.34</v>
      </c>
      <c r="S198" s="303">
        <v>29.79</v>
      </c>
      <c r="T198" s="303">
        <v>28.56</v>
      </c>
      <c r="U198" s="303">
        <v>29.02</v>
      </c>
      <c r="V198" s="303">
        <v>32.200000000000003</v>
      </c>
      <c r="W198" s="303">
        <v>45.3</v>
      </c>
      <c r="X198" s="303">
        <f>(AD198)</f>
        <v>54.09</v>
      </c>
      <c r="Y198" s="303"/>
      <c r="Z198" s="303"/>
      <c r="AA198" s="303">
        <v>12.97</v>
      </c>
      <c r="AB198" s="303">
        <v>28.14</v>
      </c>
      <c r="AC198" s="303">
        <v>41.17</v>
      </c>
      <c r="AD198" s="303">
        <v>54.09</v>
      </c>
      <c r="AE198" s="236">
        <v>14.757973030400015</v>
      </c>
      <c r="AJ198" s="303">
        <f t="shared" si="66"/>
        <v>12.97</v>
      </c>
      <c r="AK198" s="303">
        <f t="shared" si="67"/>
        <v>15.17</v>
      </c>
      <c r="AL198" s="303">
        <f t="shared" si="68"/>
        <v>13.030000000000001</v>
      </c>
      <c r="AM198" s="303">
        <f t="shared" si="69"/>
        <v>12.920000000000002</v>
      </c>
      <c r="AN198" s="303">
        <f t="shared" si="70"/>
        <v>14.757973030400015</v>
      </c>
    </row>
    <row r="199" spans="1:40" s="222" customFormat="1" ht="15" customHeight="1" x14ac:dyDescent="0.25">
      <c r="A199"/>
      <c r="B199" s="132" t="s">
        <v>88</v>
      </c>
      <c r="C199" s="132"/>
      <c r="D199" s="132"/>
      <c r="E199" s="132"/>
      <c r="F199" s="132"/>
      <c r="G199" s="132"/>
      <c r="H199" s="132"/>
      <c r="I199" s="132"/>
      <c r="J199" s="132"/>
      <c r="K199" s="132"/>
      <c r="L199" s="303">
        <v>19.91</v>
      </c>
      <c r="M199" s="303">
        <v>28.65</v>
      </c>
      <c r="N199" s="303">
        <v>41</v>
      </c>
      <c r="O199" s="303">
        <v>77.69</v>
      </c>
      <c r="P199" s="303">
        <v>65.25</v>
      </c>
      <c r="Q199" s="303">
        <v>104.06</v>
      </c>
      <c r="R199" s="303">
        <v>88.83</v>
      </c>
      <c r="S199" s="303">
        <v>84.17</v>
      </c>
      <c r="T199" s="303">
        <v>64.94</v>
      </c>
      <c r="U199" s="303">
        <v>70.92</v>
      </c>
      <c r="V199" s="303">
        <v>68.400000000000006</v>
      </c>
      <c r="W199" s="303">
        <v>101.15</v>
      </c>
      <c r="X199" s="303">
        <f>(AD199)</f>
        <v>129.69</v>
      </c>
      <c r="Y199" s="303"/>
      <c r="Z199" s="303"/>
      <c r="AA199" s="303">
        <v>35.409999999999997</v>
      </c>
      <c r="AB199" s="303">
        <v>69.150000000000006</v>
      </c>
      <c r="AC199" s="303">
        <v>102.64</v>
      </c>
      <c r="AD199" s="303">
        <v>129.69</v>
      </c>
      <c r="AE199" s="236">
        <v>56.488101280300079</v>
      </c>
      <c r="AJ199" s="303">
        <f t="shared" si="66"/>
        <v>35.409999999999997</v>
      </c>
      <c r="AK199" s="303">
        <f t="shared" si="67"/>
        <v>33.740000000000009</v>
      </c>
      <c r="AL199" s="303">
        <f t="shared" si="68"/>
        <v>33.489999999999995</v>
      </c>
      <c r="AM199" s="303">
        <f t="shared" si="69"/>
        <v>27.049999999999997</v>
      </c>
      <c r="AN199" s="303">
        <f t="shared" si="70"/>
        <v>56.488101280300079</v>
      </c>
    </row>
    <row r="200" spans="1:40" s="222" customFormat="1" ht="15" customHeight="1" x14ac:dyDescent="0.25">
      <c r="A200"/>
      <c r="B200" s="131" t="s">
        <v>89</v>
      </c>
      <c r="C200" s="131"/>
      <c r="D200" s="131"/>
      <c r="E200" s="131"/>
      <c r="F200" s="131"/>
      <c r="G200" s="131"/>
      <c r="H200" s="131"/>
      <c r="I200" s="131"/>
      <c r="J200" s="131"/>
      <c r="K200" s="131"/>
      <c r="L200" s="303">
        <v>0</v>
      </c>
      <c r="M200" s="303">
        <v>0</v>
      </c>
      <c r="N200" s="303">
        <v>0</v>
      </c>
      <c r="O200" s="303">
        <v>0</v>
      </c>
      <c r="P200" s="303">
        <v>0</v>
      </c>
      <c r="Q200" s="303">
        <v>0</v>
      </c>
      <c r="R200" s="303">
        <v>0</v>
      </c>
      <c r="S200" s="303">
        <v>0</v>
      </c>
      <c r="T200" s="303">
        <v>0</v>
      </c>
      <c r="U200" s="303">
        <v>0</v>
      </c>
      <c r="V200" s="303">
        <v>4.18</v>
      </c>
      <c r="W200" s="303">
        <v>8.82</v>
      </c>
      <c r="X200" s="303">
        <f t="shared" ref="X200:X205" si="71">AD200</f>
        <v>49.28</v>
      </c>
      <c r="Y200" s="303"/>
      <c r="AA200" s="303">
        <v>9.4600000000000009</v>
      </c>
      <c r="AB200" s="303">
        <v>18.48</v>
      </c>
      <c r="AC200" s="303">
        <v>22.15</v>
      </c>
      <c r="AD200" s="303">
        <v>49.28</v>
      </c>
      <c r="AE200" s="236">
        <v>4.1694363485999997</v>
      </c>
      <c r="AJ200" s="303">
        <f t="shared" si="66"/>
        <v>9.4600000000000009</v>
      </c>
      <c r="AK200" s="303">
        <f t="shared" si="67"/>
        <v>9.02</v>
      </c>
      <c r="AL200" s="303">
        <f t="shared" si="68"/>
        <v>3.6699999999999982</v>
      </c>
      <c r="AM200" s="303">
        <f t="shared" si="69"/>
        <v>27.130000000000003</v>
      </c>
      <c r="AN200" s="303">
        <f t="shared" si="70"/>
        <v>4.1694363485999997</v>
      </c>
    </row>
    <row r="201" spans="1:40" s="222" customFormat="1" ht="15" customHeight="1" x14ac:dyDescent="0.25">
      <c r="A201"/>
      <c r="B201" s="40" t="s">
        <v>90</v>
      </c>
      <c r="C201" s="40"/>
      <c r="D201" s="40"/>
      <c r="E201" s="40"/>
      <c r="F201" s="40"/>
      <c r="G201" s="40"/>
      <c r="H201" s="40"/>
      <c r="I201" s="40"/>
      <c r="J201" s="40"/>
      <c r="K201" s="40"/>
      <c r="L201" s="294">
        <v>461.67</v>
      </c>
      <c r="M201" s="294">
        <v>539.28</v>
      </c>
      <c r="N201" s="294">
        <v>633.44000000000005</v>
      </c>
      <c r="O201" s="294">
        <v>590.25</v>
      </c>
      <c r="P201" s="294">
        <v>544.48</v>
      </c>
      <c r="Q201" s="294">
        <v>690.16</v>
      </c>
      <c r="R201" s="294">
        <v>666.47</v>
      </c>
      <c r="S201" s="294">
        <v>728.59</v>
      </c>
      <c r="T201" s="294">
        <v>652.79</v>
      </c>
      <c r="U201" s="294">
        <v>913.57</v>
      </c>
      <c r="V201" s="294">
        <v>856.47</v>
      </c>
      <c r="W201" s="294">
        <v>949.78</v>
      </c>
      <c r="X201" s="294">
        <f t="shared" si="71"/>
        <v>1248.27</v>
      </c>
      <c r="Y201" s="294"/>
      <c r="AA201" s="294">
        <v>210.45</v>
      </c>
      <c r="AB201" s="294">
        <v>563.74</v>
      </c>
      <c r="AC201" s="294">
        <v>867.36</v>
      </c>
      <c r="AD201" s="294">
        <v>1248.27</v>
      </c>
      <c r="AE201" s="243">
        <v>254.98655225230155</v>
      </c>
      <c r="AJ201" s="294">
        <f t="shared" si="66"/>
        <v>210.45</v>
      </c>
      <c r="AK201" s="294">
        <f t="shared" si="67"/>
        <v>353.29</v>
      </c>
      <c r="AL201" s="294">
        <f t="shared" si="68"/>
        <v>303.62</v>
      </c>
      <c r="AM201" s="294">
        <f t="shared" si="69"/>
        <v>380.90999999999997</v>
      </c>
      <c r="AN201" s="294">
        <f t="shared" si="70"/>
        <v>254.98655225230155</v>
      </c>
    </row>
    <row r="202" spans="1:40" s="222" customFormat="1" ht="15" customHeight="1" outlineLevel="1" x14ac:dyDescent="0.25">
      <c r="A202"/>
      <c r="B202" s="148" t="s">
        <v>68</v>
      </c>
      <c r="C202" s="148"/>
      <c r="D202" s="148"/>
      <c r="E202" s="148"/>
      <c r="F202" s="148"/>
      <c r="G202" s="148"/>
      <c r="H202" s="148"/>
      <c r="I202" s="148"/>
      <c r="J202" s="148"/>
      <c r="K202" s="148"/>
      <c r="L202" s="302">
        <v>273.90795545999993</v>
      </c>
      <c r="M202" s="302">
        <v>285.84673424999994</v>
      </c>
      <c r="N202" s="302">
        <v>346.52440791000004</v>
      </c>
      <c r="O202" s="302">
        <v>320.49257605999998</v>
      </c>
      <c r="P202" s="302">
        <v>227.36607737381163</v>
      </c>
      <c r="Q202" s="302">
        <v>240.94268574000003</v>
      </c>
      <c r="R202" s="302">
        <v>252.31527471999991</v>
      </c>
      <c r="S202" s="302">
        <v>275.50895072999998</v>
      </c>
      <c r="T202" s="302">
        <v>266.16000000000003</v>
      </c>
      <c r="U202" s="302">
        <v>357.53678547426875</v>
      </c>
      <c r="V202" s="302">
        <v>356.79895221698791</v>
      </c>
      <c r="W202" s="302">
        <v>241.88878328799998</v>
      </c>
      <c r="X202" s="302">
        <f t="shared" si="71"/>
        <v>462.16</v>
      </c>
      <c r="Y202" s="302"/>
      <c r="Z202" s="326"/>
      <c r="AA202" s="302">
        <v>26.16</v>
      </c>
      <c r="AB202" s="302">
        <v>226.91</v>
      </c>
      <c r="AC202" s="302">
        <v>312.86</v>
      </c>
      <c r="AD202" s="302">
        <v>462.16</v>
      </c>
      <c r="AE202" s="236">
        <v>117.48599644600006</v>
      </c>
      <c r="AJ202" s="302">
        <f t="shared" si="66"/>
        <v>26.16</v>
      </c>
      <c r="AK202" s="302">
        <f t="shared" si="67"/>
        <v>200.75</v>
      </c>
      <c r="AL202" s="302">
        <f t="shared" si="68"/>
        <v>85.950000000000017</v>
      </c>
      <c r="AM202" s="302">
        <f t="shared" si="69"/>
        <v>149.30000000000001</v>
      </c>
      <c r="AN202" s="302">
        <f t="shared" si="70"/>
        <v>117.48599644600006</v>
      </c>
    </row>
    <row r="203" spans="1:40" s="222" customFormat="1" ht="15" customHeight="1" outlineLevel="1" x14ac:dyDescent="0.25">
      <c r="A203"/>
      <c r="B203" s="148" t="s">
        <v>69</v>
      </c>
      <c r="C203" s="148"/>
      <c r="D203" s="148"/>
      <c r="E203" s="148"/>
      <c r="F203" s="148"/>
      <c r="G203" s="148"/>
      <c r="H203" s="148"/>
      <c r="I203" s="148"/>
      <c r="J203" s="148"/>
      <c r="K203" s="148"/>
      <c r="L203" s="302">
        <v>115.68</v>
      </c>
      <c r="M203" s="302">
        <v>110.75</v>
      </c>
      <c r="N203" s="302">
        <v>118.67</v>
      </c>
      <c r="O203" s="302">
        <v>129.44</v>
      </c>
      <c r="P203" s="302">
        <v>134.35</v>
      </c>
      <c r="Q203" s="302">
        <v>277.8</v>
      </c>
      <c r="R203" s="302">
        <v>223.2</v>
      </c>
      <c r="S203" s="302">
        <v>211.87</v>
      </c>
      <c r="T203" s="302">
        <v>223.08</v>
      </c>
      <c r="U203" s="302">
        <v>382.15</v>
      </c>
      <c r="V203" s="302">
        <v>179.34</v>
      </c>
      <c r="W203" s="302">
        <v>504.88</v>
      </c>
      <c r="X203" s="302">
        <f t="shared" si="71"/>
        <v>204.44</v>
      </c>
      <c r="Y203" s="302"/>
      <c r="AA203" s="302">
        <v>63.88</v>
      </c>
      <c r="AB203" s="302">
        <v>109.41</v>
      </c>
      <c r="AC203" s="302">
        <v>151.47999999999999</v>
      </c>
      <c r="AD203" s="302">
        <v>204.44</v>
      </c>
      <c r="AE203" s="236">
        <v>57.41983670230001</v>
      </c>
      <c r="AJ203" s="302">
        <f t="shared" si="66"/>
        <v>63.88</v>
      </c>
      <c r="AK203" s="302">
        <f t="shared" si="67"/>
        <v>45.529999999999994</v>
      </c>
      <c r="AL203" s="302">
        <f t="shared" si="68"/>
        <v>42.069999999999993</v>
      </c>
      <c r="AM203" s="302">
        <f t="shared" si="69"/>
        <v>52.960000000000008</v>
      </c>
      <c r="AN203" s="302">
        <f t="shared" si="70"/>
        <v>57.41983670230001</v>
      </c>
    </row>
    <row r="204" spans="1:40" s="222" customFormat="1" ht="15" customHeight="1" outlineLevel="1" x14ac:dyDescent="0.25">
      <c r="A204"/>
      <c r="B204" s="148" t="s">
        <v>70</v>
      </c>
      <c r="C204" s="148"/>
      <c r="D204" s="148"/>
      <c r="E204" s="148"/>
      <c r="F204" s="148"/>
      <c r="G204" s="148"/>
      <c r="H204" s="148"/>
      <c r="I204" s="148"/>
      <c r="J204" s="148"/>
      <c r="K204" s="148"/>
      <c r="L204" s="302">
        <v>71.37</v>
      </c>
      <c r="M204" s="302">
        <v>94.11</v>
      </c>
      <c r="N204" s="302">
        <v>172.08</v>
      </c>
      <c r="O204" s="302">
        <v>160.9</v>
      </c>
      <c r="P204" s="302">
        <v>168.79</v>
      </c>
      <c r="Q204" s="302">
        <v>179.03</v>
      </c>
      <c r="R204" s="302">
        <v>194.39</v>
      </c>
      <c r="S204" s="302">
        <v>238.48</v>
      </c>
      <c r="T204" s="302">
        <v>168.63</v>
      </c>
      <c r="U204" s="302">
        <v>221.33</v>
      </c>
      <c r="V204" s="302">
        <v>163.5077935450002</v>
      </c>
      <c r="W204" s="302">
        <v>288.75111026699989</v>
      </c>
      <c r="X204" s="302">
        <f t="shared" si="71"/>
        <v>543.16</v>
      </c>
      <c r="Y204" s="302"/>
      <c r="AA204" s="302">
        <v>121.37</v>
      </c>
      <c r="AB204" s="302">
        <v>233.37</v>
      </c>
      <c r="AC204" s="302">
        <v>416.85</v>
      </c>
      <c r="AD204" s="302">
        <v>543.16</v>
      </c>
      <c r="AE204" s="236">
        <v>87.624252579199535</v>
      </c>
      <c r="AJ204" s="302">
        <f t="shared" si="66"/>
        <v>121.37</v>
      </c>
      <c r="AK204" s="302">
        <f t="shared" si="67"/>
        <v>112</v>
      </c>
      <c r="AL204" s="302">
        <f t="shared" si="68"/>
        <v>183.48000000000002</v>
      </c>
      <c r="AM204" s="302">
        <f t="shared" si="69"/>
        <v>126.30999999999995</v>
      </c>
      <c r="AN204" s="302">
        <f t="shared" si="70"/>
        <v>87.624252579199535</v>
      </c>
    </row>
    <row r="205" spans="1:40" s="222" customFormat="1" ht="15" customHeight="1" x14ac:dyDescent="0.25">
      <c r="A205"/>
      <c r="B205" s="133" t="s">
        <v>91</v>
      </c>
      <c r="C205" s="133"/>
      <c r="D205" s="133"/>
      <c r="E205" s="133"/>
      <c r="F205" s="133"/>
      <c r="G205" s="133"/>
      <c r="H205" s="133"/>
      <c r="I205" s="133"/>
      <c r="J205" s="133"/>
      <c r="K205" s="133"/>
      <c r="L205" s="323">
        <v>0.82</v>
      </c>
      <c r="M205" s="323">
        <v>0.85</v>
      </c>
      <c r="N205" s="323">
        <v>0.81</v>
      </c>
      <c r="O205" s="323">
        <v>0.72</v>
      </c>
      <c r="P205" s="323">
        <v>0.73</v>
      </c>
      <c r="Q205" s="323">
        <v>0.83</v>
      </c>
      <c r="R205" s="323">
        <v>0.73</v>
      </c>
      <c r="S205" s="323">
        <v>0.77</v>
      </c>
      <c r="T205" s="323">
        <v>0.73</v>
      </c>
      <c r="U205" s="323">
        <v>0.99</v>
      </c>
      <c r="V205" s="323">
        <v>1.04</v>
      </c>
      <c r="W205" s="323">
        <v>1.03</v>
      </c>
      <c r="X205" s="323">
        <f t="shared" si="71"/>
        <v>0.98</v>
      </c>
      <c r="Y205" s="323"/>
      <c r="AA205" s="323">
        <v>0.72</v>
      </c>
      <c r="AB205" s="323">
        <v>0.89</v>
      </c>
      <c r="AC205" s="323">
        <v>1</v>
      </c>
      <c r="AD205" s="323">
        <v>0.98</v>
      </c>
      <c r="AE205" s="323">
        <v>0.6880305812783557</v>
      </c>
      <c r="AJ205" s="323"/>
      <c r="AK205" s="323"/>
      <c r="AL205" s="323"/>
      <c r="AM205" s="323"/>
      <c r="AN205" s="323"/>
    </row>
    <row r="206" spans="1:40" s="222" customFormat="1" ht="15" customHeight="1" x14ac:dyDescent="0.25">
      <c r="A206"/>
      <c r="B206" s="130" t="s">
        <v>92</v>
      </c>
      <c r="C206" s="130"/>
      <c r="D206" s="130"/>
      <c r="E206" s="130"/>
      <c r="F206" s="130"/>
      <c r="G206" s="130"/>
      <c r="H206" s="130"/>
      <c r="I206" s="130"/>
      <c r="J206" s="130"/>
      <c r="K206" s="130"/>
      <c r="L206" s="303">
        <v>-0.16</v>
      </c>
      <c r="M206" s="303">
        <v>-0.27</v>
      </c>
      <c r="N206" s="303">
        <v>0</v>
      </c>
      <c r="O206" s="303">
        <v>0.1</v>
      </c>
      <c r="P206" s="303">
        <v>0.02</v>
      </c>
      <c r="Q206" s="303">
        <v>0.02</v>
      </c>
      <c r="R206" s="303">
        <v>4.8</v>
      </c>
      <c r="S206" s="303">
        <v>0.18</v>
      </c>
      <c r="T206" s="303">
        <v>0.62</v>
      </c>
      <c r="U206" s="303">
        <v>1.23</v>
      </c>
      <c r="V206" s="303">
        <v>0.69</v>
      </c>
      <c r="W206" s="303">
        <v>0.8</v>
      </c>
      <c r="X206" s="303">
        <f>(AD206)</f>
        <v>-5.53</v>
      </c>
      <c r="Y206" s="303"/>
      <c r="AA206" s="303">
        <v>0.06</v>
      </c>
      <c r="AB206" s="303">
        <v>0.54</v>
      </c>
      <c r="AC206" s="303">
        <v>2.2200000000000002</v>
      </c>
      <c r="AD206" s="303">
        <v>-5.53</v>
      </c>
      <c r="AE206" s="236">
        <v>-0.56144081999999995</v>
      </c>
      <c r="AJ206" s="303">
        <f t="shared" ref="AJ206:AJ212" si="72">AA206</f>
        <v>0.06</v>
      </c>
      <c r="AK206" s="303">
        <f t="shared" ref="AK206:AM212" si="73">AB206-AA206</f>
        <v>0.48000000000000004</v>
      </c>
      <c r="AL206" s="303">
        <f t="shared" si="73"/>
        <v>1.6800000000000002</v>
      </c>
      <c r="AM206" s="303">
        <f t="shared" si="73"/>
        <v>-7.75</v>
      </c>
      <c r="AN206" s="303">
        <f t="shared" si="70"/>
        <v>-0.56144081999999995</v>
      </c>
    </row>
    <row r="207" spans="1:40" s="222" customFormat="1" ht="15" customHeight="1" x14ac:dyDescent="0.25">
      <c r="A207"/>
      <c r="B207" s="130" t="s">
        <v>93</v>
      </c>
      <c r="C207" s="130"/>
      <c r="D207" s="130"/>
      <c r="E207" s="130"/>
      <c r="F207" s="130"/>
      <c r="G207" s="130"/>
      <c r="H207" s="130"/>
      <c r="I207" s="130"/>
      <c r="J207" s="130"/>
      <c r="K207" s="130"/>
      <c r="L207" s="303">
        <v>209.19</v>
      </c>
      <c r="M207" s="303">
        <v>252.23</v>
      </c>
      <c r="N207" s="303">
        <v>260.14</v>
      </c>
      <c r="O207" s="303">
        <v>235.8</v>
      </c>
      <c r="P207" s="303">
        <v>270.8</v>
      </c>
      <c r="Q207" s="303">
        <v>291.27999999999997</v>
      </c>
      <c r="R207" s="303">
        <v>303.17</v>
      </c>
      <c r="S207" s="303">
        <v>294.7</v>
      </c>
      <c r="T207" s="303">
        <v>253.47</v>
      </c>
      <c r="U207" s="303">
        <v>255.2</v>
      </c>
      <c r="V207" s="303">
        <v>222.9</v>
      </c>
      <c r="W207" s="303">
        <v>252.06</v>
      </c>
      <c r="X207" s="303">
        <f>(AD207)</f>
        <v>246.75</v>
      </c>
      <c r="Y207" s="303"/>
      <c r="AA207" s="303">
        <v>62.08</v>
      </c>
      <c r="AB207" s="303">
        <v>124.39</v>
      </c>
      <c r="AC207" s="303">
        <v>187.95</v>
      </c>
      <c r="AD207" s="303">
        <v>246.75</v>
      </c>
      <c r="AE207" s="236">
        <v>63.083953811300077</v>
      </c>
      <c r="AJ207" s="303">
        <f t="shared" si="72"/>
        <v>62.08</v>
      </c>
      <c r="AK207" s="303">
        <f t="shared" si="73"/>
        <v>62.31</v>
      </c>
      <c r="AL207" s="303">
        <f t="shared" si="73"/>
        <v>63.559999999999988</v>
      </c>
      <c r="AM207" s="303">
        <f t="shared" si="73"/>
        <v>58.800000000000011</v>
      </c>
      <c r="AN207" s="303">
        <f t="shared" si="70"/>
        <v>63.083953811300077</v>
      </c>
    </row>
    <row r="208" spans="1:40" s="222" customFormat="1" ht="15" customHeight="1" x14ac:dyDescent="0.25">
      <c r="A208"/>
      <c r="B208" s="130" t="s">
        <v>94</v>
      </c>
      <c r="C208" s="130"/>
      <c r="D208" s="130"/>
      <c r="E208" s="130"/>
      <c r="F208" s="130"/>
      <c r="G208" s="130"/>
      <c r="H208" s="130"/>
      <c r="I208" s="130"/>
      <c r="J208" s="130"/>
      <c r="K208" s="130"/>
      <c r="L208" s="303">
        <v>1.54</v>
      </c>
      <c r="M208" s="303">
        <v>1.3</v>
      </c>
      <c r="N208" s="303">
        <v>1.1200000000000001</v>
      </c>
      <c r="O208" s="303">
        <v>1.1000000000000001</v>
      </c>
      <c r="P208" s="303">
        <v>1.6</v>
      </c>
      <c r="Q208" s="303">
        <v>1.99</v>
      </c>
      <c r="R208" s="303">
        <v>1.28</v>
      </c>
      <c r="S208" s="303">
        <v>3.31</v>
      </c>
      <c r="T208" s="303">
        <v>0.66</v>
      </c>
      <c r="U208" s="303">
        <v>0.96</v>
      </c>
      <c r="V208" s="303">
        <v>0.61</v>
      </c>
      <c r="W208" s="303">
        <v>0.61</v>
      </c>
      <c r="X208" s="303">
        <f>AD208</f>
        <v>0.92</v>
      </c>
      <c r="Y208" s="303"/>
      <c r="AA208" s="303">
        <v>0.22</v>
      </c>
      <c r="AB208" s="303">
        <v>0.44800000000000001</v>
      </c>
      <c r="AC208" s="303">
        <v>0.68</v>
      </c>
      <c r="AD208" s="303">
        <v>0.92</v>
      </c>
      <c r="AE208" s="236">
        <v>0.24345973519999997</v>
      </c>
      <c r="AJ208" s="303">
        <f t="shared" si="72"/>
        <v>0.22</v>
      </c>
      <c r="AK208" s="303">
        <f t="shared" si="73"/>
        <v>0.22800000000000001</v>
      </c>
      <c r="AL208" s="303">
        <f t="shared" si="73"/>
        <v>0.23200000000000004</v>
      </c>
      <c r="AM208" s="303">
        <f t="shared" si="73"/>
        <v>0.24</v>
      </c>
      <c r="AN208" s="303">
        <f t="shared" si="70"/>
        <v>0.24345973519999997</v>
      </c>
    </row>
    <row r="209" spans="1:43" s="222" customFormat="1" ht="15" customHeight="1" x14ac:dyDescent="0.25">
      <c r="A209"/>
      <c r="B209" s="40" t="s">
        <v>95</v>
      </c>
      <c r="C209" s="40"/>
      <c r="D209" s="40"/>
      <c r="E209" s="40"/>
      <c r="F209" s="40"/>
      <c r="G209" s="40"/>
      <c r="H209" s="40"/>
      <c r="I209" s="40"/>
      <c r="J209" s="40"/>
      <c r="K209" s="40"/>
      <c r="L209" s="294">
        <v>254.17</v>
      </c>
      <c r="M209" s="294">
        <v>288.61</v>
      </c>
      <c r="N209" s="294">
        <v>374.42</v>
      </c>
      <c r="O209" s="294">
        <v>355.45</v>
      </c>
      <c r="P209" s="294">
        <v>275.26</v>
      </c>
      <c r="Q209" s="294">
        <v>400.85</v>
      </c>
      <c r="R209" s="294">
        <v>359.79</v>
      </c>
      <c r="S209" s="294">
        <v>437.02</v>
      </c>
      <c r="T209" s="294">
        <v>399.37</v>
      </c>
      <c r="U209" s="294">
        <v>658.09</v>
      </c>
      <c r="V209" s="294">
        <v>633.49</v>
      </c>
      <c r="W209" s="294">
        <v>697.53</v>
      </c>
      <c r="X209" s="294">
        <f>+AD209</f>
        <v>1007.96</v>
      </c>
      <c r="Y209" s="294"/>
      <c r="AA209" s="294">
        <v>148.53</v>
      </c>
      <c r="AB209" s="294">
        <v>439.25</v>
      </c>
      <c r="AC209" s="294">
        <v>677.86</v>
      </c>
      <c r="AD209" s="294">
        <v>1007.96</v>
      </c>
      <c r="AE209" s="243">
        <v>192.70749899620199</v>
      </c>
      <c r="AJ209" s="294">
        <f t="shared" si="72"/>
        <v>148.53</v>
      </c>
      <c r="AK209" s="294">
        <f t="shared" si="73"/>
        <v>290.72000000000003</v>
      </c>
      <c r="AL209" s="294">
        <f t="shared" si="73"/>
        <v>238.61</v>
      </c>
      <c r="AM209" s="294">
        <f t="shared" si="73"/>
        <v>330.1</v>
      </c>
      <c r="AN209" s="294">
        <f t="shared" si="70"/>
        <v>192.70749899620199</v>
      </c>
    </row>
    <row r="210" spans="1:43" s="222" customFormat="1" ht="15" customHeight="1" outlineLevel="1" x14ac:dyDescent="0.25">
      <c r="A210"/>
      <c r="B210" s="148" t="s">
        <v>68</v>
      </c>
      <c r="C210" s="148"/>
      <c r="D210" s="148"/>
      <c r="E210" s="148"/>
      <c r="F210" s="148"/>
      <c r="G210" s="148"/>
      <c r="H210" s="148"/>
      <c r="I210" s="148"/>
      <c r="J210" s="148"/>
      <c r="K210" s="148"/>
      <c r="L210" s="302">
        <v>131.36000000000001</v>
      </c>
      <c r="M210" s="302">
        <v>152.58000000000001</v>
      </c>
      <c r="N210" s="302">
        <v>166.4</v>
      </c>
      <c r="O210" s="302">
        <v>160.24</v>
      </c>
      <c r="P210" s="302">
        <v>93.39</v>
      </c>
      <c r="Q210" s="302">
        <v>116.79</v>
      </c>
      <c r="R210" s="302">
        <v>93.46</v>
      </c>
      <c r="S210" s="302">
        <v>188.45</v>
      </c>
      <c r="T210" s="302">
        <v>193.66</v>
      </c>
      <c r="U210" s="302">
        <v>249.46</v>
      </c>
      <c r="V210" s="302">
        <v>260.83619552698792</v>
      </c>
      <c r="W210" s="302">
        <v>135.55000000000001</v>
      </c>
      <c r="X210" s="302">
        <f>AD210</f>
        <v>359.06</v>
      </c>
      <c r="Y210" s="302"/>
      <c r="AA210" s="302">
        <v>1.1399999999999999</v>
      </c>
      <c r="AB210" s="302">
        <v>176.04</v>
      </c>
      <c r="AC210" s="302">
        <v>236.05</v>
      </c>
      <c r="AD210" s="302">
        <v>359.06</v>
      </c>
      <c r="AE210" s="302">
        <v>92.0533201631998</v>
      </c>
      <c r="AJ210" s="302">
        <f t="shared" si="72"/>
        <v>1.1399999999999999</v>
      </c>
      <c r="AK210" s="302">
        <f t="shared" si="73"/>
        <v>174.9</v>
      </c>
      <c r="AL210" s="302">
        <f t="shared" si="73"/>
        <v>60.010000000000019</v>
      </c>
      <c r="AM210" s="302">
        <f t="shared" si="73"/>
        <v>123.00999999999999</v>
      </c>
      <c r="AN210" s="302">
        <f t="shared" si="70"/>
        <v>92.0533201631998</v>
      </c>
    </row>
    <row r="211" spans="1:43" s="222" customFormat="1" ht="15" customHeight="1" outlineLevel="1" x14ac:dyDescent="0.25">
      <c r="A211"/>
      <c r="B211" s="148" t="s">
        <v>69</v>
      </c>
      <c r="C211" s="148"/>
      <c r="D211" s="148"/>
      <c r="E211" s="148"/>
      <c r="F211" s="148"/>
      <c r="G211" s="148"/>
      <c r="H211" s="148"/>
      <c r="I211" s="148"/>
      <c r="J211" s="148"/>
      <c r="K211" s="148"/>
      <c r="L211" s="302">
        <v>81.819999999999993</v>
      </c>
      <c r="M211" s="302">
        <v>83.02</v>
      </c>
      <c r="N211" s="302">
        <v>92.37</v>
      </c>
      <c r="O211" s="302">
        <v>103.94</v>
      </c>
      <c r="P211" s="302">
        <v>107.06</v>
      </c>
      <c r="Q211" s="302">
        <v>234.3</v>
      </c>
      <c r="R211" s="302">
        <v>151.01</v>
      </c>
      <c r="S211" s="302">
        <v>158.08000000000001</v>
      </c>
      <c r="T211" s="302">
        <v>168.67</v>
      </c>
      <c r="U211" s="302">
        <v>328.41</v>
      </c>
      <c r="V211" s="302">
        <v>126.79</v>
      </c>
      <c r="W211" s="302">
        <v>441.73</v>
      </c>
      <c r="X211" s="302">
        <f>AD211</f>
        <v>154.24</v>
      </c>
      <c r="Y211" s="302"/>
      <c r="AA211" s="302">
        <v>48.47</v>
      </c>
      <c r="AB211" s="302">
        <v>78.430000000000007</v>
      </c>
      <c r="AC211" s="302">
        <v>104.96</v>
      </c>
      <c r="AD211" s="302">
        <v>154.24</v>
      </c>
      <c r="AE211" s="302">
        <v>43.190765102399951</v>
      </c>
      <c r="AJ211" s="302">
        <f t="shared" si="72"/>
        <v>48.47</v>
      </c>
      <c r="AK211" s="302">
        <f t="shared" si="73"/>
        <v>29.960000000000008</v>
      </c>
      <c r="AL211" s="302">
        <f t="shared" si="73"/>
        <v>26.529999999999987</v>
      </c>
      <c r="AM211" s="302">
        <f t="shared" si="73"/>
        <v>49.280000000000015</v>
      </c>
      <c r="AN211" s="302">
        <f t="shared" si="70"/>
        <v>43.190765102399951</v>
      </c>
    </row>
    <row r="212" spans="1:43" s="222" customFormat="1" ht="15" customHeight="1" outlineLevel="1" x14ac:dyDescent="0.25">
      <c r="A212"/>
      <c r="B212" s="148" t="s">
        <v>70</v>
      </c>
      <c r="C212" s="148"/>
      <c r="D212" s="148"/>
      <c r="E212" s="148"/>
      <c r="F212" s="148"/>
      <c r="G212" s="148"/>
      <c r="H212" s="148"/>
      <c r="I212" s="148"/>
      <c r="J212" s="148"/>
      <c r="K212" s="148"/>
      <c r="L212" s="302">
        <v>40.880000000000003</v>
      </c>
      <c r="M212" s="302">
        <v>9.7799999999999994</v>
      </c>
      <c r="N212" s="302">
        <v>123.52</v>
      </c>
      <c r="O212" s="302">
        <v>98.01</v>
      </c>
      <c r="P212" s="302">
        <v>64.900000000000006</v>
      </c>
      <c r="Q212" s="302">
        <v>70.31</v>
      </c>
      <c r="R212" s="302">
        <v>96.2</v>
      </c>
      <c r="S212" s="302">
        <v>116.5</v>
      </c>
      <c r="T212" s="302">
        <v>82.01</v>
      </c>
      <c r="U212" s="302">
        <v>133.80000000000001</v>
      </c>
      <c r="V212" s="302">
        <v>95.865590248402512</v>
      </c>
      <c r="W212" s="302">
        <v>137.44999999999999</v>
      </c>
      <c r="X212" s="302">
        <f>AD212</f>
        <v>463.57</v>
      </c>
      <c r="Y212" s="302"/>
      <c r="AA212" s="302">
        <v>101.54</v>
      </c>
      <c r="AB212" s="302">
        <v>194.37</v>
      </c>
      <c r="AC212" s="302">
        <v>356.2</v>
      </c>
      <c r="AD212" s="302">
        <v>463.57</v>
      </c>
      <c r="AE212" s="302">
        <v>66.863009106199868</v>
      </c>
      <c r="AJ212" s="302">
        <f t="shared" si="72"/>
        <v>101.54</v>
      </c>
      <c r="AK212" s="302">
        <f t="shared" si="73"/>
        <v>92.83</v>
      </c>
      <c r="AL212" s="302">
        <f t="shared" si="73"/>
        <v>161.82999999999998</v>
      </c>
      <c r="AM212" s="302">
        <f t="shared" si="73"/>
        <v>107.37</v>
      </c>
      <c r="AN212" s="302">
        <f t="shared" si="70"/>
        <v>66.863009106199868</v>
      </c>
    </row>
    <row r="213" spans="1:43" s="222" customFormat="1" ht="15" customHeight="1" x14ac:dyDescent="0.25">
      <c r="A213"/>
      <c r="B213"/>
      <c r="C213"/>
      <c r="D213"/>
      <c r="E213"/>
      <c r="F213"/>
      <c r="G213"/>
      <c r="H213"/>
      <c r="I213"/>
      <c r="J213"/>
      <c r="K213"/>
      <c r="W213" s="326"/>
    </row>
    <row r="214" spans="1:43" s="222" customFormat="1" ht="15" customHeight="1" x14ac:dyDescent="0.25">
      <c r="A214"/>
      <c r="B214"/>
      <c r="C214"/>
      <c r="D214"/>
      <c r="E214"/>
      <c r="F214"/>
      <c r="G214"/>
      <c r="H214"/>
      <c r="I214"/>
      <c r="J214"/>
      <c r="K214"/>
      <c r="W214" s="326"/>
    </row>
    <row r="215" spans="1:43" s="222" customFormat="1" ht="15" customHeight="1" x14ac:dyDescent="0.25">
      <c r="A215"/>
      <c r="B215" s="169" t="s">
        <v>96</v>
      </c>
      <c r="C215" s="169"/>
      <c r="D215" s="169"/>
      <c r="E215" s="169"/>
      <c r="F215" s="169"/>
      <c r="G215" s="169"/>
      <c r="H215" s="169"/>
      <c r="I215" s="169"/>
      <c r="J215" s="169"/>
      <c r="K215" s="169"/>
      <c r="L215" s="227">
        <v>2010</v>
      </c>
      <c r="M215" s="227">
        <v>2011</v>
      </c>
      <c r="N215" s="227">
        <v>2012</v>
      </c>
      <c r="O215" s="227">
        <v>2013</v>
      </c>
      <c r="P215" s="227">
        <v>2014</v>
      </c>
      <c r="Q215" s="227">
        <v>2015</v>
      </c>
      <c r="R215" s="227">
        <v>2016</v>
      </c>
      <c r="S215" s="227">
        <v>2017</v>
      </c>
      <c r="T215" s="227">
        <v>2018</v>
      </c>
      <c r="U215" s="227">
        <v>2019</v>
      </c>
      <c r="V215" s="227">
        <v>2020</v>
      </c>
      <c r="W215" s="227">
        <v>2021</v>
      </c>
      <c r="X215" s="228">
        <v>2022</v>
      </c>
      <c r="Y215" s="229">
        <v>2023</v>
      </c>
      <c r="AA215" s="230" t="s">
        <v>290</v>
      </c>
      <c r="AB215" s="230" t="s">
        <v>291</v>
      </c>
      <c r="AC215" s="230" t="s">
        <v>292</v>
      </c>
      <c r="AD215" s="230">
        <v>2022</v>
      </c>
      <c r="AE215" s="231" t="s">
        <v>320</v>
      </c>
      <c r="AF215" s="231" t="s">
        <v>321</v>
      </c>
      <c r="AG215" s="232" t="s">
        <v>322</v>
      </c>
      <c r="AH215" s="233">
        <v>2023</v>
      </c>
      <c r="AJ215" s="230" t="s">
        <v>290</v>
      </c>
      <c r="AK215" s="230" t="s">
        <v>293</v>
      </c>
      <c r="AL215" s="230" t="s">
        <v>294</v>
      </c>
      <c r="AM215" s="230" t="s">
        <v>295</v>
      </c>
      <c r="AN215" s="231" t="s">
        <v>320</v>
      </c>
      <c r="AO215" s="231" t="s">
        <v>325</v>
      </c>
      <c r="AP215" s="231" t="s">
        <v>323</v>
      </c>
      <c r="AQ215" s="231" t="s">
        <v>324</v>
      </c>
    </row>
    <row r="216" spans="1:43" s="222" customFormat="1" ht="15" customHeight="1" x14ac:dyDescent="0.25">
      <c r="A216"/>
      <c r="B216" s="6" t="s">
        <v>97</v>
      </c>
      <c r="C216" s="6"/>
      <c r="D216" s="6"/>
      <c r="E216" s="6"/>
      <c r="F216" s="6"/>
      <c r="G216" s="6"/>
      <c r="H216" s="6"/>
      <c r="I216" s="6"/>
      <c r="J216" s="6"/>
      <c r="K216" s="6"/>
      <c r="L216" s="294">
        <v>3200.03</v>
      </c>
      <c r="M216" s="294">
        <v>3651.86</v>
      </c>
      <c r="N216" s="294">
        <v>3876.44</v>
      </c>
      <c r="O216" s="294">
        <v>4166.72</v>
      </c>
      <c r="P216" s="294">
        <v>4230.76</v>
      </c>
      <c r="Q216" s="294">
        <v>4964.6099999999997</v>
      </c>
      <c r="R216" s="294">
        <v>4986.46</v>
      </c>
      <c r="S216" s="294">
        <v>5060.8599999999997</v>
      </c>
      <c r="T216" s="294">
        <v>5271.96</v>
      </c>
      <c r="U216" s="294">
        <v>4401.3500000000004</v>
      </c>
      <c r="V216" s="294">
        <v>4768.72</v>
      </c>
      <c r="W216" s="294">
        <v>5229.5600000000004</v>
      </c>
      <c r="X216" s="294">
        <f t="shared" ref="X216:X226" si="74">AD216</f>
        <v>5158.1400000000003</v>
      </c>
      <c r="Y216" s="294"/>
      <c r="AA216" s="294">
        <v>5275.76</v>
      </c>
      <c r="AB216" s="294">
        <v>5016.04</v>
      </c>
      <c r="AC216" s="294">
        <v>4971.74</v>
      </c>
      <c r="AD216" s="294">
        <v>5158.1400000000003</v>
      </c>
      <c r="AE216" s="294">
        <v>5186.6349999999993</v>
      </c>
      <c r="AJ216" s="294"/>
      <c r="AK216" s="294"/>
      <c r="AL216" s="294"/>
      <c r="AM216" s="294"/>
      <c r="AN216" s="294"/>
      <c r="AO216" s="294"/>
      <c r="AP216" s="294"/>
      <c r="AQ216" s="294"/>
    </row>
    <row r="217" spans="1:43" s="222" customFormat="1" ht="15" customHeight="1" x14ac:dyDescent="0.25">
      <c r="A217"/>
      <c r="B217" s="130" t="s">
        <v>68</v>
      </c>
      <c r="C217" s="130"/>
      <c r="D217" s="130"/>
      <c r="E217" s="130"/>
      <c r="F217" s="130"/>
      <c r="G217" s="130"/>
      <c r="H217" s="130"/>
      <c r="I217" s="130"/>
      <c r="J217" s="130"/>
      <c r="K217" s="130"/>
      <c r="L217" s="303">
        <v>2049.61</v>
      </c>
      <c r="M217" s="303">
        <v>2200.94</v>
      </c>
      <c r="N217" s="303">
        <v>2310.44</v>
      </c>
      <c r="O217" s="303">
        <v>2194.0700000000002</v>
      </c>
      <c r="P217" s="303">
        <v>2194.0700000000002</v>
      </c>
      <c r="Q217" s="303">
        <v>2194.2199999999998</v>
      </c>
      <c r="R217" s="303">
        <v>2194.2199999999998</v>
      </c>
      <c r="S217" s="303">
        <v>2243.7199999999998</v>
      </c>
      <c r="T217" s="303">
        <v>2311.52</v>
      </c>
      <c r="U217" s="303">
        <v>1974.2</v>
      </c>
      <c r="V217" s="303">
        <v>2137.37</v>
      </c>
      <c r="W217" s="303">
        <v>2193.61</v>
      </c>
      <c r="X217" s="303">
        <f t="shared" si="74"/>
        <v>2166.08</v>
      </c>
      <c r="Y217" s="303"/>
      <c r="AA217" s="303">
        <v>2218.81</v>
      </c>
      <c r="AB217" s="303">
        <v>2057.98</v>
      </c>
      <c r="AC217" s="303">
        <v>2057.98</v>
      </c>
      <c r="AD217" s="303">
        <v>2166.08</v>
      </c>
      <c r="AE217" s="303" vm="205">
        <v>2166.0849999999996</v>
      </c>
      <c r="AJ217" s="303"/>
      <c r="AK217" s="303"/>
      <c r="AL217" s="303"/>
      <c r="AM217" s="303"/>
      <c r="AN217" s="303"/>
      <c r="AO217" s="303"/>
      <c r="AP217" s="303"/>
      <c r="AQ217" s="303"/>
    </row>
    <row r="218" spans="1:43" s="222" customFormat="1" ht="15" customHeight="1" x14ac:dyDescent="0.25">
      <c r="A218"/>
      <c r="B218" s="130" t="s">
        <v>69</v>
      </c>
      <c r="C218" s="130"/>
      <c r="D218" s="130"/>
      <c r="E218" s="130"/>
      <c r="F218" s="130"/>
      <c r="G218" s="130"/>
      <c r="H218" s="130"/>
      <c r="I218" s="130"/>
      <c r="J218" s="130"/>
      <c r="K218" s="130"/>
      <c r="L218" s="303">
        <v>599.16999999999996</v>
      </c>
      <c r="M218" s="303">
        <v>613.07000000000005</v>
      </c>
      <c r="N218" s="303">
        <v>615.37</v>
      </c>
      <c r="O218" s="303">
        <v>619.37</v>
      </c>
      <c r="P218" s="303">
        <v>623.72</v>
      </c>
      <c r="Q218" s="303">
        <v>1246.92</v>
      </c>
      <c r="R218" s="303">
        <v>1250.77</v>
      </c>
      <c r="S218" s="303">
        <v>1253.27</v>
      </c>
      <c r="T218" s="303">
        <v>1308.57</v>
      </c>
      <c r="U218" s="303">
        <v>1164.47</v>
      </c>
      <c r="V218" s="303">
        <v>1228.47</v>
      </c>
      <c r="W218" s="303">
        <v>1142.17</v>
      </c>
      <c r="X218" s="303">
        <f t="shared" si="74"/>
        <v>1168.47</v>
      </c>
      <c r="Y218" s="303"/>
      <c r="AA218" s="303">
        <v>1142.17</v>
      </c>
      <c r="AB218" s="303">
        <v>1142.17</v>
      </c>
      <c r="AC218" s="303">
        <v>1142.17</v>
      </c>
      <c r="AD218" s="303">
        <v>1168.47</v>
      </c>
      <c r="AE218" s="303" vm="306">
        <v>1168.47</v>
      </c>
      <c r="AJ218" s="303"/>
      <c r="AK218" s="303"/>
      <c r="AL218" s="303"/>
      <c r="AM218" s="303"/>
      <c r="AN218" s="303"/>
      <c r="AO218" s="303"/>
      <c r="AP218" s="303"/>
      <c r="AQ218" s="303"/>
    </row>
    <row r="219" spans="1:43" s="222" customFormat="1" ht="15" customHeight="1" x14ac:dyDescent="0.25">
      <c r="A219"/>
      <c r="B219" s="130" t="s">
        <v>70</v>
      </c>
      <c r="C219" s="130"/>
      <c r="D219" s="130"/>
      <c r="E219" s="130"/>
      <c r="F219" s="130"/>
      <c r="G219" s="130"/>
      <c r="H219" s="130"/>
      <c r="I219" s="130"/>
      <c r="J219" s="130"/>
      <c r="K219" s="130"/>
      <c r="L219" s="303">
        <v>551.25</v>
      </c>
      <c r="M219" s="303">
        <v>837.85</v>
      </c>
      <c r="N219" s="303">
        <v>950.63</v>
      </c>
      <c r="O219" s="303">
        <v>1353.28</v>
      </c>
      <c r="P219" s="303">
        <v>1412.97</v>
      </c>
      <c r="Q219" s="303">
        <v>1523.47</v>
      </c>
      <c r="R219" s="303">
        <v>1541.47</v>
      </c>
      <c r="S219" s="303">
        <v>1563.87</v>
      </c>
      <c r="T219" s="303">
        <v>1651.87</v>
      </c>
      <c r="U219" s="303">
        <v>1262.68</v>
      </c>
      <c r="V219" s="303">
        <v>1402.88</v>
      </c>
      <c r="W219" s="303">
        <v>1893.78</v>
      </c>
      <c r="X219" s="303">
        <f t="shared" si="74"/>
        <v>1823.58</v>
      </c>
      <c r="Y219" s="303"/>
      <c r="AA219" s="303">
        <v>1914.78</v>
      </c>
      <c r="AB219" s="303">
        <v>1815.88</v>
      </c>
      <c r="AC219" s="303">
        <v>1771.58</v>
      </c>
      <c r="AD219" s="303">
        <v>1823.58</v>
      </c>
      <c r="AE219" s="303">
        <v>1852.08</v>
      </c>
      <c r="AJ219" s="303"/>
      <c r="AK219" s="303"/>
      <c r="AL219" s="303"/>
      <c r="AM219" s="303"/>
      <c r="AN219" s="303"/>
      <c r="AO219" s="303"/>
      <c r="AP219" s="303"/>
      <c r="AQ219" s="303"/>
    </row>
    <row r="220" spans="1:43" s="222" customFormat="1" ht="15" customHeight="1" outlineLevel="1" x14ac:dyDescent="0.25">
      <c r="A220"/>
      <c r="B220" s="148" t="s">
        <v>463</v>
      </c>
      <c r="C220" s="148"/>
      <c r="D220" s="148"/>
      <c r="E220" s="148"/>
      <c r="F220" s="148"/>
      <c r="G220" s="148"/>
      <c r="H220" s="148"/>
      <c r="I220" s="148"/>
      <c r="J220" s="148"/>
      <c r="K220" s="148"/>
      <c r="L220" s="302">
        <v>284.25</v>
      </c>
      <c r="M220" s="302">
        <v>305.85000000000002</v>
      </c>
      <c r="N220" s="302">
        <v>313.85000000000002</v>
      </c>
      <c r="O220" s="302">
        <v>321.85000000000002</v>
      </c>
      <c r="P220" s="302">
        <v>339.54</v>
      </c>
      <c r="Q220" s="302">
        <v>363.54</v>
      </c>
      <c r="R220" s="302">
        <v>387.54</v>
      </c>
      <c r="S220" s="302">
        <v>409.94</v>
      </c>
      <c r="T220" s="302">
        <v>420.94</v>
      </c>
      <c r="U220" s="302">
        <v>52.8</v>
      </c>
      <c r="V220" s="302">
        <v>125.5</v>
      </c>
      <c r="W220" s="302">
        <v>181.2</v>
      </c>
      <c r="X220" s="302">
        <f t="shared" si="74"/>
        <v>214.2</v>
      </c>
      <c r="Y220" s="302"/>
      <c r="AA220" s="302">
        <v>202.2</v>
      </c>
      <c r="AB220" s="302">
        <v>202.2</v>
      </c>
      <c r="AC220" s="302">
        <v>202.2</v>
      </c>
      <c r="AD220" s="302">
        <v>214.2</v>
      </c>
      <c r="AE220" s="222" vm="206">
        <v>214.20000000000002</v>
      </c>
      <c r="AJ220" s="302"/>
      <c r="AK220" s="302"/>
      <c r="AL220" s="302"/>
      <c r="AM220" s="302"/>
      <c r="AN220" s="302"/>
      <c r="AO220" s="302"/>
      <c r="AP220" s="302"/>
      <c r="AQ220" s="302"/>
    </row>
    <row r="221" spans="1:43" s="222" customFormat="1" ht="15" customHeight="1" outlineLevel="1" x14ac:dyDescent="0.25">
      <c r="A221"/>
      <c r="B221" s="148" t="s">
        <v>76</v>
      </c>
      <c r="C221" s="148"/>
      <c r="D221" s="148"/>
      <c r="E221" s="148"/>
      <c r="F221" s="148"/>
      <c r="G221" s="148"/>
      <c r="H221" s="148"/>
      <c r="I221" s="148"/>
      <c r="J221" s="148"/>
      <c r="K221" s="148"/>
      <c r="L221" s="302">
        <v>57</v>
      </c>
      <c r="M221" s="302">
        <v>57</v>
      </c>
      <c r="N221" s="302">
        <v>57</v>
      </c>
      <c r="O221" s="302">
        <v>70.55</v>
      </c>
      <c r="P221" s="302">
        <v>70.55</v>
      </c>
      <c r="Q221" s="302">
        <v>70.55</v>
      </c>
      <c r="R221" s="302">
        <v>70.55</v>
      </c>
      <c r="S221" s="302">
        <v>70.55</v>
      </c>
      <c r="T221" s="302">
        <v>70.55</v>
      </c>
      <c r="U221" s="302">
        <v>0</v>
      </c>
      <c r="V221" s="302">
        <v>10</v>
      </c>
      <c r="W221" s="302">
        <v>10.5</v>
      </c>
      <c r="X221" s="302">
        <f t="shared" si="74"/>
        <v>10.5</v>
      </c>
      <c r="Y221" s="302"/>
      <c r="AA221" s="302">
        <v>10.5</v>
      </c>
      <c r="AB221" s="302">
        <v>10.5</v>
      </c>
      <c r="AC221" s="302">
        <v>10.5</v>
      </c>
      <c r="AD221" s="302">
        <v>10.5</v>
      </c>
      <c r="AE221" s="222" vm="211">
        <v>10.5</v>
      </c>
      <c r="AJ221" s="302"/>
      <c r="AK221" s="302"/>
      <c r="AL221" s="302"/>
      <c r="AM221" s="302"/>
      <c r="AN221" s="302"/>
      <c r="AO221" s="302"/>
      <c r="AP221" s="302"/>
      <c r="AQ221" s="302"/>
    </row>
    <row r="222" spans="1:43" s="222" customFormat="1" ht="15" customHeight="1" outlineLevel="1" x14ac:dyDescent="0.25">
      <c r="A222"/>
      <c r="B222" s="148" t="s">
        <v>464</v>
      </c>
      <c r="C222" s="148"/>
      <c r="D222" s="148"/>
      <c r="E222" s="148"/>
      <c r="F222" s="148"/>
      <c r="G222" s="148"/>
      <c r="H222" s="148"/>
      <c r="I222" s="148"/>
      <c r="J222" s="148"/>
      <c r="K222" s="148"/>
      <c r="L222" s="302">
        <v>120</v>
      </c>
      <c r="M222" s="302">
        <v>190</v>
      </c>
      <c r="N222" s="302">
        <v>190</v>
      </c>
      <c r="O222" s="302">
        <v>369.5</v>
      </c>
      <c r="P222" s="302">
        <v>391.5</v>
      </c>
      <c r="Q222" s="302">
        <v>468</v>
      </c>
      <c r="R222" s="302">
        <v>418</v>
      </c>
      <c r="S222" s="302">
        <v>418</v>
      </c>
      <c r="T222" s="302">
        <v>418</v>
      </c>
      <c r="U222" s="302">
        <v>418</v>
      </c>
      <c r="V222" s="302">
        <v>475.5</v>
      </c>
      <c r="W222" s="302">
        <v>747.18</v>
      </c>
      <c r="X222" s="302">
        <f t="shared" si="74"/>
        <v>733.28</v>
      </c>
      <c r="Y222" s="302"/>
      <c r="AA222" s="302">
        <v>747.18</v>
      </c>
      <c r="AB222" s="302">
        <v>648.28</v>
      </c>
      <c r="AC222" s="302">
        <v>697.28</v>
      </c>
      <c r="AD222" s="302">
        <v>733.28</v>
      </c>
      <c r="AE222" s="222" vm="212">
        <v>733.27499999999998</v>
      </c>
      <c r="AJ222" s="302"/>
      <c r="AK222" s="302"/>
      <c r="AL222" s="302"/>
      <c r="AM222" s="302"/>
      <c r="AN222" s="302"/>
      <c r="AO222" s="302"/>
      <c r="AP222" s="302"/>
      <c r="AQ222" s="302"/>
    </row>
    <row r="223" spans="1:43" s="222" customFormat="1" ht="15" customHeight="1" outlineLevel="1" x14ac:dyDescent="0.25">
      <c r="A223"/>
      <c r="B223" s="148" t="s">
        <v>465</v>
      </c>
      <c r="C223" s="148"/>
      <c r="D223" s="148"/>
      <c r="E223" s="148"/>
      <c r="F223" s="148"/>
      <c r="G223" s="148"/>
      <c r="H223" s="148"/>
      <c r="I223" s="148"/>
      <c r="J223" s="148"/>
      <c r="K223" s="148"/>
      <c r="L223" s="302">
        <v>90</v>
      </c>
      <c r="M223" s="302">
        <v>285</v>
      </c>
      <c r="N223" s="302">
        <v>349.78</v>
      </c>
      <c r="O223" s="302">
        <v>521.38</v>
      </c>
      <c r="P223" s="302">
        <v>521.38</v>
      </c>
      <c r="Q223" s="302">
        <v>521.38</v>
      </c>
      <c r="R223" s="302">
        <v>521.38</v>
      </c>
      <c r="S223" s="302">
        <v>521.38</v>
      </c>
      <c r="T223" s="302">
        <v>521.38</v>
      </c>
      <c r="U223" s="302">
        <v>521.38</v>
      </c>
      <c r="V223" s="302">
        <v>521.38</v>
      </c>
      <c r="W223" s="302">
        <v>521.38</v>
      </c>
      <c r="X223" s="302">
        <f t="shared" si="74"/>
        <v>521.38</v>
      </c>
      <c r="Y223" s="302"/>
      <c r="AA223" s="302">
        <v>521.38</v>
      </c>
      <c r="AB223" s="302">
        <v>521.38</v>
      </c>
      <c r="AC223" s="302">
        <v>521.38</v>
      </c>
      <c r="AD223" s="302">
        <v>521.38</v>
      </c>
      <c r="AE223" s="222" vm="331">
        <v>521.38</v>
      </c>
      <c r="AJ223" s="302"/>
      <c r="AK223" s="302"/>
      <c r="AL223" s="302"/>
      <c r="AM223" s="302"/>
      <c r="AN223" s="302"/>
      <c r="AO223" s="302"/>
      <c r="AP223" s="302"/>
      <c r="AQ223" s="302"/>
    </row>
    <row r="224" spans="1:43" s="222" customFormat="1" ht="15" customHeight="1" outlineLevel="1" x14ac:dyDescent="0.25">
      <c r="A224"/>
      <c r="B224" s="148" t="s">
        <v>466</v>
      </c>
      <c r="C224" s="148"/>
      <c r="D224" s="148"/>
      <c r="E224" s="148"/>
      <c r="F224" s="148"/>
      <c r="G224" s="148"/>
      <c r="H224" s="148"/>
      <c r="I224" s="148"/>
      <c r="J224" s="148"/>
      <c r="K224" s="148"/>
      <c r="L224" s="302" t="s">
        <v>23</v>
      </c>
      <c r="M224" s="302" t="s">
        <v>23</v>
      </c>
      <c r="N224" s="302">
        <v>40</v>
      </c>
      <c r="O224" s="302">
        <v>70</v>
      </c>
      <c r="P224" s="302">
        <v>90</v>
      </c>
      <c r="Q224" s="302">
        <v>100</v>
      </c>
      <c r="R224" s="302">
        <v>144</v>
      </c>
      <c r="S224" s="302">
        <v>144</v>
      </c>
      <c r="T224" s="302">
        <v>221</v>
      </c>
      <c r="U224" s="302">
        <v>270.5</v>
      </c>
      <c r="V224" s="302">
        <v>270.5</v>
      </c>
      <c r="W224" s="302">
        <v>384.3</v>
      </c>
      <c r="X224" s="302">
        <f t="shared" si="74"/>
        <v>295</v>
      </c>
      <c r="Y224" s="302"/>
      <c r="AA224" s="302">
        <v>384.3</v>
      </c>
      <c r="AB224" s="302">
        <v>384.3</v>
      </c>
      <c r="AC224" s="302">
        <v>291</v>
      </c>
      <c r="AD224" s="302">
        <v>295</v>
      </c>
      <c r="AE224" s="222" vm="213">
        <v>323.5</v>
      </c>
      <c r="AJ224" s="302"/>
      <c r="AK224" s="302"/>
      <c r="AL224" s="302"/>
      <c r="AM224" s="302"/>
      <c r="AN224" s="302"/>
      <c r="AO224" s="302"/>
      <c r="AP224" s="302"/>
      <c r="AQ224" s="302"/>
    </row>
    <row r="225" spans="1:43" s="222" customFormat="1" ht="15" customHeight="1" outlineLevel="1" x14ac:dyDescent="0.25">
      <c r="A225"/>
      <c r="B225" s="148" t="s">
        <v>280</v>
      </c>
      <c r="C225" s="148"/>
      <c r="D225" s="148"/>
      <c r="E225" s="148"/>
      <c r="F225" s="148"/>
      <c r="G225" s="148"/>
      <c r="H225" s="148"/>
      <c r="I225" s="148"/>
      <c r="J225" s="148"/>
      <c r="K225" s="148"/>
      <c r="L225" s="302">
        <v>0</v>
      </c>
      <c r="M225" s="302">
        <v>0</v>
      </c>
      <c r="N225" s="302">
        <v>0</v>
      </c>
      <c r="O225" s="302">
        <v>0</v>
      </c>
      <c r="P225" s="302">
        <v>0</v>
      </c>
      <c r="Q225" s="302">
        <v>0</v>
      </c>
      <c r="R225" s="302">
        <v>0</v>
      </c>
      <c r="S225" s="302">
        <v>0</v>
      </c>
      <c r="T225" s="302">
        <v>0</v>
      </c>
      <c r="U225" s="302">
        <v>0</v>
      </c>
      <c r="V225" s="302">
        <v>0</v>
      </c>
      <c r="W225" s="302">
        <v>4.5999999999999996</v>
      </c>
      <c r="X225" s="302">
        <f t="shared" si="74"/>
        <v>4.5999999999999996</v>
      </c>
      <c r="Y225" s="302"/>
      <c r="AA225" s="302">
        <v>4.5999999999999996</v>
      </c>
      <c r="AB225" s="302">
        <v>4.5999999999999996</v>
      </c>
      <c r="AC225" s="302">
        <v>4.5999999999999996</v>
      </c>
      <c r="AD225" s="302">
        <v>4.5999999999999996</v>
      </c>
      <c r="AE225" s="302" vm="304">
        <v>4.5999999999999996</v>
      </c>
      <c r="AJ225" s="302"/>
      <c r="AK225" s="302"/>
      <c r="AL225" s="302"/>
      <c r="AM225" s="302"/>
      <c r="AN225" s="302"/>
      <c r="AO225" s="302"/>
      <c r="AP225" s="302"/>
      <c r="AQ225" s="302"/>
    </row>
    <row r="226" spans="1:43" s="222" customFormat="1" ht="15" customHeight="1" outlineLevel="1" x14ac:dyDescent="0.25">
      <c r="A226"/>
      <c r="B226" s="148" t="s">
        <v>467</v>
      </c>
      <c r="C226" s="148"/>
      <c r="D226" s="148"/>
      <c r="E226" s="148"/>
      <c r="F226" s="148"/>
      <c r="G226" s="148"/>
      <c r="H226" s="148"/>
      <c r="I226" s="148"/>
      <c r="J226" s="148"/>
      <c r="K226" s="148"/>
      <c r="L226" s="302">
        <v>0</v>
      </c>
      <c r="M226" s="302">
        <v>0</v>
      </c>
      <c r="N226" s="302">
        <v>0</v>
      </c>
      <c r="O226" s="302">
        <v>0</v>
      </c>
      <c r="P226" s="302">
        <v>0</v>
      </c>
      <c r="Q226" s="302">
        <v>0</v>
      </c>
      <c r="R226" s="302">
        <v>0</v>
      </c>
      <c r="S226" s="302">
        <v>0</v>
      </c>
      <c r="T226" s="302">
        <v>0</v>
      </c>
      <c r="U226" s="302">
        <v>0</v>
      </c>
      <c r="V226" s="302">
        <v>0</v>
      </c>
      <c r="W226" s="302">
        <v>44.62</v>
      </c>
      <c r="X226" s="302">
        <f t="shared" si="74"/>
        <v>44.62</v>
      </c>
      <c r="Y226" s="302"/>
      <c r="AA226" s="302">
        <v>44.62</v>
      </c>
      <c r="AB226" s="302">
        <v>44.62</v>
      </c>
      <c r="AC226" s="302">
        <v>44.62</v>
      </c>
      <c r="AD226" s="302">
        <v>44.62</v>
      </c>
      <c r="AE226" s="302" vm="299">
        <v>44.625</v>
      </c>
      <c r="AJ226" s="302"/>
      <c r="AK226" s="302"/>
      <c r="AL226" s="302"/>
      <c r="AM226" s="302"/>
      <c r="AN226" s="302"/>
      <c r="AO226" s="302"/>
      <c r="AP226" s="302"/>
      <c r="AQ226" s="302"/>
    </row>
    <row r="227" spans="1:43" s="222" customFormat="1" ht="15" customHeight="1" x14ac:dyDescent="0.25">
      <c r="A227"/>
      <c r="B227" s="130"/>
      <c r="C227" s="130"/>
      <c r="D227" s="130"/>
      <c r="E227" s="130"/>
      <c r="F227" s="130"/>
      <c r="G227" s="130"/>
      <c r="H227" s="130"/>
      <c r="I227" s="130"/>
      <c r="J227" s="130"/>
      <c r="K227" s="130"/>
      <c r="Q227" s="325"/>
      <c r="R227" s="325"/>
      <c r="S227" s="325"/>
      <c r="T227" s="325"/>
      <c r="U227" s="325"/>
    </row>
    <row r="228" spans="1:43" s="327" customFormat="1" ht="15" customHeight="1" x14ac:dyDescent="0.25">
      <c r="A228" s="4"/>
      <c r="B228" s="39" t="s">
        <v>271</v>
      </c>
      <c r="C228" s="39"/>
      <c r="D228" s="39"/>
      <c r="E228" s="39"/>
      <c r="F228" s="39"/>
      <c r="G228" s="39"/>
      <c r="H228" s="39"/>
      <c r="I228" s="39"/>
      <c r="J228" s="39"/>
      <c r="K228" s="39"/>
      <c r="L228" s="318">
        <v>0.27</v>
      </c>
      <c r="M228" s="318">
        <v>0.25</v>
      </c>
      <c r="N228" s="318">
        <v>0.26</v>
      </c>
      <c r="O228" s="318">
        <v>0.28000000000000003</v>
      </c>
      <c r="P228" s="318">
        <v>0.27</v>
      </c>
      <c r="Q228" s="318">
        <v>0.26</v>
      </c>
      <c r="R228" s="318">
        <v>0.26</v>
      </c>
      <c r="S228" s="318">
        <v>0.27</v>
      </c>
      <c r="T228" s="318">
        <v>0.26</v>
      </c>
      <c r="U228" s="318">
        <v>0.28000000000000003</v>
      </c>
      <c r="V228" s="318">
        <v>0.26</v>
      </c>
      <c r="W228" s="318">
        <v>0.26</v>
      </c>
      <c r="X228" s="318">
        <f t="shared" ref="X228:X238" si="75">AD228</f>
        <v>0.26</v>
      </c>
      <c r="Y228" s="318"/>
      <c r="AA228" s="318">
        <v>0.32</v>
      </c>
      <c r="AB228" s="318">
        <v>0.28000000000000003</v>
      </c>
      <c r="AC228" s="318">
        <v>0.25</v>
      </c>
      <c r="AD228" s="318">
        <v>0.26</v>
      </c>
      <c r="AE228" s="318" vm="225">
        <v>0.3215729723831095</v>
      </c>
      <c r="AJ228"/>
      <c r="AK228"/>
      <c r="AL228"/>
      <c r="AM228"/>
      <c r="AN228"/>
      <c r="AO228"/>
      <c r="AP228"/>
      <c r="AQ228" s="318"/>
    </row>
    <row r="229" spans="1:43" s="222" customFormat="1" ht="15" customHeight="1" x14ac:dyDescent="0.25">
      <c r="A229"/>
      <c r="B229" s="130" t="s">
        <v>68</v>
      </c>
      <c r="C229" s="130"/>
      <c r="D229" s="130"/>
      <c r="E229" s="130"/>
      <c r="F229" s="130"/>
      <c r="G229" s="130"/>
      <c r="H229" s="130"/>
      <c r="I229" s="130"/>
      <c r="J229" s="130"/>
      <c r="K229" s="130"/>
      <c r="L229" s="298">
        <v>0.27</v>
      </c>
      <c r="M229" s="298">
        <v>0.25</v>
      </c>
      <c r="N229" s="298">
        <v>0.27</v>
      </c>
      <c r="O229" s="298">
        <v>0.28999999999999998</v>
      </c>
      <c r="P229" s="298">
        <v>0.28000000000000003</v>
      </c>
      <c r="Q229" s="298">
        <v>0.26</v>
      </c>
      <c r="R229" s="298">
        <v>0.26</v>
      </c>
      <c r="S229" s="298">
        <v>0.27</v>
      </c>
      <c r="T229" s="298">
        <v>0.26</v>
      </c>
      <c r="U229" s="298">
        <v>0.28000000000000003</v>
      </c>
      <c r="V229" s="298">
        <v>0.25</v>
      </c>
      <c r="W229" s="298">
        <v>0.26</v>
      </c>
      <c r="X229" s="298">
        <f t="shared" si="75"/>
        <v>0.26</v>
      </c>
      <c r="Y229" s="298"/>
      <c r="AA229" s="298">
        <v>0.3</v>
      </c>
      <c r="AB229" s="298">
        <v>0.26</v>
      </c>
      <c r="AC229" s="298">
        <v>0.25</v>
      </c>
      <c r="AD229" s="298">
        <v>0.26</v>
      </c>
      <c r="AE229" s="298" vm="226">
        <v>0.30649670284200198</v>
      </c>
      <c r="AJ229"/>
      <c r="AK229"/>
      <c r="AL229"/>
      <c r="AM229"/>
      <c r="AN229"/>
      <c r="AO229"/>
      <c r="AP229"/>
      <c r="AQ229" s="298"/>
    </row>
    <row r="230" spans="1:43" s="222" customFormat="1" ht="15" customHeight="1" x14ac:dyDescent="0.25">
      <c r="A230"/>
      <c r="B230" s="130" t="s">
        <v>69</v>
      </c>
      <c r="C230" s="130"/>
      <c r="D230" s="130"/>
      <c r="E230" s="130"/>
      <c r="F230" s="130"/>
      <c r="G230" s="130"/>
      <c r="H230" s="130"/>
      <c r="I230" s="130"/>
      <c r="J230" s="130"/>
      <c r="K230" s="130"/>
      <c r="L230" s="298">
        <v>0.28999999999999998</v>
      </c>
      <c r="M230" s="298">
        <v>0.27</v>
      </c>
      <c r="N230" s="298">
        <v>0.27</v>
      </c>
      <c r="O230" s="298">
        <v>0.28999999999999998</v>
      </c>
      <c r="P230" s="298">
        <v>0.3</v>
      </c>
      <c r="Q230" s="298">
        <v>0.27</v>
      </c>
      <c r="R230" s="298">
        <v>0.28000000000000003</v>
      </c>
      <c r="S230" s="298">
        <v>0.27</v>
      </c>
      <c r="T230" s="298">
        <v>0.27</v>
      </c>
      <c r="U230" s="298">
        <v>0.28999999999999998</v>
      </c>
      <c r="V230" s="298">
        <v>0.26</v>
      </c>
      <c r="W230" s="298">
        <v>0.28000000000000003</v>
      </c>
      <c r="X230" s="298">
        <f t="shared" si="75"/>
        <v>0.27</v>
      </c>
      <c r="Y230" s="298"/>
      <c r="AA230" s="298">
        <v>0.31</v>
      </c>
      <c r="AB230" s="298">
        <v>0.28000000000000003</v>
      </c>
      <c r="AC230" s="298">
        <v>0.26</v>
      </c>
      <c r="AD230" s="298">
        <v>0.27</v>
      </c>
      <c r="AE230" s="298" vm="227">
        <v>0.2978303253647791</v>
      </c>
      <c r="AJ230"/>
      <c r="AK230"/>
      <c r="AL230"/>
      <c r="AM230"/>
      <c r="AN230"/>
      <c r="AO230"/>
      <c r="AP230"/>
      <c r="AQ230" s="298"/>
    </row>
    <row r="231" spans="1:43" s="222" customFormat="1" ht="15" customHeight="1" x14ac:dyDescent="0.25">
      <c r="A231"/>
      <c r="B231" s="130" t="s">
        <v>70</v>
      </c>
      <c r="C231" s="130"/>
      <c r="D231" s="130"/>
      <c r="E231" s="130"/>
      <c r="F231" s="130"/>
      <c r="G231" s="130"/>
      <c r="H231" s="130"/>
      <c r="I231" s="130"/>
      <c r="J231" s="130"/>
      <c r="K231" s="130"/>
      <c r="L231" s="298">
        <v>0.24</v>
      </c>
      <c r="M231" s="298">
        <v>0.23</v>
      </c>
      <c r="N231" s="298">
        <v>0.24</v>
      </c>
      <c r="O231" s="298">
        <v>0.24</v>
      </c>
      <c r="P231" s="298">
        <v>0.24</v>
      </c>
      <c r="Q231" s="298">
        <v>0.27</v>
      </c>
      <c r="R231" s="298">
        <v>0.25</v>
      </c>
      <c r="S231" s="298">
        <v>0.27</v>
      </c>
      <c r="T231" s="298">
        <v>0.24</v>
      </c>
      <c r="U231" s="298">
        <v>0.26</v>
      </c>
      <c r="V231" s="298">
        <v>0.27</v>
      </c>
      <c r="W231" s="298">
        <v>0.26</v>
      </c>
      <c r="X231" s="298">
        <f t="shared" si="75"/>
        <v>0.26</v>
      </c>
      <c r="Y231" s="298"/>
      <c r="AA231" s="298">
        <v>0.37</v>
      </c>
      <c r="AB231" s="298">
        <v>0.3</v>
      </c>
      <c r="AC231" s="298">
        <v>0.26</v>
      </c>
      <c r="AD231" s="298">
        <v>0.26</v>
      </c>
      <c r="AE231" s="298" vm="228">
        <v>0.35820821394623487</v>
      </c>
      <c r="AJ231"/>
      <c r="AK231"/>
      <c r="AL231"/>
      <c r="AM231"/>
      <c r="AN231"/>
      <c r="AO231"/>
      <c r="AP231"/>
      <c r="AQ231" s="298"/>
    </row>
    <row r="232" spans="1:43" s="222" customFormat="1" ht="15" customHeight="1" outlineLevel="1" x14ac:dyDescent="0.25">
      <c r="A232"/>
      <c r="B232" s="148" t="s">
        <v>463</v>
      </c>
      <c r="C232" s="148"/>
      <c r="D232" s="148"/>
      <c r="E232" s="148"/>
      <c r="F232" s="148"/>
      <c r="G232" s="148"/>
      <c r="H232" s="148"/>
      <c r="I232" s="148"/>
      <c r="J232" s="148"/>
      <c r="K232" s="148"/>
      <c r="L232" s="323">
        <v>0.23</v>
      </c>
      <c r="M232" s="323">
        <v>0.23</v>
      </c>
      <c r="N232" s="323">
        <v>0.26</v>
      </c>
      <c r="O232" s="323">
        <v>0.25</v>
      </c>
      <c r="P232" s="323">
        <v>0.24</v>
      </c>
      <c r="Q232" s="323">
        <v>0.26</v>
      </c>
      <c r="R232" s="323">
        <v>0.23</v>
      </c>
      <c r="S232" s="323">
        <v>0.23</v>
      </c>
      <c r="T232" s="323">
        <v>0.23</v>
      </c>
      <c r="U232" s="323">
        <v>0.22</v>
      </c>
      <c r="V232" s="323">
        <v>0.31</v>
      </c>
      <c r="W232" s="323">
        <v>0.24</v>
      </c>
      <c r="X232" s="323">
        <f t="shared" si="75"/>
        <v>0.24</v>
      </c>
      <c r="Y232" s="323"/>
      <c r="AA232" s="323">
        <v>0.31</v>
      </c>
      <c r="AB232" s="323">
        <v>0.25</v>
      </c>
      <c r="AC232" s="323">
        <v>0.21</v>
      </c>
      <c r="AD232" s="323">
        <v>0.24</v>
      </c>
      <c r="AE232" s="323" vm="204">
        <v>0.36441169104291177</v>
      </c>
      <c r="AJ232"/>
      <c r="AK232"/>
      <c r="AL232"/>
      <c r="AM232"/>
      <c r="AN232"/>
      <c r="AO232"/>
      <c r="AP232"/>
      <c r="AQ232" s="323"/>
    </row>
    <row r="233" spans="1:43" s="222" customFormat="1" ht="15" customHeight="1" outlineLevel="1" x14ac:dyDescent="0.25">
      <c r="A233"/>
      <c r="B233" s="148" t="s">
        <v>76</v>
      </c>
      <c r="C233" s="148"/>
      <c r="D233" s="148"/>
      <c r="E233" s="148"/>
      <c r="F233" s="148"/>
      <c r="G233" s="148"/>
      <c r="H233" s="148"/>
      <c r="I233" s="148"/>
      <c r="J233" s="148"/>
      <c r="K233" s="148"/>
      <c r="L233" s="323">
        <v>0.23</v>
      </c>
      <c r="M233" s="323">
        <v>0.23</v>
      </c>
      <c r="N233" s="323">
        <v>0.25</v>
      </c>
      <c r="O233" s="323">
        <v>0.23</v>
      </c>
      <c r="P233" s="323">
        <v>0.22</v>
      </c>
      <c r="Q233" s="323">
        <v>0.25</v>
      </c>
      <c r="R233" s="323">
        <v>0.21</v>
      </c>
      <c r="S233" s="323">
        <v>0.21</v>
      </c>
      <c r="T233" s="323">
        <v>0.21</v>
      </c>
      <c r="U233" s="323">
        <v>0.22</v>
      </c>
      <c r="V233" s="323" t="s">
        <v>23</v>
      </c>
      <c r="W233" s="323">
        <v>0.28999999999999998</v>
      </c>
      <c r="X233" s="323">
        <f t="shared" si="75"/>
        <v>0.27</v>
      </c>
      <c r="Y233" s="323"/>
      <c r="AA233" s="323">
        <v>0.34</v>
      </c>
      <c r="AB233" s="323">
        <v>0.26</v>
      </c>
      <c r="AC233" s="323">
        <v>0.21</v>
      </c>
      <c r="AD233" s="323">
        <v>0.27</v>
      </c>
      <c r="AE233" s="323" vm="294">
        <v>0.43651643518518524</v>
      </c>
      <c r="AJ233"/>
      <c r="AK233"/>
      <c r="AL233"/>
      <c r="AM233"/>
      <c r="AN233"/>
      <c r="AO233"/>
      <c r="AP233"/>
      <c r="AQ233" s="323"/>
    </row>
    <row r="234" spans="1:43" s="222" customFormat="1" ht="15" customHeight="1" outlineLevel="1" x14ac:dyDescent="0.25">
      <c r="A234"/>
      <c r="B234" s="148" t="s">
        <v>464</v>
      </c>
      <c r="C234" s="148"/>
      <c r="D234" s="148"/>
      <c r="E234" s="148"/>
      <c r="F234" s="148"/>
      <c r="G234" s="148"/>
      <c r="H234" s="148"/>
      <c r="I234" s="148"/>
      <c r="J234" s="148"/>
      <c r="K234" s="148"/>
      <c r="L234" s="323">
        <v>0.27</v>
      </c>
      <c r="M234" s="323">
        <v>0.27</v>
      </c>
      <c r="N234" s="323">
        <v>0.26</v>
      </c>
      <c r="O234" s="323">
        <v>0.24</v>
      </c>
      <c r="P234" s="323">
        <v>0.24</v>
      </c>
      <c r="Q234" s="323">
        <v>0.28000000000000003</v>
      </c>
      <c r="R234" s="323">
        <v>0.25</v>
      </c>
      <c r="S234" s="323">
        <v>0.3</v>
      </c>
      <c r="T234" s="323">
        <v>0.25</v>
      </c>
      <c r="U234" s="323">
        <v>0.3</v>
      </c>
      <c r="V234" s="323">
        <v>0.28999999999999998</v>
      </c>
      <c r="W234" s="323">
        <v>0.27</v>
      </c>
      <c r="X234" s="323">
        <f t="shared" si="75"/>
        <v>0.28000000000000003</v>
      </c>
      <c r="Y234" s="323"/>
      <c r="AA234" s="323">
        <v>0.41</v>
      </c>
      <c r="AB234" s="323">
        <v>0.33</v>
      </c>
      <c r="AC234" s="323">
        <v>0.28000000000000003</v>
      </c>
      <c r="AD234" s="323">
        <v>0.28000000000000003</v>
      </c>
      <c r="AE234" s="323" vm="232">
        <v>0.37981002765145455</v>
      </c>
      <c r="AJ234"/>
      <c r="AK234"/>
      <c r="AL234"/>
      <c r="AM234"/>
      <c r="AN234"/>
      <c r="AO234"/>
      <c r="AP234"/>
      <c r="AQ234" s="323"/>
    </row>
    <row r="235" spans="1:43" s="222" customFormat="1" ht="15" customHeight="1" outlineLevel="1" x14ac:dyDescent="0.25">
      <c r="A235"/>
      <c r="B235" s="148" t="s">
        <v>465</v>
      </c>
      <c r="C235" s="148"/>
      <c r="D235" s="148"/>
      <c r="E235" s="148"/>
      <c r="F235" s="148"/>
      <c r="G235" s="148"/>
      <c r="H235" s="148"/>
      <c r="I235" s="148"/>
      <c r="J235" s="148"/>
      <c r="K235" s="148"/>
      <c r="L235" s="323" t="s">
        <v>23</v>
      </c>
      <c r="M235" s="323">
        <v>0.16</v>
      </c>
      <c r="N235" s="323">
        <v>0.21</v>
      </c>
      <c r="O235" s="323">
        <v>0.24</v>
      </c>
      <c r="P235" s="323">
        <v>0.22</v>
      </c>
      <c r="Q235" s="323">
        <v>0.26</v>
      </c>
      <c r="R235" s="323">
        <v>0.25</v>
      </c>
      <c r="S235" s="323">
        <v>0.28000000000000003</v>
      </c>
      <c r="T235" s="323">
        <v>0.23</v>
      </c>
      <c r="U235" s="323">
        <v>0.25</v>
      </c>
      <c r="V235" s="323">
        <v>0.26</v>
      </c>
      <c r="W235" s="323">
        <v>0.24</v>
      </c>
      <c r="X235" s="323">
        <f t="shared" si="75"/>
        <v>0.26</v>
      </c>
      <c r="Y235" s="323"/>
      <c r="AA235" s="323">
        <v>0.37</v>
      </c>
      <c r="AB235" s="323">
        <v>0.3</v>
      </c>
      <c r="AC235" s="323">
        <v>0.27</v>
      </c>
      <c r="AD235" s="323">
        <v>0.26</v>
      </c>
      <c r="AE235" s="323" vm="298">
        <v>0.35332915283229832</v>
      </c>
      <c r="AJ235"/>
      <c r="AK235"/>
      <c r="AL235"/>
      <c r="AM235"/>
      <c r="AN235"/>
      <c r="AO235"/>
      <c r="AP235"/>
      <c r="AQ235" s="323"/>
    </row>
    <row r="236" spans="1:43" s="222" customFormat="1" ht="15" customHeight="1" outlineLevel="1" x14ac:dyDescent="0.25">
      <c r="A236"/>
      <c r="B236" s="148" t="s">
        <v>466</v>
      </c>
      <c r="C236" s="148"/>
      <c r="D236" s="148"/>
      <c r="E236" s="148"/>
      <c r="F236" s="148"/>
      <c r="G236" s="148"/>
      <c r="H236" s="148"/>
      <c r="I236" s="148"/>
      <c r="J236" s="148"/>
      <c r="K236" s="148"/>
      <c r="L236" s="323" t="s">
        <v>23</v>
      </c>
      <c r="M236" s="323" t="s">
        <v>23</v>
      </c>
      <c r="N236" s="323">
        <v>0</v>
      </c>
      <c r="O236" s="323">
        <v>0.25</v>
      </c>
      <c r="P236" s="323">
        <v>0.26</v>
      </c>
      <c r="Q236" s="323">
        <v>0.28000000000000003</v>
      </c>
      <c r="R236" s="323">
        <v>0.28000000000000003</v>
      </c>
      <c r="S236" s="323">
        <v>0.27</v>
      </c>
      <c r="T236" s="323">
        <v>0.27</v>
      </c>
      <c r="U236" s="323">
        <v>0.27</v>
      </c>
      <c r="V236" s="323">
        <v>0.25</v>
      </c>
      <c r="W236" s="323">
        <v>0.26</v>
      </c>
      <c r="X236" s="323">
        <f t="shared" si="75"/>
        <v>0.25</v>
      </c>
      <c r="Y236" s="323"/>
      <c r="AA236" s="323">
        <v>0.33</v>
      </c>
      <c r="AB236" s="323">
        <v>0.28000000000000003</v>
      </c>
      <c r="AC236" s="323">
        <v>0.26</v>
      </c>
      <c r="AD236" s="323">
        <v>0.25</v>
      </c>
      <c r="AE236" s="323" vm="231">
        <v>0.31977317344440515</v>
      </c>
      <c r="AJ236"/>
      <c r="AK236"/>
      <c r="AL236"/>
      <c r="AM236"/>
      <c r="AN236"/>
      <c r="AO236"/>
      <c r="AP236"/>
      <c r="AQ236" s="323"/>
    </row>
    <row r="237" spans="1:43" s="222" customFormat="1" ht="15" customHeight="1" outlineLevel="1" x14ac:dyDescent="0.25">
      <c r="A237"/>
      <c r="B237" s="148" t="s">
        <v>280</v>
      </c>
      <c r="C237" s="148"/>
      <c r="D237" s="148"/>
      <c r="E237" s="148"/>
      <c r="F237" s="148"/>
      <c r="G237" s="148"/>
      <c r="H237" s="148"/>
      <c r="I237" s="148"/>
      <c r="J237" s="148"/>
      <c r="K237" s="148"/>
      <c r="L237" s="323">
        <v>0</v>
      </c>
      <c r="M237" s="323">
        <v>0</v>
      </c>
      <c r="N237" s="323">
        <v>0</v>
      </c>
      <c r="O237" s="323">
        <v>0</v>
      </c>
      <c r="P237" s="323">
        <v>0</v>
      </c>
      <c r="Q237" s="323">
        <v>0</v>
      </c>
      <c r="R237" s="323">
        <v>0</v>
      </c>
      <c r="S237" s="323">
        <v>0</v>
      </c>
      <c r="T237" s="323">
        <v>0</v>
      </c>
      <c r="U237" s="323">
        <v>0</v>
      </c>
      <c r="V237" s="323">
        <v>0</v>
      </c>
      <c r="W237" s="323">
        <v>0.23</v>
      </c>
      <c r="X237" s="323">
        <f t="shared" si="75"/>
        <v>0.24</v>
      </c>
      <c r="Y237" s="323"/>
      <c r="AA237" s="323">
        <v>0.36</v>
      </c>
      <c r="AB237" s="323">
        <v>0.28000000000000003</v>
      </c>
      <c r="AC237" s="323">
        <v>0.23</v>
      </c>
      <c r="AD237" s="323">
        <v>0.24</v>
      </c>
      <c r="AE237" s="323">
        <v>0.28539292069243161</v>
      </c>
      <c r="AJ237"/>
      <c r="AK237"/>
      <c r="AL237"/>
      <c r="AM237"/>
      <c r="AN237"/>
      <c r="AO237"/>
      <c r="AP237"/>
      <c r="AQ237" s="323"/>
    </row>
    <row r="238" spans="1:43" s="222" customFormat="1" ht="15" customHeight="1" outlineLevel="1" x14ac:dyDescent="0.25">
      <c r="A238"/>
      <c r="B238" s="148" t="s">
        <v>467</v>
      </c>
      <c r="C238" s="148"/>
      <c r="D238" s="148"/>
      <c r="E238" s="148"/>
      <c r="F238" s="148"/>
      <c r="G238" s="148"/>
      <c r="H238" s="148"/>
      <c r="I238" s="148"/>
      <c r="J238" s="148"/>
      <c r="K238" s="148"/>
      <c r="L238" s="323">
        <v>0</v>
      </c>
      <c r="M238" s="323">
        <v>0</v>
      </c>
      <c r="N238" s="323">
        <v>0</v>
      </c>
      <c r="O238" s="323">
        <v>0</v>
      </c>
      <c r="P238" s="323">
        <v>0</v>
      </c>
      <c r="Q238" s="323">
        <v>0</v>
      </c>
      <c r="R238" s="323">
        <v>0</v>
      </c>
      <c r="S238" s="323">
        <v>0</v>
      </c>
      <c r="T238" s="323">
        <v>0</v>
      </c>
      <c r="U238" s="323">
        <v>0</v>
      </c>
      <c r="V238" s="323">
        <v>0</v>
      </c>
      <c r="W238" s="323">
        <v>0.2</v>
      </c>
      <c r="X238" s="323">
        <f t="shared" si="75"/>
        <v>0.24</v>
      </c>
      <c r="Y238" s="323"/>
      <c r="AA238" s="323">
        <v>0.21</v>
      </c>
      <c r="AB238" s="323">
        <v>0.21</v>
      </c>
      <c r="AC238" s="323">
        <v>0.23</v>
      </c>
      <c r="AD238" s="323">
        <v>0.24</v>
      </c>
      <c r="AE238" s="323" vm="305">
        <v>0.26089958501919286</v>
      </c>
      <c r="AJ238"/>
      <c r="AK238"/>
      <c r="AL238"/>
      <c r="AM238"/>
      <c r="AN238"/>
      <c r="AO238"/>
      <c r="AP238"/>
      <c r="AQ238" s="323"/>
    </row>
    <row r="239" spans="1:43" s="222" customFormat="1" ht="15" customHeight="1" x14ac:dyDescent="0.25">
      <c r="A239"/>
      <c r="B239" s="130"/>
      <c r="C239" s="130"/>
      <c r="D239" s="130"/>
      <c r="E239" s="130"/>
      <c r="F239" s="130"/>
      <c r="G239" s="130"/>
      <c r="H239" s="130"/>
      <c r="I239" s="130"/>
      <c r="J239" s="130"/>
      <c r="K239" s="130"/>
      <c r="L239" s="303"/>
      <c r="M239" s="303"/>
      <c r="N239" s="303"/>
      <c r="O239" s="303"/>
      <c r="P239" s="303"/>
      <c r="Q239" s="303"/>
      <c r="R239" s="303"/>
      <c r="S239" s="303"/>
      <c r="T239" s="303"/>
      <c r="U239" s="303"/>
      <c r="V239" s="303"/>
      <c r="W239" s="303"/>
      <c r="X239" s="303"/>
      <c r="Y239" s="303"/>
      <c r="AA239" s="303"/>
      <c r="AB239" s="303"/>
      <c r="AC239" s="303"/>
      <c r="AD239" s="303"/>
      <c r="AE239" s="303"/>
      <c r="AJ239" s="303"/>
      <c r="AK239" s="303"/>
      <c r="AL239" s="303"/>
      <c r="AM239" s="303"/>
      <c r="AN239" s="303"/>
      <c r="AO239" s="303"/>
      <c r="AP239" s="303"/>
      <c r="AQ239" s="303"/>
    </row>
    <row r="240" spans="1:43" s="222" customFormat="1" ht="15" customHeight="1" x14ac:dyDescent="0.25">
      <c r="A240"/>
      <c r="B240" s="39" t="s">
        <v>272</v>
      </c>
      <c r="C240" s="39"/>
      <c r="D240" s="39"/>
      <c r="E240" s="39"/>
      <c r="F240" s="39"/>
      <c r="G240" s="39"/>
      <c r="H240" s="39"/>
      <c r="I240" s="39"/>
      <c r="J240" s="39"/>
      <c r="K240" s="39"/>
      <c r="L240" s="294">
        <v>6631.63</v>
      </c>
      <c r="M240" s="294">
        <v>7300.52</v>
      </c>
      <c r="N240" s="294">
        <v>8276.75</v>
      </c>
      <c r="O240" s="294">
        <v>9187.3799999999992</v>
      </c>
      <c r="P240" s="294">
        <v>9323.23</v>
      </c>
      <c r="Q240" s="294">
        <v>10062.36</v>
      </c>
      <c r="R240" s="294">
        <v>11230.34</v>
      </c>
      <c r="S240" s="294">
        <v>11668.9</v>
      </c>
      <c r="T240" s="294">
        <v>11479.93</v>
      </c>
      <c r="U240" s="294">
        <v>11790.81</v>
      </c>
      <c r="V240" s="294">
        <v>10024.1</v>
      </c>
      <c r="W240" s="294">
        <v>11356.45</v>
      </c>
      <c r="X240" s="294">
        <f t="shared" ref="X240:X254" si="76">AD240</f>
        <v>11778.25</v>
      </c>
      <c r="Y240" s="294"/>
      <c r="AA240" s="294">
        <v>3528.33</v>
      </c>
      <c r="AB240" s="294">
        <v>6334.43</v>
      </c>
      <c r="AC240" s="294">
        <v>8635.0499999999993</v>
      </c>
      <c r="AD240" s="294">
        <v>11778.25</v>
      </c>
      <c r="AE240" s="294">
        <v>3465.7206662447074</v>
      </c>
      <c r="AJ240" s="294">
        <f t="shared" ref="AJ240:AJ254" si="77">AA240</f>
        <v>3528.33</v>
      </c>
      <c r="AK240" s="294">
        <f t="shared" ref="AK240:AK254" si="78">AB240-AA240</f>
        <v>2806.1000000000004</v>
      </c>
      <c r="AL240" s="294">
        <f t="shared" ref="AL240:AL254" si="79">AC240-AB240</f>
        <v>2300.619999999999</v>
      </c>
      <c r="AM240" s="294">
        <f t="shared" ref="AM240:AM254" si="80">AD240-AC240</f>
        <v>3143.2000000000007</v>
      </c>
      <c r="AN240" s="294">
        <f>AE240</f>
        <v>3465.7206662447074</v>
      </c>
    </row>
    <row r="241" spans="1:43" s="222" customFormat="1" ht="15" customHeight="1" x14ac:dyDescent="0.25">
      <c r="A241"/>
      <c r="B241" s="130" t="s">
        <v>68</v>
      </c>
      <c r="C241" s="130"/>
      <c r="D241" s="130"/>
      <c r="E241" s="130"/>
      <c r="F241" s="130"/>
      <c r="G241" s="130"/>
      <c r="H241" s="130"/>
      <c r="I241" s="130"/>
      <c r="J241" s="130"/>
      <c r="K241" s="130"/>
      <c r="L241" s="303">
        <v>4355.3100000000004</v>
      </c>
      <c r="M241" s="303">
        <v>4583.67</v>
      </c>
      <c r="N241" s="303">
        <v>5105.57</v>
      </c>
      <c r="O241" s="303">
        <v>5462.53</v>
      </c>
      <c r="P241" s="303">
        <v>5176.13</v>
      </c>
      <c r="Q241" s="303">
        <v>4846.7</v>
      </c>
      <c r="R241" s="303">
        <v>4926.3599999999997</v>
      </c>
      <c r="S241" s="303">
        <v>5095.41</v>
      </c>
      <c r="T241" s="303">
        <v>5163.88</v>
      </c>
      <c r="U241" s="303">
        <v>5298.3</v>
      </c>
      <c r="V241" s="303">
        <v>4346.1499999999996</v>
      </c>
      <c r="W241" s="303">
        <v>4979.04</v>
      </c>
      <c r="X241" s="303">
        <f t="shared" si="76"/>
        <v>4885.12</v>
      </c>
      <c r="Y241" s="303"/>
      <c r="AA241" s="303">
        <v>1406.59</v>
      </c>
      <c r="AB241" s="303">
        <v>2534.1999999999998</v>
      </c>
      <c r="AC241" s="303">
        <v>3513.42</v>
      </c>
      <c r="AD241" s="303">
        <v>4885.12</v>
      </c>
      <c r="AE241" s="303">
        <v>1373.5500435826903</v>
      </c>
      <c r="AJ241" s="303">
        <f t="shared" si="77"/>
        <v>1406.59</v>
      </c>
      <c r="AK241" s="303">
        <f t="shared" si="78"/>
        <v>1127.6099999999999</v>
      </c>
      <c r="AL241" s="303">
        <f t="shared" si="79"/>
        <v>979.22000000000025</v>
      </c>
      <c r="AM241" s="303">
        <f t="shared" si="80"/>
        <v>1371.6999999999998</v>
      </c>
      <c r="AN241" s="303">
        <f t="shared" ref="AN241:AN254" si="81">AE241</f>
        <v>1373.5500435826903</v>
      </c>
    </row>
    <row r="242" spans="1:43" s="222" customFormat="1" ht="15" customHeight="1" outlineLevel="1" x14ac:dyDescent="0.25">
      <c r="A242"/>
      <c r="B242" s="148" t="s">
        <v>468</v>
      </c>
      <c r="C242" s="148"/>
      <c r="D242" s="148"/>
      <c r="E242" s="148"/>
      <c r="F242" s="148"/>
      <c r="G242" s="148"/>
      <c r="H242" s="148"/>
      <c r="I242" s="148"/>
      <c r="J242" s="148"/>
      <c r="K242" s="148"/>
      <c r="L242" s="302" t="s">
        <v>23</v>
      </c>
      <c r="M242" s="302" t="s">
        <v>23</v>
      </c>
      <c r="N242" s="302" t="s">
        <v>23</v>
      </c>
      <c r="O242" s="302" t="s">
        <v>23</v>
      </c>
      <c r="P242" s="302">
        <v>4746.88</v>
      </c>
      <c r="Q242" s="302">
        <v>4437.8500000000004</v>
      </c>
      <c r="R242" s="302">
        <v>4528.46</v>
      </c>
      <c r="S242" s="302">
        <v>4691.7299999999996</v>
      </c>
      <c r="T242" s="302">
        <v>4668.9799999999996</v>
      </c>
      <c r="U242" s="302">
        <v>4478.1899999999996</v>
      </c>
      <c r="V242" s="302">
        <v>3423.31</v>
      </c>
      <c r="W242" s="302">
        <v>3485.28</v>
      </c>
      <c r="X242" s="302">
        <f t="shared" si="76"/>
        <v>2202.42</v>
      </c>
      <c r="Y242" s="302"/>
      <c r="AA242" s="302">
        <v>966.4</v>
      </c>
      <c r="AB242" s="302">
        <v>1190.1199999999999</v>
      </c>
      <c r="AC242" s="302">
        <v>1588.42</v>
      </c>
      <c r="AD242" s="302">
        <v>2202.42</v>
      </c>
      <c r="AE242" s="302">
        <v>359.88205050330299</v>
      </c>
      <c r="AJ242" s="302">
        <f t="shared" si="77"/>
        <v>966.4</v>
      </c>
      <c r="AK242" s="302">
        <f t="shared" si="78"/>
        <v>223.71999999999991</v>
      </c>
      <c r="AL242" s="302">
        <f t="shared" si="79"/>
        <v>398.30000000000018</v>
      </c>
      <c r="AM242" s="302">
        <f t="shared" si="80"/>
        <v>614</v>
      </c>
      <c r="AN242" s="302">
        <f t="shared" si="81"/>
        <v>359.88205050330299</v>
      </c>
    </row>
    <row r="243" spans="1:43" s="222" customFormat="1" ht="15" customHeight="1" outlineLevel="1" x14ac:dyDescent="0.25">
      <c r="A243"/>
      <c r="B243" s="149" t="s">
        <v>469</v>
      </c>
      <c r="C243" s="149"/>
      <c r="D243" s="149"/>
      <c r="E243" s="149"/>
      <c r="F243" s="149"/>
      <c r="G243" s="149"/>
      <c r="H243" s="149"/>
      <c r="I243" s="149"/>
      <c r="J243" s="149"/>
      <c r="K243" s="149"/>
      <c r="L243" s="302" t="s">
        <v>23</v>
      </c>
      <c r="M243" s="302" t="s">
        <v>23</v>
      </c>
      <c r="N243" s="302" t="s">
        <v>23</v>
      </c>
      <c r="O243" s="302" t="s">
        <v>23</v>
      </c>
      <c r="P243" s="302">
        <v>4097.07</v>
      </c>
      <c r="Q243" s="302">
        <v>4099.8</v>
      </c>
      <c r="R243" s="302">
        <v>4099.8</v>
      </c>
      <c r="S243" s="302">
        <v>4139.8100000000004</v>
      </c>
      <c r="T243" s="302">
        <v>4204.59</v>
      </c>
      <c r="U243" s="302">
        <v>3857.94</v>
      </c>
      <c r="V243" s="302">
        <v>3418.67</v>
      </c>
      <c r="W243" s="302">
        <v>3404.58</v>
      </c>
      <c r="X243" s="302">
        <f t="shared" si="76"/>
        <v>2204.04</v>
      </c>
      <c r="Y243" s="302"/>
      <c r="AA243" s="302">
        <v>991.59</v>
      </c>
      <c r="AB243" s="302">
        <v>1250.23</v>
      </c>
      <c r="AC243" s="302">
        <v>1634.85</v>
      </c>
      <c r="AD243" s="302">
        <v>2204.04</v>
      </c>
      <c r="AE243" s="302">
        <v>365.80854049592023</v>
      </c>
      <c r="AJ243" s="302">
        <f t="shared" si="77"/>
        <v>991.59</v>
      </c>
      <c r="AK243" s="302">
        <f t="shared" si="78"/>
        <v>258.64</v>
      </c>
      <c r="AL243" s="302">
        <f t="shared" si="79"/>
        <v>384.61999999999989</v>
      </c>
      <c r="AM243" s="302">
        <f t="shared" si="80"/>
        <v>569.19000000000005</v>
      </c>
      <c r="AN243" s="302">
        <f t="shared" si="81"/>
        <v>365.80854049592023</v>
      </c>
    </row>
    <row r="244" spans="1:43" s="222" customFormat="1" ht="15" customHeight="1" outlineLevel="1" x14ac:dyDescent="0.25">
      <c r="A244"/>
      <c r="B244" s="149" t="s">
        <v>470</v>
      </c>
      <c r="C244" s="149"/>
      <c r="D244" s="149"/>
      <c r="E244" s="149"/>
      <c r="F244" s="149"/>
      <c r="G244" s="149"/>
      <c r="H244" s="149"/>
      <c r="I244" s="149"/>
      <c r="J244" s="149"/>
      <c r="K244" s="149"/>
      <c r="L244" s="302" t="s">
        <v>23</v>
      </c>
      <c r="M244" s="302" t="s">
        <v>23</v>
      </c>
      <c r="N244" s="302" t="s">
        <v>23</v>
      </c>
      <c r="O244" s="302" t="s">
        <v>23</v>
      </c>
      <c r="P244" s="302">
        <v>649.80999999999995</v>
      </c>
      <c r="Q244" s="302">
        <v>338.05</v>
      </c>
      <c r="R244" s="302">
        <v>428.66</v>
      </c>
      <c r="S244" s="302">
        <v>551.92999999999995</v>
      </c>
      <c r="T244" s="302">
        <v>464.39</v>
      </c>
      <c r="U244" s="302">
        <v>620.25</v>
      </c>
      <c r="V244" s="302">
        <v>4.6399999999999997</v>
      </c>
      <c r="W244" s="302">
        <v>80.7</v>
      </c>
      <c r="X244" s="302">
        <f t="shared" si="76"/>
        <v>-1.62</v>
      </c>
      <c r="Y244" s="302"/>
      <c r="AA244" s="302">
        <v>-25.2</v>
      </c>
      <c r="AB244" s="302">
        <v>-60.12</v>
      </c>
      <c r="AC244" s="302">
        <v>-46.43</v>
      </c>
      <c r="AD244" s="302">
        <v>-1.62</v>
      </c>
      <c r="AE244" s="302">
        <v>-5.9264899926172294</v>
      </c>
      <c r="AJ244" s="302">
        <f t="shared" si="77"/>
        <v>-25.2</v>
      </c>
      <c r="AK244" s="302">
        <f t="shared" si="78"/>
        <v>-34.92</v>
      </c>
      <c r="AL244" s="302">
        <f t="shared" si="79"/>
        <v>13.689999999999998</v>
      </c>
      <c r="AM244" s="302">
        <f t="shared" si="80"/>
        <v>44.81</v>
      </c>
      <c r="AN244" s="302">
        <f t="shared" si="81"/>
        <v>-5.9264899926172294</v>
      </c>
    </row>
    <row r="245" spans="1:43" s="222" customFormat="1" ht="15" customHeight="1" outlineLevel="1" x14ac:dyDescent="0.25">
      <c r="A245"/>
      <c r="B245" s="148" t="s">
        <v>471</v>
      </c>
      <c r="C245" s="148"/>
      <c r="D245" s="148"/>
      <c r="E245" s="148"/>
      <c r="F245" s="148"/>
      <c r="G245" s="148"/>
      <c r="H245" s="148"/>
      <c r="I245" s="148"/>
      <c r="J245" s="148"/>
      <c r="K245" s="148"/>
      <c r="L245" s="302" t="s">
        <v>23</v>
      </c>
      <c r="M245" s="302" t="s">
        <v>23</v>
      </c>
      <c r="N245" s="302" t="s">
        <v>23</v>
      </c>
      <c r="O245" s="302" t="s">
        <v>23</v>
      </c>
      <c r="P245" s="302">
        <v>429.25</v>
      </c>
      <c r="Q245" s="302">
        <v>408.85</v>
      </c>
      <c r="R245" s="302">
        <v>397.9</v>
      </c>
      <c r="S245" s="302">
        <v>403.67</v>
      </c>
      <c r="T245" s="302">
        <v>494.9</v>
      </c>
      <c r="U245" s="302">
        <v>820.11</v>
      </c>
      <c r="V245" s="302">
        <v>922.84</v>
      </c>
      <c r="W245" s="302">
        <v>1493.75</v>
      </c>
      <c r="X245" s="302">
        <f t="shared" si="76"/>
        <v>2682.7</v>
      </c>
      <c r="Y245" s="302"/>
      <c r="AA245" s="302">
        <v>440.19</v>
      </c>
      <c r="AB245" s="302">
        <v>1344.08</v>
      </c>
      <c r="AC245" s="302">
        <v>1925</v>
      </c>
      <c r="AD245" s="302">
        <v>2682.7</v>
      </c>
      <c r="AE245" s="302">
        <v>1013.6679694966969</v>
      </c>
      <c r="AJ245" s="302">
        <f t="shared" si="77"/>
        <v>440.19</v>
      </c>
      <c r="AK245" s="302">
        <f t="shared" si="78"/>
        <v>903.88999999999987</v>
      </c>
      <c r="AL245" s="302">
        <f t="shared" si="79"/>
        <v>580.92000000000007</v>
      </c>
      <c r="AM245" s="302">
        <f t="shared" si="80"/>
        <v>757.69999999999982</v>
      </c>
      <c r="AN245" s="302">
        <f t="shared" si="81"/>
        <v>1013.6679694966969</v>
      </c>
    </row>
    <row r="246" spans="1:43" s="222" customFormat="1" ht="15" customHeight="1" x14ac:dyDescent="0.25">
      <c r="A246"/>
      <c r="B246" s="130" t="s">
        <v>69</v>
      </c>
      <c r="C246" s="130"/>
      <c r="D246" s="130"/>
      <c r="E246" s="130"/>
      <c r="F246" s="130"/>
      <c r="G246" s="130"/>
      <c r="H246" s="130"/>
      <c r="I246" s="130"/>
      <c r="J246" s="130"/>
      <c r="K246" s="130"/>
      <c r="L246" s="303">
        <v>1472.25</v>
      </c>
      <c r="M246" s="303">
        <v>1390.53</v>
      </c>
      <c r="N246" s="303">
        <v>1444.08</v>
      </c>
      <c r="O246" s="303">
        <v>1593.17</v>
      </c>
      <c r="P246" s="303">
        <v>1652.09</v>
      </c>
      <c r="Q246" s="303">
        <v>1991.16</v>
      </c>
      <c r="R246" s="303">
        <v>3047.17</v>
      </c>
      <c r="S246" s="303">
        <v>2911.64</v>
      </c>
      <c r="T246" s="303">
        <v>2995.03</v>
      </c>
      <c r="U246" s="303">
        <v>3159.58</v>
      </c>
      <c r="V246" s="303">
        <v>2623.9</v>
      </c>
      <c r="W246" s="303">
        <v>3048.87</v>
      </c>
      <c r="X246" s="303">
        <f t="shared" si="76"/>
        <v>2715.38</v>
      </c>
      <c r="Y246" s="303"/>
      <c r="AA246" s="303">
        <v>766.34</v>
      </c>
      <c r="AB246" s="303">
        <v>1381.73</v>
      </c>
      <c r="AC246" s="303">
        <v>1936.69</v>
      </c>
      <c r="AD246" s="303">
        <v>2715.38</v>
      </c>
      <c r="AE246" s="303">
        <v>731.49982090600008</v>
      </c>
      <c r="AJ246" s="303">
        <f t="shared" si="77"/>
        <v>766.34</v>
      </c>
      <c r="AK246" s="303">
        <f t="shared" si="78"/>
        <v>615.39</v>
      </c>
      <c r="AL246" s="303">
        <f t="shared" si="79"/>
        <v>554.96</v>
      </c>
      <c r="AM246" s="303">
        <f t="shared" si="80"/>
        <v>778.69</v>
      </c>
      <c r="AN246" s="303">
        <f t="shared" si="81"/>
        <v>731.49982090600008</v>
      </c>
    </row>
    <row r="247" spans="1:43" s="222" customFormat="1" ht="15" customHeight="1" x14ac:dyDescent="0.25">
      <c r="A247"/>
      <c r="B247" s="130" t="s">
        <v>70</v>
      </c>
      <c r="C247" s="130"/>
      <c r="D247" s="130"/>
      <c r="E247" s="130"/>
      <c r="F247" s="130"/>
      <c r="G247" s="130"/>
      <c r="H247" s="130"/>
      <c r="I247" s="130"/>
      <c r="J247" s="130"/>
      <c r="K247" s="130"/>
      <c r="L247" s="303">
        <v>804.08</v>
      </c>
      <c r="M247" s="303">
        <v>1326.31</v>
      </c>
      <c r="N247" s="303">
        <v>1727.1</v>
      </c>
      <c r="O247" s="303">
        <v>2131.69</v>
      </c>
      <c r="P247" s="303">
        <v>2495.0100000000002</v>
      </c>
      <c r="Q247" s="303">
        <v>3224.51</v>
      </c>
      <c r="R247" s="303">
        <v>3256.81</v>
      </c>
      <c r="S247" s="303">
        <v>3661.85</v>
      </c>
      <c r="T247" s="303">
        <v>3321.02</v>
      </c>
      <c r="U247" s="303">
        <v>3332.93</v>
      </c>
      <c r="V247" s="303">
        <v>3054.05</v>
      </c>
      <c r="W247" s="303">
        <v>3328.54</v>
      </c>
      <c r="X247" s="303">
        <f t="shared" si="76"/>
        <v>4177.75</v>
      </c>
      <c r="Y247" s="303"/>
      <c r="AA247" s="303">
        <v>1355.4</v>
      </c>
      <c r="AB247" s="303">
        <v>2418.5100000000002</v>
      </c>
      <c r="AC247" s="303">
        <v>3184.93</v>
      </c>
      <c r="AD247" s="303">
        <v>4177.75</v>
      </c>
      <c r="AE247" s="303">
        <v>1360.67080175602</v>
      </c>
      <c r="AJ247" s="303">
        <f t="shared" si="77"/>
        <v>1355.4</v>
      </c>
      <c r="AK247" s="303">
        <f t="shared" si="78"/>
        <v>1063.1100000000001</v>
      </c>
      <c r="AL247" s="303">
        <f t="shared" si="79"/>
        <v>766.41999999999962</v>
      </c>
      <c r="AM247" s="303">
        <f t="shared" si="80"/>
        <v>992.82000000000016</v>
      </c>
      <c r="AN247" s="303">
        <f t="shared" si="81"/>
        <v>1360.67080175602</v>
      </c>
    </row>
    <row r="248" spans="1:43" s="222" customFormat="1" ht="15" customHeight="1" outlineLevel="1" x14ac:dyDescent="0.25">
      <c r="A248"/>
      <c r="B248" s="148" t="s">
        <v>463</v>
      </c>
      <c r="C248" s="148"/>
      <c r="D248" s="148"/>
      <c r="E248" s="148"/>
      <c r="F248" s="148"/>
      <c r="G248" s="148"/>
      <c r="H248" s="148"/>
      <c r="I248" s="148"/>
      <c r="J248" s="148"/>
      <c r="K248" s="148"/>
      <c r="L248" s="302">
        <v>488.65</v>
      </c>
      <c r="M248" s="302">
        <v>588.66</v>
      </c>
      <c r="N248" s="302">
        <v>692.77</v>
      </c>
      <c r="O248" s="302">
        <v>689.44</v>
      </c>
      <c r="P248" s="302">
        <v>694.63</v>
      </c>
      <c r="Q248" s="302">
        <v>784.94</v>
      </c>
      <c r="R248" s="302">
        <v>776.65</v>
      </c>
      <c r="S248" s="302">
        <v>807.86</v>
      </c>
      <c r="T248" s="302">
        <v>829.18</v>
      </c>
      <c r="U248" s="302">
        <v>465</v>
      </c>
      <c r="V248" s="302">
        <v>212.05</v>
      </c>
      <c r="W248" s="302">
        <v>313.81</v>
      </c>
      <c r="X248" s="302">
        <f t="shared" si="76"/>
        <v>411.45</v>
      </c>
      <c r="Y248" s="302"/>
      <c r="AA248" s="302">
        <v>123.37</v>
      </c>
      <c r="AB248" s="302">
        <v>202.38</v>
      </c>
      <c r="AC248" s="302">
        <v>268.55</v>
      </c>
      <c r="AD248" s="302">
        <v>411.45</v>
      </c>
      <c r="AE248" s="302">
        <v>165.73786925331999</v>
      </c>
      <c r="AJ248" s="302">
        <f t="shared" si="77"/>
        <v>123.37</v>
      </c>
      <c r="AK248" s="302">
        <f t="shared" si="78"/>
        <v>79.009999999999991</v>
      </c>
      <c r="AL248" s="302">
        <f t="shared" si="79"/>
        <v>66.170000000000016</v>
      </c>
      <c r="AM248" s="302">
        <f t="shared" si="80"/>
        <v>142.89999999999998</v>
      </c>
      <c r="AN248" s="302">
        <f t="shared" si="81"/>
        <v>165.73786925331999</v>
      </c>
    </row>
    <row r="249" spans="1:43" s="222" customFormat="1" ht="15" customHeight="1" outlineLevel="1" x14ac:dyDescent="0.25">
      <c r="A249"/>
      <c r="B249" s="148" t="s">
        <v>76</v>
      </c>
      <c r="C249" s="148"/>
      <c r="D249" s="148"/>
      <c r="E249" s="148"/>
      <c r="F249" s="148"/>
      <c r="G249" s="148"/>
      <c r="H249" s="148"/>
      <c r="I249" s="148"/>
      <c r="J249" s="148"/>
      <c r="K249" s="148"/>
      <c r="L249" s="302">
        <v>106.58</v>
      </c>
      <c r="M249" s="302">
        <v>116.68</v>
      </c>
      <c r="N249" s="302">
        <v>122.78</v>
      </c>
      <c r="O249" s="302">
        <v>116.16</v>
      </c>
      <c r="P249" s="302">
        <v>129.22999999999999</v>
      </c>
      <c r="Q249" s="302">
        <v>152.28</v>
      </c>
      <c r="R249" s="302">
        <v>127.84</v>
      </c>
      <c r="S249" s="302">
        <v>128.88999999999999</v>
      </c>
      <c r="T249" s="302">
        <v>128.91</v>
      </c>
      <c r="U249" s="302">
        <v>68.459999999999994</v>
      </c>
      <c r="V249" s="302">
        <v>2.2599999999999998</v>
      </c>
      <c r="W249" s="302">
        <v>21.65</v>
      </c>
      <c r="X249" s="302">
        <f t="shared" si="76"/>
        <v>23.6</v>
      </c>
      <c r="Y249" s="302"/>
      <c r="AA249" s="302">
        <v>7.75</v>
      </c>
      <c r="AB249" s="302">
        <v>11.78</v>
      </c>
      <c r="AC249" s="302">
        <v>14.33</v>
      </c>
      <c r="AD249" s="302">
        <v>23.6</v>
      </c>
      <c r="AE249" s="302">
        <v>9.3429493249999993</v>
      </c>
      <c r="AJ249" s="302">
        <f t="shared" si="77"/>
        <v>7.75</v>
      </c>
      <c r="AK249" s="302">
        <f t="shared" si="78"/>
        <v>4.0299999999999994</v>
      </c>
      <c r="AL249" s="302">
        <f t="shared" si="79"/>
        <v>2.5500000000000007</v>
      </c>
      <c r="AM249" s="302">
        <f t="shared" si="80"/>
        <v>9.2700000000000014</v>
      </c>
      <c r="AN249" s="302">
        <f t="shared" si="81"/>
        <v>9.3429493249999993</v>
      </c>
    </row>
    <row r="250" spans="1:43" s="222" customFormat="1" ht="15" customHeight="1" outlineLevel="1" x14ac:dyDescent="0.25">
      <c r="A250"/>
      <c r="B250" s="148" t="s">
        <v>464</v>
      </c>
      <c r="C250" s="148"/>
      <c r="D250" s="148"/>
      <c r="E250" s="148"/>
      <c r="F250" s="148"/>
      <c r="G250" s="148"/>
      <c r="H250" s="148"/>
      <c r="I250" s="148"/>
      <c r="J250" s="148"/>
      <c r="K250" s="148"/>
      <c r="L250" s="302">
        <v>193.82</v>
      </c>
      <c r="M250" s="302">
        <v>376.2</v>
      </c>
      <c r="N250" s="302">
        <v>435.14</v>
      </c>
      <c r="O250" s="302">
        <v>540.63</v>
      </c>
      <c r="P250" s="302">
        <v>793.17</v>
      </c>
      <c r="Q250" s="302">
        <v>950.81</v>
      </c>
      <c r="R250" s="302">
        <v>950.75</v>
      </c>
      <c r="S250" s="302">
        <v>1093.4100000000001</v>
      </c>
      <c r="T250" s="302">
        <v>918.99</v>
      </c>
      <c r="U250" s="302">
        <v>1098</v>
      </c>
      <c r="V250" s="302">
        <v>1059.08</v>
      </c>
      <c r="W250" s="302">
        <v>1176.31</v>
      </c>
      <c r="X250" s="302">
        <f t="shared" si="76"/>
        <v>1739.38</v>
      </c>
      <c r="Y250" s="302"/>
      <c r="AA250" s="302">
        <v>533.32000000000005</v>
      </c>
      <c r="AB250" s="302">
        <v>1026.6099999999999</v>
      </c>
      <c r="AC250" s="302">
        <v>1303.8599999999999</v>
      </c>
      <c r="AD250" s="302">
        <v>1739.38</v>
      </c>
      <c r="AE250" s="302">
        <v>573.97551807000002</v>
      </c>
      <c r="AJ250" s="302">
        <f t="shared" si="77"/>
        <v>533.32000000000005</v>
      </c>
      <c r="AK250" s="302">
        <f t="shared" si="78"/>
        <v>493.28999999999985</v>
      </c>
      <c r="AL250" s="302">
        <f t="shared" si="79"/>
        <v>277.25</v>
      </c>
      <c r="AM250" s="302">
        <f t="shared" si="80"/>
        <v>435.52000000000021</v>
      </c>
      <c r="AN250" s="302">
        <f t="shared" si="81"/>
        <v>573.97551807000002</v>
      </c>
    </row>
    <row r="251" spans="1:43" s="222" customFormat="1" ht="15" customHeight="1" outlineLevel="1" x14ac:dyDescent="0.25">
      <c r="A251"/>
      <c r="B251" s="148" t="s">
        <v>465</v>
      </c>
      <c r="C251" s="148"/>
      <c r="D251" s="148"/>
      <c r="E251" s="148"/>
      <c r="F251" s="148"/>
      <c r="G251" s="148"/>
      <c r="H251" s="148"/>
      <c r="I251" s="148"/>
      <c r="J251" s="148"/>
      <c r="K251" s="148"/>
      <c r="L251" s="302">
        <v>15.01</v>
      </c>
      <c r="M251" s="302">
        <v>244.77</v>
      </c>
      <c r="N251" s="302">
        <v>476.4</v>
      </c>
      <c r="O251" s="302">
        <v>702.39</v>
      </c>
      <c r="P251" s="302">
        <v>712.25</v>
      </c>
      <c r="Q251" s="302">
        <v>1126.8599999999999</v>
      </c>
      <c r="R251" s="302">
        <v>1143.28</v>
      </c>
      <c r="S251" s="302">
        <v>1294.74</v>
      </c>
      <c r="T251" s="302">
        <v>1058.67</v>
      </c>
      <c r="U251" s="302">
        <v>1150.52</v>
      </c>
      <c r="V251" s="302">
        <v>1185.55</v>
      </c>
      <c r="W251" s="302">
        <v>1115.77</v>
      </c>
      <c r="X251" s="302">
        <f t="shared" si="76"/>
        <v>1163.17</v>
      </c>
      <c r="Y251" s="302"/>
      <c r="AA251" s="302">
        <v>413.7</v>
      </c>
      <c r="AB251" s="302">
        <v>680.74</v>
      </c>
      <c r="AC251" s="302">
        <v>920.17</v>
      </c>
      <c r="AD251" s="302">
        <v>1163.17</v>
      </c>
      <c r="AE251" s="302">
        <v>397.80627800000008</v>
      </c>
      <c r="AJ251" s="302">
        <f t="shared" si="77"/>
        <v>413.7</v>
      </c>
      <c r="AK251" s="302">
        <f t="shared" si="78"/>
        <v>267.04000000000002</v>
      </c>
      <c r="AL251" s="302">
        <f t="shared" si="79"/>
        <v>239.42999999999995</v>
      </c>
      <c r="AM251" s="302">
        <f t="shared" si="80"/>
        <v>243.00000000000011</v>
      </c>
      <c r="AN251" s="302">
        <f t="shared" si="81"/>
        <v>397.80627800000008</v>
      </c>
    </row>
    <row r="252" spans="1:43" s="222" customFormat="1" ht="15" customHeight="1" outlineLevel="1" x14ac:dyDescent="0.25">
      <c r="A252"/>
      <c r="B252" s="148" t="s">
        <v>466</v>
      </c>
      <c r="C252" s="148"/>
      <c r="D252" s="148"/>
      <c r="E252" s="148"/>
      <c r="F252" s="148"/>
      <c r="G252" s="148"/>
      <c r="H252" s="148"/>
      <c r="I252" s="148"/>
      <c r="J252" s="148"/>
      <c r="K252" s="148"/>
      <c r="L252" s="302" t="s">
        <v>23</v>
      </c>
      <c r="M252" s="302" t="s">
        <v>23</v>
      </c>
      <c r="N252" s="302" t="s">
        <v>23</v>
      </c>
      <c r="O252" s="302">
        <v>83.07</v>
      </c>
      <c r="P252" s="302">
        <v>165.74</v>
      </c>
      <c r="Q252" s="302">
        <v>209.61</v>
      </c>
      <c r="R252" s="302">
        <v>258.29000000000002</v>
      </c>
      <c r="S252" s="302">
        <v>336.96</v>
      </c>
      <c r="T252" s="302">
        <v>385.27</v>
      </c>
      <c r="U252" s="302">
        <v>550.95000000000005</v>
      </c>
      <c r="V252" s="302">
        <v>595.11</v>
      </c>
      <c r="W252" s="302">
        <v>688.55</v>
      </c>
      <c r="X252" s="302">
        <f t="shared" si="76"/>
        <v>737.21</v>
      </c>
      <c r="Y252" s="302"/>
      <c r="AA252" s="302">
        <v>253</v>
      </c>
      <c r="AB252" s="302">
        <v>451.51</v>
      </c>
      <c r="AC252" s="302">
        <v>605.04999999999995</v>
      </c>
      <c r="AD252" s="302">
        <v>737.21</v>
      </c>
      <c r="AE252" s="302">
        <v>186.06474904770002</v>
      </c>
      <c r="AJ252" s="302">
        <f t="shared" si="77"/>
        <v>253</v>
      </c>
      <c r="AK252" s="302">
        <f t="shared" si="78"/>
        <v>198.51</v>
      </c>
      <c r="AL252" s="302">
        <f t="shared" si="79"/>
        <v>153.53999999999996</v>
      </c>
      <c r="AM252" s="302">
        <f t="shared" si="80"/>
        <v>132.16000000000008</v>
      </c>
      <c r="AN252" s="302">
        <f t="shared" si="81"/>
        <v>186.06474904770002</v>
      </c>
    </row>
    <row r="253" spans="1:43" s="222" customFormat="1" ht="15" customHeight="1" outlineLevel="1" x14ac:dyDescent="0.25">
      <c r="A253"/>
      <c r="B253" s="148" t="s">
        <v>280</v>
      </c>
      <c r="C253" s="148"/>
      <c r="D253" s="148"/>
      <c r="E253" s="148"/>
      <c r="F253" s="148"/>
      <c r="G253" s="148"/>
      <c r="H253" s="148"/>
      <c r="I253" s="148"/>
      <c r="J253" s="148"/>
      <c r="K253" s="148"/>
      <c r="L253" s="302">
        <v>0</v>
      </c>
      <c r="M253" s="302">
        <v>0</v>
      </c>
      <c r="N253" s="302">
        <v>0</v>
      </c>
      <c r="O253" s="302">
        <v>0</v>
      </c>
      <c r="P253" s="302">
        <v>0</v>
      </c>
      <c r="Q253" s="302">
        <v>0</v>
      </c>
      <c r="R253" s="302">
        <v>0</v>
      </c>
      <c r="S253" s="302">
        <v>0</v>
      </c>
      <c r="T253" s="302">
        <v>0</v>
      </c>
      <c r="U253" s="302">
        <v>0</v>
      </c>
      <c r="V253" s="302">
        <v>0</v>
      </c>
      <c r="W253" s="302">
        <v>3.55</v>
      </c>
      <c r="X253" s="302">
        <f t="shared" si="76"/>
        <v>9.73</v>
      </c>
      <c r="Y253" s="302"/>
      <c r="AA253" s="302">
        <v>3.62</v>
      </c>
      <c r="AB253" s="302">
        <v>5.53</v>
      </c>
      <c r="AC253" s="302">
        <v>7</v>
      </c>
      <c r="AD253" s="302">
        <v>9.73</v>
      </c>
      <c r="AE253" s="302">
        <v>2.83566406</v>
      </c>
      <c r="AJ253" s="302">
        <f t="shared" si="77"/>
        <v>3.62</v>
      </c>
      <c r="AK253" s="302">
        <f t="shared" si="78"/>
        <v>1.9100000000000001</v>
      </c>
      <c r="AL253" s="302">
        <f t="shared" si="79"/>
        <v>1.4699999999999998</v>
      </c>
      <c r="AM253" s="302">
        <f t="shared" si="80"/>
        <v>2.7300000000000004</v>
      </c>
      <c r="AN253" s="302">
        <f t="shared" si="81"/>
        <v>2.83566406</v>
      </c>
    </row>
    <row r="254" spans="1:43" s="222" customFormat="1" ht="15" customHeight="1" outlineLevel="1" x14ac:dyDescent="0.25">
      <c r="A254"/>
      <c r="B254" s="148" t="s">
        <v>467</v>
      </c>
      <c r="C254" s="148"/>
      <c r="D254" s="148"/>
      <c r="E254" s="148"/>
      <c r="F254" s="148"/>
      <c r="G254" s="148"/>
      <c r="H254" s="148"/>
      <c r="I254" s="148"/>
      <c r="J254" s="148"/>
      <c r="K254" s="148"/>
      <c r="L254" s="302">
        <v>0</v>
      </c>
      <c r="M254" s="302">
        <v>0</v>
      </c>
      <c r="N254" s="302">
        <v>0</v>
      </c>
      <c r="O254" s="302">
        <v>0</v>
      </c>
      <c r="P254" s="302">
        <v>0</v>
      </c>
      <c r="Q254" s="302">
        <v>0</v>
      </c>
      <c r="R254" s="302">
        <v>0</v>
      </c>
      <c r="S254" s="302">
        <v>0</v>
      </c>
      <c r="T254" s="302">
        <v>0</v>
      </c>
      <c r="U254" s="302">
        <v>0</v>
      </c>
      <c r="V254" s="302">
        <v>0</v>
      </c>
      <c r="W254" s="302">
        <v>8.9</v>
      </c>
      <c r="X254" s="302">
        <f t="shared" si="76"/>
        <v>93.19</v>
      </c>
      <c r="Y254" s="302"/>
      <c r="AA254" s="302">
        <v>20.66</v>
      </c>
      <c r="AB254" s="302">
        <v>39.97</v>
      </c>
      <c r="AC254" s="302">
        <v>65.97</v>
      </c>
      <c r="AD254" s="302">
        <v>93.19</v>
      </c>
      <c r="AE254" s="302">
        <v>24.907774</v>
      </c>
      <c r="AJ254" s="302">
        <f t="shared" si="77"/>
        <v>20.66</v>
      </c>
      <c r="AK254" s="302">
        <f t="shared" si="78"/>
        <v>19.309999999999999</v>
      </c>
      <c r="AL254" s="302">
        <f t="shared" si="79"/>
        <v>26</v>
      </c>
      <c r="AM254" s="302">
        <f t="shared" si="80"/>
        <v>27.22</v>
      </c>
      <c r="AN254" s="302">
        <f t="shared" si="81"/>
        <v>24.907774</v>
      </c>
    </row>
    <row r="255" spans="1:43" s="222" customFormat="1" ht="15" customHeight="1" x14ac:dyDescent="0.25">
      <c r="A255"/>
      <c r="B255" s="130"/>
      <c r="C255" s="130"/>
      <c r="D255" s="130"/>
      <c r="E255" s="130"/>
      <c r="F255" s="130"/>
      <c r="G255" s="130"/>
      <c r="H255" s="130"/>
      <c r="I255" s="130"/>
      <c r="J255" s="130"/>
      <c r="K255" s="130"/>
      <c r="L255" s="303"/>
      <c r="M255" s="303"/>
      <c r="N255" s="303"/>
      <c r="O255" s="303"/>
      <c r="P255" s="303"/>
      <c r="Q255" s="303"/>
      <c r="R255" s="303"/>
      <c r="S255" s="303"/>
      <c r="T255" s="303"/>
      <c r="U255" s="303"/>
      <c r="V255" s="303"/>
      <c r="W255" s="303"/>
      <c r="X255" s="303"/>
      <c r="Y255" s="303"/>
      <c r="AA255" s="303"/>
      <c r="AB255" s="303"/>
      <c r="AC255" s="303"/>
      <c r="AD255" s="303"/>
      <c r="AJ255" s="303"/>
      <c r="AK255" s="303"/>
      <c r="AL255" s="303"/>
      <c r="AM255" s="303"/>
      <c r="AN255" s="303"/>
      <c r="AO255" s="303"/>
      <c r="AP255" s="303"/>
      <c r="AQ255" s="303"/>
    </row>
    <row r="256" spans="1:43" s="222" customFormat="1" ht="15" customHeight="1" x14ac:dyDescent="0.25">
      <c r="A256"/>
      <c r="B256" s="39" t="s">
        <v>108</v>
      </c>
      <c r="C256" s="39"/>
      <c r="D256" s="39"/>
      <c r="E256" s="39"/>
      <c r="F256" s="39"/>
      <c r="G256" s="39"/>
      <c r="H256" s="39"/>
      <c r="I256" s="39"/>
      <c r="J256" s="39"/>
      <c r="K256" s="39"/>
      <c r="L256" s="328">
        <v>84.17</v>
      </c>
      <c r="M256" s="328">
        <v>87.99</v>
      </c>
      <c r="N256" s="328">
        <v>94.23</v>
      </c>
      <c r="O256" s="328">
        <v>89.26</v>
      </c>
      <c r="P256" s="328">
        <v>80.260000000000005</v>
      </c>
      <c r="Q256" s="328">
        <v>83</v>
      </c>
      <c r="R256" s="328">
        <v>81.47</v>
      </c>
      <c r="S256" s="328">
        <v>81.02</v>
      </c>
      <c r="T256" s="328">
        <v>77.39</v>
      </c>
      <c r="U256" s="328">
        <v>77.290000000000006</v>
      </c>
      <c r="V256" s="328">
        <v>80.59</v>
      </c>
      <c r="W256" s="328">
        <v>80.98</v>
      </c>
      <c r="X256" s="328">
        <f t="shared" ref="X256:X270" si="82">AD256</f>
        <v>105.99</v>
      </c>
      <c r="Y256" s="328"/>
      <c r="AA256" s="328">
        <v>85.9</v>
      </c>
      <c r="AB256" s="328">
        <v>104.62</v>
      </c>
      <c r="AC256" s="328">
        <v>109.13</v>
      </c>
      <c r="AD256" s="328">
        <v>105.99</v>
      </c>
      <c r="AE256" s="328">
        <v>105.14218216831631</v>
      </c>
      <c r="AJ256"/>
      <c r="AK256"/>
      <c r="AL256"/>
      <c r="AM256"/>
      <c r="AN256"/>
      <c r="AO256"/>
      <c r="AP256"/>
      <c r="AQ256" s="328"/>
    </row>
    <row r="257" spans="1:43" s="222" customFormat="1" ht="15" customHeight="1" x14ac:dyDescent="0.25">
      <c r="A257"/>
      <c r="B257" t="s">
        <v>109</v>
      </c>
      <c r="C257"/>
      <c r="D257"/>
      <c r="E257"/>
      <c r="F257"/>
      <c r="G257"/>
      <c r="H257"/>
      <c r="I257"/>
      <c r="J257"/>
      <c r="K257"/>
      <c r="L257" s="329">
        <v>79.13</v>
      </c>
      <c r="M257" s="329">
        <v>82.53</v>
      </c>
      <c r="N257" s="329">
        <v>87.71</v>
      </c>
      <c r="O257" s="329">
        <v>80.28</v>
      </c>
      <c r="P257" s="329">
        <v>0</v>
      </c>
      <c r="Q257" s="329" t="s">
        <v>23</v>
      </c>
      <c r="R257" s="329" t="s">
        <v>23</v>
      </c>
      <c r="S257" s="329">
        <v>0</v>
      </c>
      <c r="T257" s="329">
        <v>72.349999999999994</v>
      </c>
      <c r="U257" s="329">
        <v>71.099999999999994</v>
      </c>
      <c r="V257" s="329">
        <v>78.849999999999994</v>
      </c>
      <c r="W257" s="329">
        <v>67.28</v>
      </c>
      <c r="X257" s="329">
        <f t="shared" si="82"/>
        <v>102.28</v>
      </c>
      <c r="Y257" s="329"/>
      <c r="AA257" s="329">
        <v>45.87</v>
      </c>
      <c r="AB257" s="329">
        <v>99.77</v>
      </c>
      <c r="AC257" s="329">
        <v>104.01</v>
      </c>
      <c r="AD257" s="329">
        <v>102.28</v>
      </c>
      <c r="AE257" s="329" vm="300">
        <v>109.6088944014776</v>
      </c>
      <c r="AJ257"/>
      <c r="AK257"/>
      <c r="AL257"/>
      <c r="AM257"/>
      <c r="AN257"/>
      <c r="AO257"/>
      <c r="AP257"/>
      <c r="AQ257" s="329"/>
    </row>
    <row r="258" spans="1:43" s="222" customFormat="1" ht="15" customHeight="1" outlineLevel="1" x14ac:dyDescent="0.25">
      <c r="A258"/>
      <c r="B258" s="148" t="s">
        <v>472</v>
      </c>
      <c r="C258" s="148"/>
      <c r="D258" s="148"/>
      <c r="E258" s="148"/>
      <c r="F258" s="148"/>
      <c r="G258" s="148"/>
      <c r="H258" s="148"/>
      <c r="I258" s="148"/>
      <c r="J258" s="148"/>
      <c r="K258" s="148"/>
      <c r="L258" s="330" t="s">
        <v>23</v>
      </c>
      <c r="M258" s="330" t="s">
        <v>23</v>
      </c>
      <c r="N258" s="330" t="s">
        <v>23</v>
      </c>
      <c r="O258" s="330" t="s">
        <v>23</v>
      </c>
      <c r="P258" s="330">
        <v>34.869999999999997</v>
      </c>
      <c r="Q258" s="330">
        <v>45.34</v>
      </c>
      <c r="R258" s="330">
        <v>34.28</v>
      </c>
      <c r="S258" s="330">
        <v>49.87</v>
      </c>
      <c r="T258" s="330">
        <v>52.87</v>
      </c>
      <c r="U258" s="330">
        <v>52.61</v>
      </c>
      <c r="V258" s="330">
        <v>32</v>
      </c>
      <c r="W258" s="330">
        <v>105.57</v>
      </c>
      <c r="X258" s="330">
        <f t="shared" si="82"/>
        <v>160.01</v>
      </c>
      <c r="Y258" s="330"/>
      <c r="AA258" s="330">
        <v>223.2</v>
      </c>
      <c r="AB258" s="330">
        <v>200.91</v>
      </c>
      <c r="AC258" s="330">
        <v>187.02</v>
      </c>
      <c r="AD258" s="330">
        <v>160.01</v>
      </c>
      <c r="AE258" s="330">
        <v>82.681259485548253</v>
      </c>
      <c r="AJ258"/>
      <c r="AK258"/>
      <c r="AL258"/>
      <c r="AM258"/>
      <c r="AN258"/>
      <c r="AO258"/>
      <c r="AP258"/>
      <c r="AQ258" s="330"/>
    </row>
    <row r="259" spans="1:43" s="222" customFormat="1" ht="15" customHeight="1" outlineLevel="1" x14ac:dyDescent="0.25">
      <c r="A259"/>
      <c r="B259" s="148" t="s">
        <v>473</v>
      </c>
      <c r="C259" s="148"/>
      <c r="D259" s="148"/>
      <c r="E259" s="148"/>
      <c r="F259" s="148"/>
      <c r="G259" s="148"/>
      <c r="H259" s="148"/>
      <c r="I259" s="148"/>
      <c r="J259" s="148"/>
      <c r="K259" s="148"/>
      <c r="L259" s="330" t="s">
        <v>23</v>
      </c>
      <c r="M259" s="330" t="s">
        <v>23</v>
      </c>
      <c r="N259" s="330" t="s">
        <v>23</v>
      </c>
      <c r="O259" s="330" t="s">
        <v>23</v>
      </c>
      <c r="P259" s="330">
        <v>4.88</v>
      </c>
      <c r="Q259" s="330">
        <v>0</v>
      </c>
      <c r="R259" s="330">
        <v>22.2</v>
      </c>
      <c r="S259" s="330">
        <v>-17.53</v>
      </c>
      <c r="T259" s="330">
        <v>-44.83</v>
      </c>
      <c r="U259" s="330">
        <v>-23.32</v>
      </c>
      <c r="V259" s="330">
        <v>48.02</v>
      </c>
      <c r="W259" s="330">
        <v>-127.5</v>
      </c>
      <c r="X259" s="330">
        <f t="shared" si="82"/>
        <v>-0.93</v>
      </c>
      <c r="Y259" s="330"/>
      <c r="AA259" s="330">
        <v>-121.05</v>
      </c>
      <c r="AB259" s="330">
        <v>-58.96</v>
      </c>
      <c r="AC259" s="330">
        <v>-57.45</v>
      </c>
      <c r="AD259" s="330">
        <v>-0.93</v>
      </c>
      <c r="AE259" s="330">
        <v>34.407213380000002</v>
      </c>
      <c r="AJ259"/>
      <c r="AK259"/>
      <c r="AL259"/>
      <c r="AM259"/>
      <c r="AN259"/>
      <c r="AO259"/>
      <c r="AP259"/>
      <c r="AQ259" s="330"/>
    </row>
    <row r="260" spans="1:43" s="222" customFormat="1" ht="15" customHeight="1" outlineLevel="1" x14ac:dyDescent="0.25">
      <c r="A260"/>
      <c r="B260" s="148" t="s">
        <v>474</v>
      </c>
      <c r="C260" s="148"/>
      <c r="D260" s="148"/>
      <c r="E260" s="148"/>
      <c r="F260" s="148"/>
      <c r="G260" s="148"/>
      <c r="H260" s="148"/>
      <c r="I260" s="148"/>
      <c r="J260" s="148"/>
      <c r="K260" s="148"/>
      <c r="L260" s="330" t="s">
        <v>23</v>
      </c>
      <c r="M260" s="330" t="s">
        <v>23</v>
      </c>
      <c r="N260" s="330" t="s">
        <v>23</v>
      </c>
      <c r="O260" s="330" t="s">
        <v>23</v>
      </c>
      <c r="P260" s="330">
        <v>160.88999999999999</v>
      </c>
      <c r="Q260" s="330">
        <v>157.99</v>
      </c>
      <c r="R260" s="330">
        <v>157.96</v>
      </c>
      <c r="S260" s="330">
        <v>180.64</v>
      </c>
      <c r="T260" s="330">
        <v>180.9</v>
      </c>
      <c r="U260" s="330">
        <v>161.88</v>
      </c>
      <c r="V260" s="330">
        <v>112.61</v>
      </c>
      <c r="W260" s="330">
        <v>105.51</v>
      </c>
      <c r="X260" s="330">
        <f t="shared" si="82"/>
        <v>36.17</v>
      </c>
      <c r="Y260" s="330"/>
      <c r="AA260" s="330">
        <v>24.18</v>
      </c>
      <c r="AB260" s="330">
        <v>22.34</v>
      </c>
      <c r="AC260" s="330">
        <v>31.01</v>
      </c>
      <c r="AD260" s="330">
        <v>36.17</v>
      </c>
      <c r="AE260" s="330">
        <v>3.1131014300000008</v>
      </c>
      <c r="AJ260"/>
      <c r="AK260"/>
      <c r="AL260"/>
      <c r="AM260"/>
      <c r="AN260"/>
      <c r="AO260"/>
      <c r="AP260"/>
      <c r="AQ260" s="330"/>
    </row>
    <row r="261" spans="1:43" s="222" customFormat="1" ht="15" customHeight="1" outlineLevel="1" x14ac:dyDescent="0.25">
      <c r="A261"/>
      <c r="B261" s="148" t="s">
        <v>475</v>
      </c>
      <c r="C261" s="148"/>
      <c r="D261" s="148"/>
      <c r="E261" s="148"/>
      <c r="F261" s="148"/>
      <c r="G261" s="148"/>
      <c r="H261" s="148"/>
      <c r="I261" s="148"/>
      <c r="J261" s="148"/>
      <c r="K261" s="148"/>
      <c r="L261" s="330" t="s">
        <v>23</v>
      </c>
      <c r="M261" s="330" t="s">
        <v>23</v>
      </c>
      <c r="N261" s="330" t="s">
        <v>23</v>
      </c>
      <c r="O261" s="330" t="s">
        <v>23</v>
      </c>
      <c r="P261" s="330">
        <v>0.69</v>
      </c>
      <c r="Q261" s="330">
        <v>-8.41</v>
      </c>
      <c r="R261" s="330">
        <v>26.28</v>
      </c>
      <c r="S261" s="330">
        <v>-24.63</v>
      </c>
      <c r="T261" s="330">
        <v>-35.46</v>
      </c>
      <c r="U261" s="330">
        <v>-3.74</v>
      </c>
      <c r="V261" s="330">
        <v>34.9</v>
      </c>
      <c r="W261" s="330">
        <v>-171.34</v>
      </c>
      <c r="X261" s="330">
        <f t="shared" si="82"/>
        <v>-301.19</v>
      </c>
      <c r="Y261" s="330"/>
      <c r="AA261" s="330">
        <v>-160.49</v>
      </c>
      <c r="AB261" s="330">
        <v>-240.35</v>
      </c>
      <c r="AC261" s="330">
        <v>-272.44</v>
      </c>
      <c r="AD261" s="330">
        <v>-301.19</v>
      </c>
      <c r="AE261" s="330">
        <v>-301.194051</v>
      </c>
      <c r="AJ261"/>
      <c r="AK261"/>
      <c r="AL261"/>
      <c r="AM261"/>
      <c r="AN261"/>
      <c r="AO261"/>
      <c r="AP261"/>
      <c r="AQ261" s="330"/>
    </row>
    <row r="262" spans="1:43" s="222" customFormat="1" ht="15" customHeight="1" x14ac:dyDescent="0.25">
      <c r="A262"/>
      <c r="B262" t="s">
        <v>69</v>
      </c>
      <c r="C262"/>
      <c r="D262"/>
      <c r="E262"/>
      <c r="F262"/>
      <c r="G262"/>
      <c r="H262"/>
      <c r="I262"/>
      <c r="J262"/>
      <c r="K262"/>
      <c r="L262" s="329">
        <v>93.82</v>
      </c>
      <c r="M262" s="329">
        <v>98.65</v>
      </c>
      <c r="N262" s="329">
        <v>101.82</v>
      </c>
      <c r="O262" s="329">
        <v>99.27</v>
      </c>
      <c r="P262" s="329">
        <v>98.29</v>
      </c>
      <c r="Q262" s="329">
        <v>94.97</v>
      </c>
      <c r="R262" s="329">
        <v>88.04</v>
      </c>
      <c r="S262" s="329">
        <v>89.97</v>
      </c>
      <c r="T262" s="329">
        <v>90.61</v>
      </c>
      <c r="U262" s="329">
        <v>89.28</v>
      </c>
      <c r="V262" s="329">
        <v>86.35</v>
      </c>
      <c r="W262" s="329">
        <v>84.17</v>
      </c>
      <c r="X262" s="329">
        <f t="shared" si="82"/>
        <v>94.28</v>
      </c>
      <c r="Y262" s="329"/>
      <c r="AA262" s="329">
        <v>92.84</v>
      </c>
      <c r="AB262" s="329">
        <v>94.27</v>
      </c>
      <c r="AC262" s="329">
        <v>95.64</v>
      </c>
      <c r="AD262" s="329">
        <v>94.28</v>
      </c>
      <c r="AE262" s="329" vm="295">
        <v>98.189983599093509</v>
      </c>
      <c r="AJ262"/>
      <c r="AK262"/>
      <c r="AL262"/>
      <c r="AM262"/>
      <c r="AN262"/>
      <c r="AO262"/>
      <c r="AP262"/>
      <c r="AQ262" s="329"/>
    </row>
    <row r="263" spans="1:43" s="222" customFormat="1" ht="15" customHeight="1" x14ac:dyDescent="0.25">
      <c r="A263"/>
      <c r="B263" t="s">
        <v>70</v>
      </c>
      <c r="C263"/>
      <c r="D263"/>
      <c r="E263"/>
      <c r="F263"/>
      <c r="G263"/>
      <c r="H263"/>
      <c r="I263"/>
      <c r="J263"/>
      <c r="K263"/>
      <c r="L263" s="329">
        <v>93.83</v>
      </c>
      <c r="M263" s="329">
        <v>95.7</v>
      </c>
      <c r="N263" s="329">
        <v>107.16</v>
      </c>
      <c r="O263" s="329">
        <v>104.77</v>
      </c>
      <c r="P263" s="329">
        <v>95.82</v>
      </c>
      <c r="Q263" s="329">
        <v>86</v>
      </c>
      <c r="R263" s="329">
        <v>83.32</v>
      </c>
      <c r="S263" s="329">
        <v>79.44</v>
      </c>
      <c r="T263" s="329">
        <v>73.39</v>
      </c>
      <c r="U263" s="329">
        <v>77.680000000000007</v>
      </c>
      <c r="V263" s="329">
        <v>77.73</v>
      </c>
      <c r="W263" s="329">
        <v>98.63</v>
      </c>
      <c r="X263" s="329">
        <f t="shared" si="82"/>
        <v>117.95</v>
      </c>
      <c r="Y263" s="329"/>
      <c r="AA263" s="329">
        <v>123.52</v>
      </c>
      <c r="AB263" s="329">
        <v>115.63</v>
      </c>
      <c r="AC263" s="329">
        <v>122.99</v>
      </c>
      <c r="AD263" s="329">
        <v>117.95</v>
      </c>
      <c r="AE263" s="329" vm="235">
        <v>104.37070917654954</v>
      </c>
      <c r="AJ263"/>
      <c r="AK263"/>
      <c r="AL263"/>
      <c r="AM263"/>
      <c r="AN263"/>
      <c r="AO263"/>
      <c r="AP263"/>
      <c r="AQ263" s="329"/>
    </row>
    <row r="264" spans="1:43" s="222" customFormat="1" ht="15" customHeight="1" outlineLevel="1" x14ac:dyDescent="0.25">
      <c r="A264"/>
      <c r="B264" s="148" t="s">
        <v>463</v>
      </c>
      <c r="C264" s="148"/>
      <c r="D264" s="148"/>
      <c r="E264" s="148"/>
      <c r="F264" s="148"/>
      <c r="G264" s="148"/>
      <c r="H264" s="148"/>
      <c r="I264" s="148"/>
      <c r="J264" s="148"/>
      <c r="K264" s="148"/>
      <c r="L264" s="330">
        <v>83.9</v>
      </c>
      <c r="M264" s="330">
        <v>86.8</v>
      </c>
      <c r="N264" s="330">
        <v>88.84</v>
      </c>
      <c r="O264" s="330">
        <v>90.16</v>
      </c>
      <c r="P264" s="330">
        <v>90.4</v>
      </c>
      <c r="Q264" s="330">
        <v>90.87</v>
      </c>
      <c r="R264" s="330">
        <v>90.42</v>
      </c>
      <c r="S264" s="330">
        <v>90.41</v>
      </c>
      <c r="T264" s="330">
        <v>90.32</v>
      </c>
      <c r="U264" s="330">
        <v>90.15</v>
      </c>
      <c r="V264" s="330">
        <v>80.27</v>
      </c>
      <c r="W264" s="330">
        <v>79.63</v>
      </c>
      <c r="X264" s="330">
        <f t="shared" si="82"/>
        <v>74.03</v>
      </c>
      <c r="Y264" s="330"/>
      <c r="AA264" s="330">
        <v>88.97</v>
      </c>
      <c r="AB264" s="330">
        <v>91.21</v>
      </c>
      <c r="AC264" s="330">
        <v>76.84</v>
      </c>
      <c r="AD264" s="330">
        <v>74.03</v>
      </c>
      <c r="AE264" s="330" vm="303">
        <v>78.256293882215374</v>
      </c>
      <c r="AJ264"/>
      <c r="AK264"/>
      <c r="AL264"/>
      <c r="AM264"/>
      <c r="AN264"/>
      <c r="AO264"/>
      <c r="AP264"/>
      <c r="AQ264" s="330"/>
    </row>
    <row r="265" spans="1:43" s="222" customFormat="1" ht="15" customHeight="1" outlineLevel="1" x14ac:dyDescent="0.25">
      <c r="A265"/>
      <c r="B265" s="148" t="s">
        <v>76</v>
      </c>
      <c r="C265" s="148"/>
      <c r="D265" s="148"/>
      <c r="E265" s="148"/>
      <c r="F265" s="148"/>
      <c r="G265" s="148"/>
      <c r="H265" s="148"/>
      <c r="I265" s="148"/>
      <c r="J265" s="148"/>
      <c r="K265" s="148"/>
      <c r="L265" s="330">
        <v>112</v>
      </c>
      <c r="M265" s="330">
        <v>112</v>
      </c>
      <c r="N265" s="330">
        <v>112</v>
      </c>
      <c r="O265" s="330">
        <v>112</v>
      </c>
      <c r="P265" s="330">
        <v>110.36</v>
      </c>
      <c r="Q265" s="330">
        <v>108.61</v>
      </c>
      <c r="R265" s="330">
        <v>105.83</v>
      </c>
      <c r="S265" s="330">
        <v>105.38</v>
      </c>
      <c r="T265" s="330">
        <v>103.76</v>
      </c>
      <c r="U265" s="330">
        <v>105.59</v>
      </c>
      <c r="V265" s="330">
        <v>111.06</v>
      </c>
      <c r="W265" s="330">
        <v>99.43</v>
      </c>
      <c r="X265" s="330">
        <f t="shared" si="82"/>
        <v>101.75</v>
      </c>
      <c r="Y265" s="330"/>
      <c r="AA265" s="330">
        <v>101.7</v>
      </c>
      <c r="AB265" s="330">
        <v>103.44</v>
      </c>
      <c r="AC265" s="330">
        <v>101.74</v>
      </c>
      <c r="AD265" s="330">
        <v>101.75</v>
      </c>
      <c r="AE265" s="330" vm="297">
        <v>101.50041409969865</v>
      </c>
      <c r="AJ265"/>
      <c r="AK265"/>
      <c r="AL265"/>
      <c r="AM265"/>
      <c r="AN265"/>
      <c r="AO265"/>
      <c r="AP265"/>
      <c r="AQ265" s="330"/>
    </row>
    <row r="266" spans="1:43" s="222" customFormat="1" ht="15" customHeight="1" outlineLevel="1" x14ac:dyDescent="0.25">
      <c r="A266"/>
      <c r="B266" s="148" t="s">
        <v>464</v>
      </c>
      <c r="C266" s="148"/>
      <c r="D266" s="148"/>
      <c r="E266" s="148"/>
      <c r="F266" s="148"/>
      <c r="G266" s="148"/>
      <c r="H266" s="148"/>
      <c r="I266" s="148"/>
      <c r="J266" s="148"/>
      <c r="K266" s="148"/>
      <c r="L266" s="330">
        <v>111.54</v>
      </c>
      <c r="M266" s="330">
        <v>108.84</v>
      </c>
      <c r="N266" s="330">
        <v>102.16</v>
      </c>
      <c r="O266" s="330">
        <v>95.56</v>
      </c>
      <c r="P266" s="330">
        <v>94.61</v>
      </c>
      <c r="Q266" s="330">
        <v>87.76</v>
      </c>
      <c r="R266" s="330">
        <v>74.540000000000006</v>
      </c>
      <c r="S266" s="330">
        <v>62.24</v>
      </c>
      <c r="T266" s="330">
        <v>59.68</v>
      </c>
      <c r="U266" s="330">
        <v>71.81</v>
      </c>
      <c r="V266" s="330">
        <v>77.84</v>
      </c>
      <c r="W266" s="330">
        <v>89.01</v>
      </c>
      <c r="X266" s="330">
        <f t="shared" si="82"/>
        <v>96.28</v>
      </c>
      <c r="Y266" s="330"/>
      <c r="AA266" s="330">
        <v>120.39</v>
      </c>
      <c r="AB266" s="330">
        <v>98.08</v>
      </c>
      <c r="AC266" s="330">
        <v>95.9</v>
      </c>
      <c r="AD266" s="330">
        <v>96.28</v>
      </c>
      <c r="AE266" s="330" vm="296">
        <v>93.414476222417889</v>
      </c>
      <c r="AJ266"/>
      <c r="AK266"/>
      <c r="AL266"/>
      <c r="AM266"/>
      <c r="AN266"/>
      <c r="AO266"/>
      <c r="AP266"/>
      <c r="AQ266" s="330"/>
    </row>
    <row r="267" spans="1:43" s="222" customFormat="1" ht="15" customHeight="1" outlineLevel="1" x14ac:dyDescent="0.25">
      <c r="A267"/>
      <c r="B267" s="148" t="s">
        <v>465</v>
      </c>
      <c r="C267" s="148"/>
      <c r="D267" s="148"/>
      <c r="E267" s="148"/>
      <c r="F267" s="148"/>
      <c r="G267" s="148"/>
      <c r="H267" s="148"/>
      <c r="I267" s="148"/>
      <c r="J267" s="148"/>
      <c r="K267" s="148"/>
      <c r="L267" s="330" t="s">
        <v>23</v>
      </c>
      <c r="M267" s="330">
        <v>89.11</v>
      </c>
      <c r="N267" s="330">
        <v>137.11000000000001</v>
      </c>
      <c r="O267" s="330">
        <v>121.13</v>
      </c>
      <c r="P267" s="330">
        <v>94.37</v>
      </c>
      <c r="Q267" s="330">
        <v>72.2</v>
      </c>
      <c r="R267" s="330">
        <v>75.73</v>
      </c>
      <c r="S267" s="330">
        <v>73.75</v>
      </c>
      <c r="T267" s="330">
        <v>54.89</v>
      </c>
      <c r="U267" s="330">
        <v>68.13</v>
      </c>
      <c r="V267" s="330">
        <v>70.680000000000007</v>
      </c>
      <c r="W267" s="330">
        <v>82.53</v>
      </c>
      <c r="X267" s="330">
        <f t="shared" si="82"/>
        <v>71.86</v>
      </c>
      <c r="Y267" s="330"/>
      <c r="AA267" s="330">
        <v>69</v>
      </c>
      <c r="AB267" s="330">
        <v>70.790000000000006</v>
      </c>
      <c r="AC267" s="330">
        <v>69.540000000000006</v>
      </c>
      <c r="AD267" s="330">
        <v>71.86</v>
      </c>
      <c r="AE267" s="330" vm="233">
        <v>116.51486182779649</v>
      </c>
      <c r="AJ267"/>
      <c r="AK267"/>
      <c r="AL267"/>
      <c r="AM267"/>
      <c r="AN267"/>
      <c r="AO267"/>
      <c r="AP267"/>
      <c r="AQ267" s="330"/>
    </row>
    <row r="268" spans="1:43" s="222" customFormat="1" ht="15" customHeight="1" outlineLevel="1" x14ac:dyDescent="0.25">
      <c r="A268"/>
      <c r="B268" s="148" t="s">
        <v>466</v>
      </c>
      <c r="C268" s="148"/>
      <c r="D268" s="148"/>
      <c r="E268" s="148"/>
      <c r="F268" s="148"/>
      <c r="G268" s="148"/>
      <c r="H268" s="148"/>
      <c r="I268" s="148"/>
      <c r="J268" s="148"/>
      <c r="K268" s="148"/>
      <c r="L268" s="330" t="s">
        <v>23</v>
      </c>
      <c r="M268" s="330" t="s">
        <v>23</v>
      </c>
      <c r="N268" s="330" t="s">
        <v>23</v>
      </c>
      <c r="O268" s="330">
        <v>137.6</v>
      </c>
      <c r="P268" s="330">
        <v>119.16</v>
      </c>
      <c r="Q268" s="330">
        <v>117.53</v>
      </c>
      <c r="R268" s="330">
        <v>116.69</v>
      </c>
      <c r="S268" s="330">
        <v>120.95</v>
      </c>
      <c r="T268" s="330">
        <v>110.3</v>
      </c>
      <c r="U268" s="330">
        <v>95.34</v>
      </c>
      <c r="V268" s="330">
        <v>90.57</v>
      </c>
      <c r="W268" s="330">
        <v>149.80000000000001</v>
      </c>
      <c r="X268" s="330">
        <f t="shared" si="82"/>
        <v>271.70999999999998</v>
      </c>
      <c r="Y268" s="330"/>
      <c r="AA268" s="330">
        <v>240.79</v>
      </c>
      <c r="AB268" s="330">
        <v>238.17</v>
      </c>
      <c r="AC268" s="330">
        <v>288.85000000000002</v>
      </c>
      <c r="AD268" s="330">
        <v>271.70999999999998</v>
      </c>
      <c r="AE268" s="330" vm="302">
        <v>137.58238761194531</v>
      </c>
      <c r="AJ268"/>
      <c r="AK268"/>
      <c r="AL268"/>
      <c r="AM268"/>
      <c r="AN268"/>
      <c r="AO268"/>
      <c r="AP268"/>
      <c r="AQ268" s="330"/>
    </row>
    <row r="269" spans="1:43" s="222" customFormat="1" ht="15" customHeight="1" outlineLevel="1" x14ac:dyDescent="0.25">
      <c r="A269"/>
      <c r="B269" s="148" t="s">
        <v>280</v>
      </c>
      <c r="C269" s="148"/>
      <c r="D269" s="148"/>
      <c r="E269" s="148"/>
      <c r="F269" s="148"/>
      <c r="G269" s="148"/>
      <c r="H269" s="148"/>
      <c r="I269" s="148"/>
      <c r="J269" s="148"/>
      <c r="K269" s="148"/>
      <c r="L269" s="330">
        <v>0</v>
      </c>
      <c r="M269" s="330">
        <v>0</v>
      </c>
      <c r="N269" s="330">
        <v>0</v>
      </c>
      <c r="O269" s="330">
        <v>0</v>
      </c>
      <c r="P269" s="330">
        <v>0</v>
      </c>
      <c r="Q269" s="330">
        <v>0</v>
      </c>
      <c r="R269" s="330">
        <v>0</v>
      </c>
      <c r="S269" s="330">
        <v>0</v>
      </c>
      <c r="T269" s="330">
        <v>0</v>
      </c>
      <c r="U269" s="330">
        <v>0</v>
      </c>
      <c r="V269" s="330">
        <v>0</v>
      </c>
      <c r="W269" s="330">
        <v>124.9</v>
      </c>
      <c r="X269" s="330">
        <f t="shared" si="82"/>
        <v>220.17</v>
      </c>
      <c r="Y269" s="330"/>
      <c r="AA269" s="330">
        <v>135.31</v>
      </c>
      <c r="AB269" s="330">
        <v>154.57</v>
      </c>
      <c r="AC269" s="330">
        <v>186.32</v>
      </c>
      <c r="AD269" s="330">
        <v>220.17</v>
      </c>
      <c r="AE269" s="330" vm="234">
        <v>301.21361808986637</v>
      </c>
      <c r="AJ269"/>
      <c r="AK269"/>
      <c r="AL269"/>
      <c r="AM269"/>
      <c r="AN269"/>
      <c r="AO269"/>
      <c r="AP269"/>
      <c r="AQ269" s="330"/>
    </row>
    <row r="270" spans="1:43" s="222" customFormat="1" ht="15" customHeight="1" outlineLevel="1" x14ac:dyDescent="0.25">
      <c r="A270"/>
      <c r="B270" s="148" t="s">
        <v>467</v>
      </c>
      <c r="C270" s="148"/>
      <c r="D270" s="148"/>
      <c r="E270" s="148"/>
      <c r="F270" s="148"/>
      <c r="G270" s="148"/>
      <c r="H270" s="148"/>
      <c r="I270" s="148"/>
      <c r="J270" s="148"/>
      <c r="K270" s="148"/>
      <c r="L270" s="330">
        <v>0</v>
      </c>
      <c r="M270" s="330">
        <v>0</v>
      </c>
      <c r="N270" s="330">
        <v>0</v>
      </c>
      <c r="O270" s="330">
        <v>0</v>
      </c>
      <c r="P270" s="330">
        <v>0</v>
      </c>
      <c r="Q270" s="330">
        <v>0</v>
      </c>
      <c r="R270" s="330">
        <v>0</v>
      </c>
      <c r="S270" s="330">
        <v>0</v>
      </c>
      <c r="T270" s="330">
        <v>0</v>
      </c>
      <c r="U270" s="330">
        <v>0</v>
      </c>
      <c r="V270" s="330">
        <v>0</v>
      </c>
      <c r="W270" s="330">
        <v>70.84</v>
      </c>
      <c r="X270" s="330">
        <f t="shared" si="82"/>
        <v>68.400000000000006</v>
      </c>
      <c r="Y270" s="330"/>
      <c r="AA270" s="330">
        <v>72.150000000000006</v>
      </c>
      <c r="AB270" s="330">
        <v>67.459999999999994</v>
      </c>
      <c r="AC270" s="330">
        <v>68.349999999999994</v>
      </c>
      <c r="AD270" s="330">
        <v>68.400000000000006</v>
      </c>
      <c r="AE270" s="330" vm="230">
        <v>67.227723762067214</v>
      </c>
      <c r="AJ270"/>
      <c r="AK270"/>
      <c r="AL270"/>
      <c r="AM270"/>
      <c r="AN270"/>
      <c r="AO270"/>
      <c r="AP270"/>
      <c r="AQ270" s="330"/>
    </row>
    <row r="271" spans="1:43" s="222" customFormat="1" ht="15" customHeight="1" x14ac:dyDescent="0.25">
      <c r="A271"/>
      <c r="B271" s="20"/>
      <c r="C271" s="20"/>
      <c r="D271" s="20"/>
      <c r="E271" s="20"/>
      <c r="F271" s="20"/>
      <c r="G271" s="20"/>
      <c r="H271" s="20"/>
      <c r="I271" s="20"/>
      <c r="J271" s="20"/>
      <c r="K271" s="20"/>
      <c r="Q271" s="308"/>
      <c r="R271" s="308"/>
      <c r="S271" s="308"/>
      <c r="T271" s="308"/>
      <c r="U271" s="308"/>
      <c r="W271" s="326"/>
    </row>
    <row r="272" spans="1:43" s="222" customFormat="1" ht="30" customHeight="1" x14ac:dyDescent="0.25">
      <c r="A272"/>
      <c r="B272" s="181" t="s">
        <v>298</v>
      </c>
      <c r="C272" s="181"/>
      <c r="D272" s="181"/>
      <c r="E272" s="181"/>
      <c r="F272" s="181"/>
      <c r="G272" s="181"/>
      <c r="H272" s="181"/>
      <c r="I272" s="181"/>
      <c r="J272" s="181"/>
      <c r="K272" s="181"/>
      <c r="L272" s="223"/>
      <c r="M272" s="223"/>
      <c r="N272" s="223"/>
      <c r="O272" s="223"/>
      <c r="P272" s="223"/>
      <c r="Q272" s="223"/>
      <c r="R272" s="223"/>
      <c r="S272" s="223"/>
      <c r="T272" s="223"/>
      <c r="U272" s="223"/>
      <c r="V272" s="224"/>
      <c r="W272" s="326"/>
    </row>
    <row r="273" spans="1:43" s="222" customFormat="1" ht="15" customHeight="1" x14ac:dyDescent="0.25">
      <c r="A273"/>
      <c r="B273" s="169" t="s">
        <v>110</v>
      </c>
      <c r="C273" s="169"/>
      <c r="D273" s="169"/>
      <c r="E273" s="169"/>
      <c r="F273" s="169"/>
      <c r="G273" s="169"/>
      <c r="H273" s="169"/>
      <c r="I273" s="169"/>
      <c r="J273" s="169"/>
      <c r="K273" s="169"/>
      <c r="L273" s="227">
        <v>2010</v>
      </c>
      <c r="M273" s="227">
        <v>2011</v>
      </c>
      <c r="N273" s="227">
        <v>2012</v>
      </c>
      <c r="O273" s="227">
        <v>2013</v>
      </c>
      <c r="P273" s="227">
        <v>2014</v>
      </c>
      <c r="Q273" s="227">
        <v>2015</v>
      </c>
      <c r="R273" s="227">
        <v>2016</v>
      </c>
      <c r="S273" s="227">
        <v>2017</v>
      </c>
      <c r="T273" s="227">
        <v>2018</v>
      </c>
      <c r="U273" s="227">
        <v>2019</v>
      </c>
      <c r="V273" s="227">
        <v>2020</v>
      </c>
      <c r="W273" s="227">
        <v>2021</v>
      </c>
      <c r="X273" s="228">
        <v>2022</v>
      </c>
      <c r="Y273" s="229">
        <v>2023</v>
      </c>
      <c r="AA273" s="230" t="s">
        <v>290</v>
      </c>
      <c r="AB273" s="230" t="s">
        <v>291</v>
      </c>
      <c r="AC273" s="230" t="s">
        <v>292</v>
      </c>
      <c r="AD273" s="230">
        <v>2022</v>
      </c>
      <c r="AE273" s="231" t="s">
        <v>320</v>
      </c>
      <c r="AF273" s="231" t="s">
        <v>321</v>
      </c>
      <c r="AG273" s="232" t="s">
        <v>322</v>
      </c>
      <c r="AH273" s="233">
        <v>2023</v>
      </c>
      <c r="AJ273" s="230" t="s">
        <v>290</v>
      </c>
      <c r="AK273" s="230" t="s">
        <v>293</v>
      </c>
      <c r="AL273" s="230" t="s">
        <v>294</v>
      </c>
      <c r="AM273" s="230" t="s">
        <v>295</v>
      </c>
      <c r="AN273" s="231" t="s">
        <v>320</v>
      </c>
      <c r="AO273" s="231" t="s">
        <v>325</v>
      </c>
      <c r="AP273" s="231" t="s">
        <v>323</v>
      </c>
      <c r="AQ273" s="231" t="s">
        <v>324</v>
      </c>
    </row>
    <row r="274" spans="1:43" s="222" customFormat="1" ht="15" customHeight="1" x14ac:dyDescent="0.25">
      <c r="A274"/>
      <c r="B274" s="40" t="s">
        <v>22</v>
      </c>
      <c r="C274" s="40"/>
      <c r="D274" s="40"/>
      <c r="E274" s="40"/>
      <c r="F274" s="40"/>
      <c r="G274" s="40"/>
      <c r="H274" s="40"/>
      <c r="I274" s="40"/>
      <c r="J274" s="40"/>
      <c r="K274" s="40"/>
      <c r="L274" s="294">
        <v>7.53</v>
      </c>
      <c r="M274" s="294">
        <v>45.28</v>
      </c>
      <c r="N274" s="294">
        <v>62.09</v>
      </c>
      <c r="O274" s="294">
        <v>69.66</v>
      </c>
      <c r="P274" s="294">
        <v>78.47</v>
      </c>
      <c r="Q274" s="294">
        <v>79.069999999999993</v>
      </c>
      <c r="R274" s="294">
        <v>132.63</v>
      </c>
      <c r="S274" s="294">
        <v>226.41</v>
      </c>
      <c r="T274" s="294">
        <v>215.22</v>
      </c>
      <c r="U274" s="294">
        <v>327.39</v>
      </c>
      <c r="V274" s="294">
        <v>214.93</v>
      </c>
      <c r="W274" s="294">
        <v>431.02</v>
      </c>
      <c r="X274" s="294">
        <f>AD274</f>
        <v>483.11</v>
      </c>
      <c r="Y274" s="294"/>
      <c r="AA274" s="294">
        <v>102.27</v>
      </c>
      <c r="AB274" s="294">
        <v>208.93</v>
      </c>
      <c r="AC274" s="294">
        <v>352.47</v>
      </c>
      <c r="AD274" s="294">
        <v>483.11</v>
      </c>
      <c r="AE274" s="294">
        <v>157.68399375582635</v>
      </c>
      <c r="AJ274" s="294">
        <f t="shared" ref="AJ274:AJ281" si="83">AA274</f>
        <v>102.27</v>
      </c>
      <c r="AK274" s="294">
        <f t="shared" ref="AK274:AM281" si="84">AB274-AA274</f>
        <v>106.66000000000001</v>
      </c>
      <c r="AL274" s="294">
        <f t="shared" si="84"/>
        <v>143.54000000000002</v>
      </c>
      <c r="AM274" s="294">
        <f t="shared" si="84"/>
        <v>130.63999999999999</v>
      </c>
      <c r="AN274" s="294">
        <f>AE274</f>
        <v>157.68399375582635</v>
      </c>
    </row>
    <row r="275" spans="1:43" s="222" customFormat="1" ht="15" customHeight="1" x14ac:dyDescent="0.25">
      <c r="A275"/>
      <c r="B275" s="131" t="s">
        <v>84</v>
      </c>
      <c r="C275" s="131"/>
      <c r="D275" s="131"/>
      <c r="E275" s="131"/>
      <c r="F275" s="131"/>
      <c r="G275" s="131"/>
      <c r="H275" s="131"/>
      <c r="I275" s="131"/>
      <c r="J275" s="131"/>
      <c r="K275" s="131"/>
      <c r="L275" s="303">
        <v>0</v>
      </c>
      <c r="M275" s="303">
        <v>0</v>
      </c>
      <c r="N275" s="303">
        <v>0</v>
      </c>
      <c r="O275" s="303">
        <v>0</v>
      </c>
      <c r="P275" s="303">
        <v>0.04</v>
      </c>
      <c r="Q275" s="303">
        <v>2.2999999999999998</v>
      </c>
      <c r="R275" s="303">
        <v>5.92</v>
      </c>
      <c r="S275" s="303">
        <v>23.57</v>
      </c>
      <c r="T275" s="303">
        <v>7.76</v>
      </c>
      <c r="U275" s="303">
        <v>382.07</v>
      </c>
      <c r="V275" s="303">
        <v>19.64</v>
      </c>
      <c r="W275" s="303">
        <v>4.26</v>
      </c>
      <c r="X275" s="303">
        <f>AD275</f>
        <v>663.94</v>
      </c>
      <c r="Y275" s="303"/>
      <c r="AA275" s="303">
        <v>0.45</v>
      </c>
      <c r="AB275" s="303">
        <v>0.47</v>
      </c>
      <c r="AC275" s="303">
        <v>46.75</v>
      </c>
      <c r="AD275" s="303">
        <v>663.94</v>
      </c>
      <c r="AE275" s="303">
        <v>-9.053879575999999E-7</v>
      </c>
      <c r="AJ275" s="303">
        <f t="shared" si="83"/>
        <v>0.45</v>
      </c>
      <c r="AK275" s="303">
        <f t="shared" si="84"/>
        <v>1.9999999999999962E-2</v>
      </c>
      <c r="AL275" s="303">
        <f t="shared" si="84"/>
        <v>46.28</v>
      </c>
      <c r="AM275" s="303">
        <f t="shared" si="84"/>
        <v>617.19000000000005</v>
      </c>
      <c r="AN275" s="303">
        <f t="shared" ref="AN275:AN286" si="85">AE275</f>
        <v>-9.053879575999999E-7</v>
      </c>
    </row>
    <row r="276" spans="1:43" s="222" customFormat="1" ht="15" customHeight="1" x14ac:dyDescent="0.25">
      <c r="A276"/>
      <c r="B276" s="131" t="s">
        <v>85</v>
      </c>
      <c r="C276" s="131"/>
      <c r="D276" s="131"/>
      <c r="E276" s="131"/>
      <c r="F276" s="131"/>
      <c r="G276" s="131"/>
      <c r="H276" s="131"/>
      <c r="I276" s="131"/>
      <c r="J276" s="131"/>
      <c r="K276" s="131"/>
      <c r="L276" s="303">
        <v>8.56</v>
      </c>
      <c r="M276" s="303">
        <v>14.8</v>
      </c>
      <c r="N276" s="303">
        <v>20.56</v>
      </c>
      <c r="O276" s="303">
        <v>28.22</v>
      </c>
      <c r="P276" s="303">
        <v>30.79</v>
      </c>
      <c r="Q276" s="303">
        <v>35.880000000000003</v>
      </c>
      <c r="R276" s="303">
        <v>41.83</v>
      </c>
      <c r="S276" s="303">
        <v>47.02</v>
      </c>
      <c r="T276" s="303">
        <v>82.83</v>
      </c>
      <c r="U276" s="303">
        <v>103.76</v>
      </c>
      <c r="V276" s="303">
        <v>83.13</v>
      </c>
      <c r="W276" s="303">
        <v>124.52</v>
      </c>
      <c r="X276" s="303">
        <f>(AD276)</f>
        <v>181.89</v>
      </c>
      <c r="Y276" s="303"/>
      <c r="Z276" s="303"/>
      <c r="AA276" s="303">
        <v>39.61</v>
      </c>
      <c r="AB276" s="303">
        <v>86.94</v>
      </c>
      <c r="AC276" s="303">
        <v>137.07</v>
      </c>
      <c r="AD276" s="303">
        <v>181.89</v>
      </c>
      <c r="AE276" s="303">
        <v>60.058497529586646</v>
      </c>
      <c r="AJ276" s="303">
        <f t="shared" si="83"/>
        <v>39.61</v>
      </c>
      <c r="AK276" s="303">
        <f t="shared" si="84"/>
        <v>47.33</v>
      </c>
      <c r="AL276" s="303">
        <f t="shared" si="84"/>
        <v>50.129999999999995</v>
      </c>
      <c r="AM276" s="303">
        <f t="shared" si="84"/>
        <v>44.819999999999993</v>
      </c>
      <c r="AN276" s="303">
        <f t="shared" si="85"/>
        <v>60.058497529586646</v>
      </c>
    </row>
    <row r="277" spans="1:43" s="222" customFormat="1" ht="15" customHeight="1" x14ac:dyDescent="0.25">
      <c r="A277"/>
      <c r="B277" s="132" t="s">
        <v>86</v>
      </c>
      <c r="C277" s="132"/>
      <c r="D277" s="132"/>
      <c r="E277" s="132"/>
      <c r="F277" s="132"/>
      <c r="G277" s="132"/>
      <c r="H277" s="132"/>
      <c r="I277" s="132"/>
      <c r="J277" s="132"/>
      <c r="K277" s="132"/>
      <c r="L277" s="303">
        <v>4.5</v>
      </c>
      <c r="M277" s="303">
        <v>11.36</v>
      </c>
      <c r="N277" s="303">
        <v>15.5</v>
      </c>
      <c r="O277" s="303">
        <v>22.45</v>
      </c>
      <c r="P277" s="303">
        <v>19.100000000000001</v>
      </c>
      <c r="Q277" s="303">
        <v>20.52</v>
      </c>
      <c r="R277" s="303">
        <v>28.26</v>
      </c>
      <c r="S277" s="303">
        <v>33.11</v>
      </c>
      <c r="T277" s="303">
        <v>55.72</v>
      </c>
      <c r="U277" s="303">
        <v>67.72</v>
      </c>
      <c r="V277" s="303">
        <v>55.12</v>
      </c>
      <c r="W277" s="303">
        <v>82.1</v>
      </c>
      <c r="X277" s="303">
        <f>(AD277)</f>
        <v>124.09</v>
      </c>
      <c r="Y277" s="303"/>
      <c r="Z277" s="303"/>
      <c r="AA277" s="303">
        <v>29.67</v>
      </c>
      <c r="AB277" s="303">
        <v>59.73</v>
      </c>
      <c r="AC277" s="303">
        <v>92.44</v>
      </c>
      <c r="AD277" s="303">
        <v>124.09</v>
      </c>
      <c r="AE277" s="303">
        <v>45.200982545611538</v>
      </c>
      <c r="AJ277" s="303">
        <f t="shared" si="83"/>
        <v>29.67</v>
      </c>
      <c r="AK277" s="303">
        <f t="shared" si="84"/>
        <v>30.059999999999995</v>
      </c>
      <c r="AL277" s="303">
        <f t="shared" si="84"/>
        <v>32.71</v>
      </c>
      <c r="AM277" s="303">
        <f t="shared" si="84"/>
        <v>31.650000000000006</v>
      </c>
      <c r="AN277" s="303">
        <f t="shared" si="85"/>
        <v>45.200982545611538</v>
      </c>
    </row>
    <row r="278" spans="1:43" s="222" customFormat="1" ht="15" customHeight="1" x14ac:dyDescent="0.25">
      <c r="A278"/>
      <c r="B278" s="132" t="s">
        <v>87</v>
      </c>
      <c r="C278" s="132"/>
      <c r="D278" s="132"/>
      <c r="E278" s="132"/>
      <c r="F278" s="132"/>
      <c r="G278" s="132"/>
      <c r="H278" s="132"/>
      <c r="I278" s="132"/>
      <c r="J278" s="132"/>
      <c r="K278" s="132"/>
      <c r="L278" s="303">
        <v>2.15</v>
      </c>
      <c r="M278" s="303">
        <v>3.16</v>
      </c>
      <c r="N278" s="303">
        <v>3.05</v>
      </c>
      <c r="O278" s="303">
        <v>3.27</v>
      </c>
      <c r="P278" s="303">
        <v>4.16</v>
      </c>
      <c r="Q278" s="303">
        <v>5.8</v>
      </c>
      <c r="R278" s="303">
        <v>8.02</v>
      </c>
      <c r="S278" s="303">
        <v>7.71</v>
      </c>
      <c r="T278" s="303">
        <v>7.43</v>
      </c>
      <c r="U278" s="303">
        <v>11.84</v>
      </c>
      <c r="V278" s="303">
        <v>8.82</v>
      </c>
      <c r="W278" s="303">
        <v>15.29</v>
      </c>
      <c r="X278" s="303">
        <f>(AD278)</f>
        <v>23.38</v>
      </c>
      <c r="Y278" s="303"/>
      <c r="Z278" s="303"/>
      <c r="AA278" s="303">
        <v>6.86</v>
      </c>
      <c r="AB278" s="303">
        <v>13.03</v>
      </c>
      <c r="AC278" s="303">
        <v>19.440000000000001</v>
      </c>
      <c r="AD278" s="303">
        <v>23.38</v>
      </c>
      <c r="AE278" s="303">
        <v>8.9761506160426983</v>
      </c>
      <c r="AJ278" s="303">
        <f t="shared" si="83"/>
        <v>6.86</v>
      </c>
      <c r="AK278" s="303">
        <f t="shared" si="84"/>
        <v>6.169999999999999</v>
      </c>
      <c r="AL278" s="303">
        <f t="shared" si="84"/>
        <v>6.4100000000000019</v>
      </c>
      <c r="AM278" s="303">
        <f t="shared" si="84"/>
        <v>3.9399999999999977</v>
      </c>
      <c r="AN278" s="303">
        <f t="shared" si="85"/>
        <v>8.9761506160426983</v>
      </c>
    </row>
    <row r="279" spans="1:43" s="222" customFormat="1" ht="15" customHeight="1" x14ac:dyDescent="0.25">
      <c r="A279"/>
      <c r="B279" s="132" t="s">
        <v>88</v>
      </c>
      <c r="C279" s="132"/>
      <c r="D279" s="132"/>
      <c r="E279" s="132"/>
      <c r="F279" s="132"/>
      <c r="G279" s="132"/>
      <c r="H279" s="132"/>
      <c r="I279" s="132"/>
      <c r="J279" s="132"/>
      <c r="K279" s="132"/>
      <c r="L279" s="303">
        <v>1.91</v>
      </c>
      <c r="M279" s="303">
        <v>0.28000000000000003</v>
      </c>
      <c r="N279" s="303">
        <v>2.02</v>
      </c>
      <c r="O279" s="303">
        <v>2.4900000000000002</v>
      </c>
      <c r="P279" s="303">
        <v>7.53</v>
      </c>
      <c r="Q279" s="303">
        <v>9.56</v>
      </c>
      <c r="R279" s="303">
        <v>5.55</v>
      </c>
      <c r="S279" s="303">
        <v>6.2</v>
      </c>
      <c r="T279" s="303">
        <v>19.68</v>
      </c>
      <c r="U279" s="303">
        <v>24.2</v>
      </c>
      <c r="V279" s="303">
        <v>19.18</v>
      </c>
      <c r="W279" s="303">
        <v>27.13</v>
      </c>
      <c r="X279" s="303">
        <f>(AD279)</f>
        <v>34.43</v>
      </c>
      <c r="Y279" s="303"/>
      <c r="Z279" s="303"/>
      <c r="AA279" s="303">
        <v>3.08</v>
      </c>
      <c r="AB279" s="303">
        <v>14.19</v>
      </c>
      <c r="AC279" s="303">
        <v>25.19</v>
      </c>
      <c r="AD279" s="303">
        <v>34.43</v>
      </c>
      <c r="AE279" s="303">
        <v>5.881364367932405</v>
      </c>
      <c r="AJ279" s="303">
        <f t="shared" si="83"/>
        <v>3.08</v>
      </c>
      <c r="AK279" s="303">
        <f t="shared" si="84"/>
        <v>11.11</v>
      </c>
      <c r="AL279" s="303">
        <f t="shared" si="84"/>
        <v>11.000000000000002</v>
      </c>
      <c r="AM279" s="303">
        <f t="shared" si="84"/>
        <v>9.2399999999999984</v>
      </c>
      <c r="AN279" s="303">
        <f t="shared" si="85"/>
        <v>5.881364367932405</v>
      </c>
    </row>
    <row r="280" spans="1:43" s="222" customFormat="1" ht="15" customHeight="1" x14ac:dyDescent="0.25">
      <c r="A280"/>
      <c r="B280" s="131" t="s">
        <v>89</v>
      </c>
      <c r="C280" s="131"/>
      <c r="D280" s="131"/>
      <c r="E280" s="131"/>
      <c r="F280" s="131"/>
      <c r="G280" s="131"/>
      <c r="H280" s="131"/>
      <c r="I280" s="131"/>
      <c r="J280" s="131"/>
      <c r="K280" s="131"/>
      <c r="L280" s="303">
        <v>0</v>
      </c>
      <c r="M280" s="303">
        <v>0</v>
      </c>
      <c r="N280" s="303">
        <v>0</v>
      </c>
      <c r="O280" s="303">
        <v>0</v>
      </c>
      <c r="P280" s="303">
        <v>0</v>
      </c>
      <c r="Q280" s="303">
        <v>0</v>
      </c>
      <c r="R280" s="303">
        <v>0</v>
      </c>
      <c r="S280" s="303">
        <v>0</v>
      </c>
      <c r="T280" s="303">
        <v>0</v>
      </c>
      <c r="U280" s="303">
        <v>0</v>
      </c>
      <c r="V280" s="303">
        <v>0</v>
      </c>
      <c r="W280" s="303">
        <v>0</v>
      </c>
      <c r="X280" s="303">
        <f>AD280</f>
        <v>0</v>
      </c>
      <c r="Y280" s="303"/>
      <c r="AA280" s="303">
        <v>0</v>
      </c>
      <c r="AB280" s="303">
        <v>0</v>
      </c>
      <c r="AC280" s="303">
        <v>0</v>
      </c>
      <c r="AD280" s="303">
        <v>0</v>
      </c>
      <c r="AE280" s="303">
        <v>1.2917389050126075E-6</v>
      </c>
      <c r="AJ280" s="303">
        <f t="shared" si="83"/>
        <v>0</v>
      </c>
      <c r="AK280" s="303">
        <f t="shared" si="84"/>
        <v>0</v>
      </c>
      <c r="AL280" s="303">
        <f t="shared" si="84"/>
        <v>0</v>
      </c>
      <c r="AM280" s="303">
        <f t="shared" si="84"/>
        <v>0</v>
      </c>
      <c r="AN280" s="303">
        <f t="shared" si="85"/>
        <v>1.2917389050126075E-6</v>
      </c>
    </row>
    <row r="281" spans="1:43" s="222" customFormat="1" ht="15" customHeight="1" x14ac:dyDescent="0.25">
      <c r="A281"/>
      <c r="B281" s="40" t="s">
        <v>90</v>
      </c>
      <c r="C281" s="40"/>
      <c r="D281" s="40"/>
      <c r="E281" s="40"/>
      <c r="F281" s="40"/>
      <c r="G281" s="40"/>
      <c r="H281" s="40"/>
      <c r="I281" s="40"/>
      <c r="J281" s="40"/>
      <c r="K281" s="40"/>
      <c r="L281" s="294">
        <v>-1.03</v>
      </c>
      <c r="M281" s="294">
        <v>30.48</v>
      </c>
      <c r="N281" s="294">
        <v>41.53</v>
      </c>
      <c r="O281" s="294">
        <v>41.44</v>
      </c>
      <c r="P281" s="294">
        <v>47.72</v>
      </c>
      <c r="Q281" s="294">
        <v>45.49</v>
      </c>
      <c r="R281" s="294">
        <v>96.71</v>
      </c>
      <c r="S281" s="294">
        <v>202.96</v>
      </c>
      <c r="T281" s="294">
        <v>140.16</v>
      </c>
      <c r="U281" s="294">
        <v>605.69000000000005</v>
      </c>
      <c r="V281" s="294">
        <v>151.43</v>
      </c>
      <c r="W281" s="294">
        <v>310.76</v>
      </c>
      <c r="X281" s="294">
        <f>AD281</f>
        <v>965.16</v>
      </c>
      <c r="Y281" s="294"/>
      <c r="AA281" s="294">
        <v>63.11</v>
      </c>
      <c r="AB281" s="294">
        <v>122.46</v>
      </c>
      <c r="AC281" s="294">
        <v>262.14999999999998</v>
      </c>
      <c r="AD281" s="294">
        <v>965.16</v>
      </c>
      <c r="AE281" s="294">
        <v>97.625496612590666</v>
      </c>
      <c r="AJ281" s="294">
        <f t="shared" si="83"/>
        <v>63.11</v>
      </c>
      <c r="AK281" s="294">
        <f t="shared" si="84"/>
        <v>59.349999999999994</v>
      </c>
      <c r="AL281" s="294">
        <f t="shared" si="84"/>
        <v>139.69</v>
      </c>
      <c r="AM281" s="294">
        <f t="shared" si="84"/>
        <v>703.01</v>
      </c>
      <c r="AN281" s="294">
        <f t="shared" si="85"/>
        <v>97.625496612590666</v>
      </c>
    </row>
    <row r="282" spans="1:43" s="222" customFormat="1" ht="15" customHeight="1" x14ac:dyDescent="0.25">
      <c r="A282"/>
      <c r="B282" s="133" t="s">
        <v>91</v>
      </c>
      <c r="C282" s="133"/>
      <c r="D282" s="133"/>
      <c r="E282" s="133"/>
      <c r="F282" s="133"/>
      <c r="G282" s="133"/>
      <c r="H282" s="133"/>
      <c r="I282" s="133"/>
      <c r="J282" s="133"/>
      <c r="K282" s="133"/>
      <c r="L282" s="323" t="s">
        <v>23</v>
      </c>
      <c r="M282" s="323">
        <v>0.67</v>
      </c>
      <c r="N282" s="323">
        <v>0.67</v>
      </c>
      <c r="O282" s="323">
        <v>0.59</v>
      </c>
      <c r="P282" s="323">
        <v>0.61</v>
      </c>
      <c r="Q282" s="323">
        <v>0.57999999999999996</v>
      </c>
      <c r="R282" s="323">
        <v>0.73</v>
      </c>
      <c r="S282" s="323">
        <v>0.9</v>
      </c>
      <c r="T282" s="323">
        <v>0.65</v>
      </c>
      <c r="U282" s="323">
        <v>1.85</v>
      </c>
      <c r="V282" s="323">
        <v>0.7</v>
      </c>
      <c r="W282" s="323">
        <v>0.77</v>
      </c>
      <c r="X282" s="323">
        <f>AD282</f>
        <v>2</v>
      </c>
      <c r="Y282" s="323"/>
      <c r="AA282" s="323">
        <v>0.62</v>
      </c>
      <c r="AB282" s="323">
        <v>0.59</v>
      </c>
      <c r="AC282" s="323">
        <v>0.74</v>
      </c>
      <c r="AD282" s="323">
        <v>2</v>
      </c>
      <c r="AE282" s="323">
        <v>0.61912115673429569</v>
      </c>
      <c r="AJ282" s="323"/>
      <c r="AK282" s="323"/>
      <c r="AL282" s="323"/>
      <c r="AM282" s="323"/>
      <c r="AN282" s="323"/>
    </row>
    <row r="283" spans="1:43" s="222" customFormat="1" ht="15" customHeight="1" x14ac:dyDescent="0.25">
      <c r="A283"/>
      <c r="B283" s="130" t="s">
        <v>92</v>
      </c>
      <c r="C283" s="130"/>
      <c r="D283" s="130"/>
      <c r="E283" s="130"/>
      <c r="F283" s="130"/>
      <c r="G283" s="130"/>
      <c r="H283" s="130"/>
      <c r="I283" s="130"/>
      <c r="J283" s="130"/>
      <c r="K283" s="130"/>
      <c r="L283" s="303">
        <v>0</v>
      </c>
      <c r="M283" s="303">
        <v>0</v>
      </c>
      <c r="N283" s="303">
        <v>0</v>
      </c>
      <c r="O283" s="303">
        <v>7.0000000000000007E-2</v>
      </c>
      <c r="P283" s="303">
        <v>0</v>
      </c>
      <c r="Q283" s="303">
        <v>0</v>
      </c>
      <c r="R283" s="303">
        <v>0</v>
      </c>
      <c r="S283" s="303">
        <v>0.03</v>
      </c>
      <c r="T283" s="303">
        <v>0</v>
      </c>
      <c r="U283" s="303">
        <v>0.03</v>
      </c>
      <c r="V283" s="303">
        <v>7.0000000000000007E-2</v>
      </c>
      <c r="W283" s="303">
        <v>-0.1</v>
      </c>
      <c r="X283" s="303">
        <f>(AD283)</f>
        <v>0</v>
      </c>
      <c r="Y283" s="303"/>
      <c r="Z283" s="303"/>
      <c r="AA283" s="303">
        <v>0</v>
      </c>
      <c r="AB283" s="303">
        <v>0</v>
      </c>
      <c r="AC283" s="303">
        <v>0</v>
      </c>
      <c r="AD283" s="303">
        <v>0</v>
      </c>
      <c r="AE283" s="303">
        <v>0</v>
      </c>
      <c r="AJ283" s="303">
        <f>AA283</f>
        <v>0</v>
      </c>
      <c r="AK283" s="303">
        <f t="shared" ref="AK283:AM286" si="86">AB283-AA283</f>
        <v>0</v>
      </c>
      <c r="AL283" s="303">
        <f t="shared" si="86"/>
        <v>0</v>
      </c>
      <c r="AM283" s="303">
        <f t="shared" si="86"/>
        <v>0</v>
      </c>
      <c r="AN283" s="303">
        <f t="shared" si="85"/>
        <v>0</v>
      </c>
    </row>
    <row r="284" spans="1:43" s="222" customFormat="1" ht="15" customHeight="1" x14ac:dyDescent="0.25">
      <c r="A284"/>
      <c r="B284" s="130" t="s">
        <v>93</v>
      </c>
      <c r="C284" s="130"/>
      <c r="D284" s="130"/>
      <c r="E284" s="130"/>
      <c r="F284" s="130"/>
      <c r="G284" s="130"/>
      <c r="H284" s="130"/>
      <c r="I284" s="130"/>
      <c r="J284" s="130"/>
      <c r="K284" s="130"/>
      <c r="L284" s="303">
        <v>3.13</v>
      </c>
      <c r="M284" s="303">
        <v>10.62</v>
      </c>
      <c r="N284" s="303">
        <v>15.86</v>
      </c>
      <c r="O284" s="303">
        <v>18.399999999999999</v>
      </c>
      <c r="P284" s="303">
        <v>18.53</v>
      </c>
      <c r="Q284" s="303">
        <v>18.86</v>
      </c>
      <c r="R284" s="303">
        <v>31</v>
      </c>
      <c r="S284" s="303">
        <v>37.15</v>
      </c>
      <c r="T284" s="303">
        <v>58.31</v>
      </c>
      <c r="U284" s="303">
        <v>69.3</v>
      </c>
      <c r="V284" s="303">
        <v>52.02</v>
      </c>
      <c r="W284" s="303">
        <v>70.41</v>
      </c>
      <c r="X284" s="303">
        <f>(AD284)</f>
        <v>102.18</v>
      </c>
      <c r="Y284" s="303"/>
      <c r="Z284" s="303"/>
      <c r="AA284" s="303">
        <v>28.4</v>
      </c>
      <c r="AB284" s="303">
        <v>57.22</v>
      </c>
      <c r="AC284" s="303">
        <v>79.760000000000005</v>
      </c>
      <c r="AD284" s="303">
        <v>102.18</v>
      </c>
      <c r="AE284" s="303">
        <v>43.811945713276607</v>
      </c>
      <c r="AJ284" s="303">
        <f>AA284</f>
        <v>28.4</v>
      </c>
      <c r="AK284" s="303">
        <f t="shared" si="86"/>
        <v>28.82</v>
      </c>
      <c r="AL284" s="303">
        <f t="shared" si="86"/>
        <v>22.540000000000006</v>
      </c>
      <c r="AM284" s="303">
        <f t="shared" si="86"/>
        <v>22.42</v>
      </c>
      <c r="AN284" s="303">
        <f t="shared" si="85"/>
        <v>43.811945713276607</v>
      </c>
    </row>
    <row r="285" spans="1:43" s="222" customFormat="1" ht="15" customHeight="1" x14ac:dyDescent="0.25">
      <c r="A285"/>
      <c r="B285" s="130" t="s">
        <v>94</v>
      </c>
      <c r="C285" s="130"/>
      <c r="D285" s="130"/>
      <c r="E285" s="130"/>
      <c r="F285" s="130"/>
      <c r="G285" s="130"/>
      <c r="H285" s="130"/>
      <c r="I285" s="130"/>
      <c r="J285" s="130"/>
      <c r="K285" s="130"/>
      <c r="L285" s="303">
        <v>0</v>
      </c>
      <c r="M285" s="303">
        <v>0</v>
      </c>
      <c r="N285" s="303">
        <v>0</v>
      </c>
      <c r="O285" s="303">
        <v>0</v>
      </c>
      <c r="P285" s="303">
        <v>0.09</v>
      </c>
      <c r="Q285" s="303">
        <v>0.1</v>
      </c>
      <c r="R285" s="303">
        <v>0.18</v>
      </c>
      <c r="S285" s="303">
        <v>0.21</v>
      </c>
      <c r="T285" s="303">
        <v>0.26</v>
      </c>
      <c r="U285" s="303">
        <v>0.39</v>
      </c>
      <c r="V285" s="303">
        <v>0</v>
      </c>
      <c r="W285" s="303">
        <v>0</v>
      </c>
      <c r="X285" s="303">
        <f>(AD285)</f>
        <v>0</v>
      </c>
      <c r="Y285" s="303"/>
      <c r="Z285" s="303"/>
      <c r="AA285" s="303">
        <v>0</v>
      </c>
      <c r="AB285" s="303">
        <v>0</v>
      </c>
      <c r="AC285" s="303">
        <v>0</v>
      </c>
      <c r="AD285" s="303">
        <v>0</v>
      </c>
      <c r="AE285" s="303">
        <v>0</v>
      </c>
      <c r="AJ285" s="303">
        <f>AA285</f>
        <v>0</v>
      </c>
      <c r="AK285" s="303">
        <f t="shared" si="86"/>
        <v>0</v>
      </c>
      <c r="AL285" s="303">
        <f t="shared" si="86"/>
        <v>0</v>
      </c>
      <c r="AM285" s="303">
        <f t="shared" si="86"/>
        <v>0</v>
      </c>
      <c r="AN285" s="303">
        <f t="shared" si="85"/>
        <v>0</v>
      </c>
    </row>
    <row r="286" spans="1:43" s="222" customFormat="1" ht="15" customHeight="1" x14ac:dyDescent="0.25">
      <c r="A286"/>
      <c r="B286" s="6" t="s">
        <v>95</v>
      </c>
      <c r="C286" s="6"/>
      <c r="D286" s="6"/>
      <c r="E286" s="6"/>
      <c r="F286" s="6"/>
      <c r="G286" s="6"/>
      <c r="H286" s="6"/>
      <c r="I286" s="6"/>
      <c r="J286" s="6"/>
      <c r="K286" s="6"/>
      <c r="L286" s="294">
        <v>-4.16</v>
      </c>
      <c r="M286" s="294">
        <v>19.86</v>
      </c>
      <c r="N286" s="294">
        <v>25.67</v>
      </c>
      <c r="O286" s="294">
        <v>22.97</v>
      </c>
      <c r="P286" s="294">
        <v>29.28</v>
      </c>
      <c r="Q286" s="294">
        <v>26.73</v>
      </c>
      <c r="R286" s="294">
        <v>65.89</v>
      </c>
      <c r="S286" s="294">
        <v>166</v>
      </c>
      <c r="T286" s="294">
        <v>82.11</v>
      </c>
      <c r="U286" s="294">
        <v>536.74</v>
      </c>
      <c r="V286" s="294">
        <v>99.34</v>
      </c>
      <c r="W286" s="294">
        <v>240.45</v>
      </c>
      <c r="X286" s="294">
        <f>AD286</f>
        <v>862.98</v>
      </c>
      <c r="Y286" s="294"/>
      <c r="AA286" s="294">
        <v>34.700000000000003</v>
      </c>
      <c r="AB286" s="294">
        <v>65.23</v>
      </c>
      <c r="AC286" s="294">
        <v>182.39</v>
      </c>
      <c r="AD286" s="294">
        <v>862.98</v>
      </c>
      <c r="AE286" s="294">
        <v>53.813550899314023</v>
      </c>
      <c r="AJ286" s="294">
        <f>AA286</f>
        <v>34.700000000000003</v>
      </c>
      <c r="AK286" s="294">
        <f t="shared" si="86"/>
        <v>30.53</v>
      </c>
      <c r="AL286" s="294">
        <f t="shared" si="86"/>
        <v>117.15999999999998</v>
      </c>
      <c r="AM286" s="294">
        <f t="shared" si="86"/>
        <v>680.59</v>
      </c>
      <c r="AN286" s="294">
        <f t="shared" si="85"/>
        <v>53.813550899314023</v>
      </c>
    </row>
    <row r="287" spans="1:43" s="222" customFormat="1" ht="15" customHeight="1" x14ac:dyDescent="0.25">
      <c r="A287"/>
      <c r="B287" s="130"/>
      <c r="C287" s="130"/>
      <c r="D287" s="130"/>
      <c r="E287" s="130"/>
      <c r="F287" s="130"/>
      <c r="G287" s="130"/>
      <c r="H287" s="130"/>
      <c r="I287" s="130"/>
      <c r="J287" s="130"/>
      <c r="K287" s="130"/>
      <c r="W287" s="326"/>
    </row>
    <row r="288" spans="1:43" s="222" customFormat="1" ht="15" customHeight="1" x14ac:dyDescent="0.25">
      <c r="A288"/>
      <c r="B288" s="169" t="s">
        <v>58</v>
      </c>
      <c r="C288" s="169"/>
      <c r="D288" s="169"/>
      <c r="E288" s="169"/>
      <c r="F288" s="169"/>
      <c r="G288" s="169"/>
      <c r="H288" s="169"/>
      <c r="I288" s="169"/>
      <c r="J288" s="169"/>
      <c r="K288" s="169"/>
      <c r="L288" s="227">
        <v>2010</v>
      </c>
      <c r="M288" s="227">
        <v>2011</v>
      </c>
      <c r="N288" s="227">
        <v>2012</v>
      </c>
      <c r="O288" s="227">
        <v>2013</v>
      </c>
      <c r="P288" s="227">
        <v>2014</v>
      </c>
      <c r="Q288" s="227">
        <v>2015</v>
      </c>
      <c r="R288" s="227">
        <v>2016</v>
      </c>
      <c r="S288" s="227">
        <v>2017</v>
      </c>
      <c r="T288" s="227">
        <v>2018</v>
      </c>
      <c r="U288" s="227">
        <v>2019</v>
      </c>
      <c r="V288" s="227">
        <v>2020</v>
      </c>
      <c r="W288" s="227">
        <v>2021</v>
      </c>
      <c r="X288" s="228">
        <v>2022</v>
      </c>
      <c r="Y288" s="229">
        <v>2023</v>
      </c>
      <c r="AA288" s="230" t="s">
        <v>290</v>
      </c>
      <c r="AB288" s="230" t="s">
        <v>291</v>
      </c>
      <c r="AC288" s="230" t="s">
        <v>292</v>
      </c>
      <c r="AD288" s="230">
        <v>2022</v>
      </c>
      <c r="AE288" s="231" t="s">
        <v>320</v>
      </c>
      <c r="AF288" s="231" t="s">
        <v>321</v>
      </c>
      <c r="AG288" s="232" t="s">
        <v>322</v>
      </c>
      <c r="AH288" s="233">
        <v>2023</v>
      </c>
      <c r="AJ288" s="230" t="s">
        <v>290</v>
      </c>
      <c r="AK288" s="230" t="s">
        <v>293</v>
      </c>
      <c r="AL288" s="230" t="s">
        <v>294</v>
      </c>
      <c r="AM288" s="230" t="s">
        <v>295</v>
      </c>
      <c r="AN288" s="231" t="s">
        <v>320</v>
      </c>
      <c r="AO288" s="231" t="s">
        <v>325</v>
      </c>
      <c r="AP288" s="231" t="s">
        <v>323</v>
      </c>
      <c r="AQ288" s="231" t="s">
        <v>324</v>
      </c>
    </row>
    <row r="289" spans="1:43" s="222" customFormat="1" ht="15" customHeight="1" x14ac:dyDescent="0.25">
      <c r="A289"/>
      <c r="B289" s="40" t="s">
        <v>22</v>
      </c>
      <c r="C289" s="40"/>
      <c r="D289" s="40"/>
      <c r="E289" s="40"/>
      <c r="F289" s="40"/>
      <c r="G289" s="40"/>
      <c r="H289" s="40"/>
      <c r="I289" s="40"/>
      <c r="J289" s="40"/>
      <c r="K289" s="40"/>
      <c r="L289" s="294">
        <v>3.23</v>
      </c>
      <c r="M289" s="294">
        <v>19.46</v>
      </c>
      <c r="N289" s="294">
        <v>24.75</v>
      </c>
      <c r="O289" s="294">
        <v>24.29</v>
      </c>
      <c r="P289" s="294">
        <v>25.14</v>
      </c>
      <c r="Q289" s="294">
        <v>21.38</v>
      </c>
      <c r="R289" s="294">
        <v>34.380000000000003</v>
      </c>
      <c r="S289" s="294">
        <v>62.81</v>
      </c>
      <c r="T289" s="294">
        <v>49.97</v>
      </c>
      <c r="U289" s="294">
        <v>74.180000000000007</v>
      </c>
      <c r="V289" s="294">
        <v>36.5</v>
      </c>
      <c r="W289" s="294">
        <v>67.58</v>
      </c>
      <c r="X289" s="294">
        <f>AD289</f>
        <v>88.81</v>
      </c>
      <c r="Y289" s="294"/>
      <c r="AA289" s="294">
        <v>17.420000000000002</v>
      </c>
      <c r="AB289" s="294">
        <v>37.6</v>
      </c>
      <c r="AC289" s="294">
        <v>64.52</v>
      </c>
      <c r="AD289" s="294">
        <v>88.81</v>
      </c>
      <c r="AE289" s="294">
        <v>28.283875846799976</v>
      </c>
      <c r="AJ289" s="294">
        <f t="shared" ref="AJ289:AJ296" si="87">AA289</f>
        <v>17.420000000000002</v>
      </c>
      <c r="AK289" s="294">
        <f t="shared" ref="AK289:AM296" si="88">AB289-AA289</f>
        <v>20.18</v>
      </c>
      <c r="AL289" s="294">
        <f t="shared" si="88"/>
        <v>26.919999999999995</v>
      </c>
      <c r="AM289" s="294">
        <f t="shared" si="88"/>
        <v>24.290000000000006</v>
      </c>
      <c r="AN289" s="294">
        <f>AE289</f>
        <v>28.283875846799976</v>
      </c>
    </row>
    <row r="290" spans="1:43" s="222" customFormat="1" ht="15" customHeight="1" x14ac:dyDescent="0.25">
      <c r="A290"/>
      <c r="B290" s="131" t="s">
        <v>84</v>
      </c>
      <c r="C290" s="131"/>
      <c r="D290" s="131"/>
      <c r="E290" s="131"/>
      <c r="F290" s="131"/>
      <c r="G290" s="131"/>
      <c r="H290" s="131"/>
      <c r="I290" s="131"/>
      <c r="J290" s="131"/>
      <c r="K290" s="131"/>
      <c r="L290" s="303">
        <v>0</v>
      </c>
      <c r="M290" s="303">
        <v>0</v>
      </c>
      <c r="N290" s="303">
        <v>0</v>
      </c>
      <c r="O290" s="303">
        <v>0</v>
      </c>
      <c r="P290" s="303">
        <v>0.01</v>
      </c>
      <c r="Q290" s="303">
        <v>0.62</v>
      </c>
      <c r="R290" s="303">
        <v>1.53</v>
      </c>
      <c r="S290" s="303">
        <v>6.54</v>
      </c>
      <c r="T290" s="303">
        <v>1.8</v>
      </c>
      <c r="U290" s="303">
        <v>88.26</v>
      </c>
      <c r="V290" s="303">
        <v>3.33</v>
      </c>
      <c r="W290" s="303">
        <v>0.67</v>
      </c>
      <c r="X290" s="303">
        <f>AD290</f>
        <v>122.05</v>
      </c>
      <c r="Y290" s="303"/>
      <c r="AA290" s="303">
        <v>0.08</v>
      </c>
      <c r="AB290" s="303">
        <v>0.09</v>
      </c>
      <c r="AC290" s="303">
        <v>8.56</v>
      </c>
      <c r="AD290" s="303">
        <v>122.05</v>
      </c>
      <c r="AE290" s="303">
        <v>-1.624E-7</v>
      </c>
      <c r="AJ290" s="303">
        <f t="shared" si="87"/>
        <v>0.08</v>
      </c>
      <c r="AK290" s="303">
        <f t="shared" si="88"/>
        <v>9.999999999999995E-3</v>
      </c>
      <c r="AL290" s="303">
        <f t="shared" si="88"/>
        <v>8.4700000000000006</v>
      </c>
      <c r="AM290" s="303">
        <f t="shared" si="88"/>
        <v>113.49</v>
      </c>
      <c r="AN290" s="303">
        <f t="shared" ref="AN290:AN301" si="89">AE290</f>
        <v>-1.624E-7</v>
      </c>
    </row>
    <row r="291" spans="1:43" s="222" customFormat="1" ht="15" customHeight="1" x14ac:dyDescent="0.25">
      <c r="A291"/>
      <c r="B291" s="131" t="s">
        <v>85</v>
      </c>
      <c r="C291" s="131"/>
      <c r="D291" s="131"/>
      <c r="E291" s="131"/>
      <c r="F291" s="131"/>
      <c r="G291" s="131"/>
      <c r="H291" s="131"/>
      <c r="I291" s="131"/>
      <c r="J291" s="131"/>
      <c r="K291" s="131"/>
      <c r="L291" s="303">
        <v>3.67</v>
      </c>
      <c r="M291" s="303">
        <v>6.36</v>
      </c>
      <c r="N291" s="303">
        <v>8.1999999999999993</v>
      </c>
      <c r="O291" s="303">
        <v>9.84</v>
      </c>
      <c r="P291" s="303">
        <v>9.86</v>
      </c>
      <c r="Q291" s="303">
        <v>9.6999999999999993</v>
      </c>
      <c r="R291" s="303">
        <v>10.84</v>
      </c>
      <c r="S291" s="303">
        <v>13.04</v>
      </c>
      <c r="T291" s="303">
        <v>19.23</v>
      </c>
      <c r="U291" s="303">
        <v>23.51</v>
      </c>
      <c r="V291" s="303">
        <v>13.84</v>
      </c>
      <c r="W291" s="303">
        <v>19.52</v>
      </c>
      <c r="X291" s="303">
        <f>(AD291)</f>
        <v>33.44</v>
      </c>
      <c r="Y291" s="303"/>
      <c r="Z291" s="303"/>
      <c r="AA291" s="303">
        <v>6.75</v>
      </c>
      <c r="AB291" s="303">
        <v>15.65</v>
      </c>
      <c r="AC291" s="303">
        <v>25.09</v>
      </c>
      <c r="AD291" s="303">
        <v>33.44</v>
      </c>
      <c r="AE291" s="303">
        <v>10.780801663399982</v>
      </c>
      <c r="AJ291" s="303">
        <f t="shared" si="87"/>
        <v>6.75</v>
      </c>
      <c r="AK291" s="303">
        <f t="shared" si="88"/>
        <v>8.9</v>
      </c>
      <c r="AL291" s="303">
        <f t="shared" si="88"/>
        <v>9.44</v>
      </c>
      <c r="AM291" s="303">
        <f t="shared" si="88"/>
        <v>8.3499999999999979</v>
      </c>
      <c r="AN291" s="303">
        <f t="shared" si="89"/>
        <v>10.780801663399982</v>
      </c>
    </row>
    <row r="292" spans="1:43" s="222" customFormat="1" ht="15" customHeight="1" x14ac:dyDescent="0.25">
      <c r="A292"/>
      <c r="B292" s="132" t="s">
        <v>86</v>
      </c>
      <c r="C292" s="132"/>
      <c r="D292" s="132"/>
      <c r="E292" s="132"/>
      <c r="F292" s="132"/>
      <c r="G292" s="132"/>
      <c r="H292" s="132"/>
      <c r="I292" s="132"/>
      <c r="J292" s="132"/>
      <c r="K292" s="132"/>
      <c r="L292" s="303">
        <v>1.93</v>
      </c>
      <c r="M292" s="303">
        <v>4.88</v>
      </c>
      <c r="N292" s="303">
        <v>6.18</v>
      </c>
      <c r="O292" s="303">
        <v>7.83</v>
      </c>
      <c r="P292" s="303">
        <v>6.12</v>
      </c>
      <c r="Q292" s="303">
        <v>5.55</v>
      </c>
      <c r="R292" s="303">
        <v>7.33</v>
      </c>
      <c r="S292" s="303">
        <v>9.19</v>
      </c>
      <c r="T292" s="303">
        <v>12.94</v>
      </c>
      <c r="U292" s="303">
        <v>15.34</v>
      </c>
      <c r="V292" s="303">
        <v>9.08</v>
      </c>
      <c r="W292" s="303">
        <v>12.87</v>
      </c>
      <c r="X292" s="303">
        <f>(AD292)</f>
        <v>22.81</v>
      </c>
      <c r="Y292" s="303"/>
      <c r="Z292" s="303"/>
      <c r="AA292" s="303">
        <v>5.0599999999999996</v>
      </c>
      <c r="AB292" s="303">
        <v>10.75</v>
      </c>
      <c r="AC292" s="303">
        <v>16.920000000000002</v>
      </c>
      <c r="AD292" s="303">
        <v>22.81</v>
      </c>
      <c r="AE292" s="303">
        <v>8.1077282989999837</v>
      </c>
      <c r="AJ292" s="303">
        <f t="shared" si="87"/>
        <v>5.0599999999999996</v>
      </c>
      <c r="AK292" s="303">
        <f t="shared" si="88"/>
        <v>5.69</v>
      </c>
      <c r="AL292" s="303">
        <f t="shared" si="88"/>
        <v>6.1700000000000017</v>
      </c>
      <c r="AM292" s="303">
        <f t="shared" si="88"/>
        <v>5.889999999999997</v>
      </c>
      <c r="AN292" s="303">
        <f t="shared" si="89"/>
        <v>8.1077282989999837</v>
      </c>
    </row>
    <row r="293" spans="1:43" s="222" customFormat="1" ht="15" customHeight="1" x14ac:dyDescent="0.25">
      <c r="A293"/>
      <c r="B293" s="132" t="s">
        <v>87</v>
      </c>
      <c r="C293" s="132"/>
      <c r="D293" s="132"/>
      <c r="E293" s="132"/>
      <c r="F293" s="132"/>
      <c r="G293" s="132"/>
      <c r="H293" s="132"/>
      <c r="I293" s="132"/>
      <c r="J293" s="132"/>
      <c r="K293" s="132"/>
      <c r="L293" s="303">
        <v>0.92</v>
      </c>
      <c r="M293" s="303">
        <v>1.36</v>
      </c>
      <c r="N293" s="303">
        <v>1.22</v>
      </c>
      <c r="O293" s="303">
        <v>1.1399999999999999</v>
      </c>
      <c r="P293" s="303">
        <v>1.33</v>
      </c>
      <c r="Q293" s="303">
        <v>1.57</v>
      </c>
      <c r="R293" s="303">
        <v>2.08</v>
      </c>
      <c r="S293" s="303">
        <v>2.14</v>
      </c>
      <c r="T293" s="303">
        <v>1.73</v>
      </c>
      <c r="U293" s="303">
        <v>2.68</v>
      </c>
      <c r="V293" s="303">
        <v>1.5</v>
      </c>
      <c r="W293" s="303">
        <v>2.4</v>
      </c>
      <c r="X293" s="303">
        <f>(AD293)</f>
        <v>4.3</v>
      </c>
      <c r="Y293" s="303"/>
      <c r="Z293" s="303"/>
      <c r="AA293" s="303">
        <v>1.17</v>
      </c>
      <c r="AB293" s="303">
        <v>2.34</v>
      </c>
      <c r="AC293" s="303">
        <v>3.56</v>
      </c>
      <c r="AD293" s="303">
        <v>4.3</v>
      </c>
      <c r="AE293" s="303">
        <v>1.6100577081999989</v>
      </c>
      <c r="AJ293" s="303">
        <f t="shared" si="87"/>
        <v>1.17</v>
      </c>
      <c r="AK293" s="303">
        <f t="shared" si="88"/>
        <v>1.17</v>
      </c>
      <c r="AL293" s="303">
        <f t="shared" si="88"/>
        <v>1.2200000000000002</v>
      </c>
      <c r="AM293" s="303">
        <f t="shared" si="88"/>
        <v>0.73999999999999977</v>
      </c>
      <c r="AN293" s="303">
        <f t="shared" si="89"/>
        <v>1.6100577081999989</v>
      </c>
    </row>
    <row r="294" spans="1:43" s="222" customFormat="1" ht="15" customHeight="1" x14ac:dyDescent="0.25">
      <c r="A294"/>
      <c r="B294" s="132" t="s">
        <v>88</v>
      </c>
      <c r="C294" s="132"/>
      <c r="D294" s="132"/>
      <c r="E294" s="132"/>
      <c r="F294" s="132"/>
      <c r="G294" s="132"/>
      <c r="H294" s="132"/>
      <c r="I294" s="132"/>
      <c r="J294" s="132"/>
      <c r="K294" s="132"/>
      <c r="L294" s="303">
        <v>0.82</v>
      </c>
      <c r="M294" s="303">
        <v>0.12</v>
      </c>
      <c r="N294" s="303">
        <v>0.8</v>
      </c>
      <c r="O294" s="303">
        <v>0.87</v>
      </c>
      <c r="P294" s="303">
        <v>2.41</v>
      </c>
      <c r="Q294" s="303">
        <v>2.59</v>
      </c>
      <c r="R294" s="303">
        <v>1.44</v>
      </c>
      <c r="S294" s="303">
        <v>1.72</v>
      </c>
      <c r="T294" s="303">
        <v>4.57</v>
      </c>
      <c r="U294" s="303">
        <v>5.48</v>
      </c>
      <c r="V294" s="303">
        <v>3.26</v>
      </c>
      <c r="W294" s="303">
        <v>4.25</v>
      </c>
      <c r="X294" s="303">
        <f>(AD294)</f>
        <v>6.33</v>
      </c>
      <c r="Y294" s="303"/>
      <c r="Z294" s="303"/>
      <c r="AA294" s="303">
        <v>0.53</v>
      </c>
      <c r="AB294" s="303">
        <v>2.5499999999999998</v>
      </c>
      <c r="AC294" s="303">
        <v>4.6100000000000003</v>
      </c>
      <c r="AD294" s="303">
        <v>6.33</v>
      </c>
      <c r="AE294" s="303">
        <v>1.0630156561999995</v>
      </c>
      <c r="AJ294" s="303">
        <f t="shared" si="87"/>
        <v>0.53</v>
      </c>
      <c r="AK294" s="303">
        <f t="shared" si="88"/>
        <v>2.0199999999999996</v>
      </c>
      <c r="AL294" s="303">
        <f t="shared" si="88"/>
        <v>2.0600000000000005</v>
      </c>
      <c r="AM294" s="303">
        <f t="shared" si="88"/>
        <v>1.7199999999999998</v>
      </c>
      <c r="AN294" s="303">
        <f t="shared" si="89"/>
        <v>1.0630156561999995</v>
      </c>
    </row>
    <row r="295" spans="1:43" s="222" customFormat="1" ht="15" customHeight="1" x14ac:dyDescent="0.25">
      <c r="A295"/>
      <c r="B295" s="131" t="s">
        <v>89</v>
      </c>
      <c r="C295" s="131"/>
      <c r="D295" s="131"/>
      <c r="E295" s="131"/>
      <c r="F295" s="131"/>
      <c r="G295" s="131"/>
      <c r="H295" s="131"/>
      <c r="I295" s="131"/>
      <c r="J295" s="131"/>
      <c r="K295" s="131"/>
      <c r="L295" s="303">
        <v>0</v>
      </c>
      <c r="M295" s="303">
        <v>0</v>
      </c>
      <c r="N295" s="303">
        <v>0</v>
      </c>
      <c r="O295" s="303">
        <v>0</v>
      </c>
      <c r="P295" s="303">
        <v>0</v>
      </c>
      <c r="Q295" s="303">
        <v>0</v>
      </c>
      <c r="R295" s="303">
        <v>0</v>
      </c>
      <c r="S295" s="303">
        <v>0</v>
      </c>
      <c r="T295" s="303">
        <v>0</v>
      </c>
      <c r="U295" s="303">
        <v>0</v>
      </c>
      <c r="V295" s="303">
        <v>0</v>
      </c>
      <c r="W295" s="303">
        <v>0</v>
      </c>
      <c r="X295" s="303">
        <f>AD295</f>
        <v>0</v>
      </c>
      <c r="Y295" s="303"/>
      <c r="AA295" s="303">
        <v>0</v>
      </c>
      <c r="AB295" s="303">
        <v>0</v>
      </c>
      <c r="AC295" s="303">
        <v>0</v>
      </c>
      <c r="AD295" s="303">
        <v>0</v>
      </c>
      <c r="AE295" s="303">
        <v>0</v>
      </c>
      <c r="AJ295" s="303">
        <f t="shared" si="87"/>
        <v>0</v>
      </c>
      <c r="AK295" s="303">
        <f t="shared" si="88"/>
        <v>0</v>
      </c>
      <c r="AL295" s="303">
        <f t="shared" si="88"/>
        <v>0</v>
      </c>
      <c r="AM295" s="303">
        <f t="shared" si="88"/>
        <v>0</v>
      </c>
      <c r="AN295" s="303">
        <f t="shared" si="89"/>
        <v>0</v>
      </c>
    </row>
    <row r="296" spans="1:43" s="222" customFormat="1" ht="15" customHeight="1" x14ac:dyDescent="0.25">
      <c r="A296"/>
      <c r="B296" s="40" t="s">
        <v>90</v>
      </c>
      <c r="C296" s="40"/>
      <c r="D296" s="40"/>
      <c r="E296" s="40"/>
      <c r="F296" s="40"/>
      <c r="G296" s="40"/>
      <c r="H296" s="40"/>
      <c r="I296" s="40"/>
      <c r="J296" s="40"/>
      <c r="K296" s="40"/>
      <c r="L296" s="294">
        <v>-0.44</v>
      </c>
      <c r="M296" s="294">
        <v>13.1</v>
      </c>
      <c r="N296" s="294">
        <v>16.559999999999999</v>
      </c>
      <c r="O296" s="294">
        <v>14.45</v>
      </c>
      <c r="P296" s="294">
        <v>15.29</v>
      </c>
      <c r="Q296" s="294">
        <v>12.3</v>
      </c>
      <c r="R296" s="294">
        <v>25.07</v>
      </c>
      <c r="S296" s="294">
        <v>56.3</v>
      </c>
      <c r="T296" s="294">
        <v>32.54</v>
      </c>
      <c r="U296" s="294">
        <v>138.93</v>
      </c>
      <c r="V296" s="294">
        <v>25.99</v>
      </c>
      <c r="W296" s="294">
        <v>48.72</v>
      </c>
      <c r="X296" s="294">
        <f>AD296</f>
        <v>177.42</v>
      </c>
      <c r="Y296" s="294"/>
      <c r="AA296" s="294">
        <v>10.75</v>
      </c>
      <c r="AB296" s="294">
        <v>22.04</v>
      </c>
      <c r="AC296" s="294">
        <v>47.99</v>
      </c>
      <c r="AD296" s="294">
        <v>177.42</v>
      </c>
      <c r="AE296" s="294">
        <v>17.503074252700017</v>
      </c>
      <c r="AJ296" s="294">
        <f t="shared" si="87"/>
        <v>10.75</v>
      </c>
      <c r="AK296" s="294">
        <f t="shared" si="88"/>
        <v>11.29</v>
      </c>
      <c r="AL296" s="294">
        <f t="shared" si="88"/>
        <v>25.950000000000003</v>
      </c>
      <c r="AM296" s="294">
        <f t="shared" si="88"/>
        <v>129.42999999999998</v>
      </c>
      <c r="AN296" s="294">
        <f t="shared" si="89"/>
        <v>17.503074252700017</v>
      </c>
    </row>
    <row r="297" spans="1:43" s="222" customFormat="1" ht="15" customHeight="1" x14ac:dyDescent="0.25">
      <c r="A297"/>
      <c r="B297" s="133" t="s">
        <v>91</v>
      </c>
      <c r="C297" s="133"/>
      <c r="D297" s="133"/>
      <c r="E297" s="133"/>
      <c r="F297" s="133"/>
      <c r="G297" s="133"/>
      <c r="H297" s="133"/>
      <c r="I297" s="133"/>
      <c r="J297" s="133"/>
      <c r="K297" s="133"/>
      <c r="L297" s="323" t="s">
        <v>23</v>
      </c>
      <c r="M297" s="323">
        <v>0.67</v>
      </c>
      <c r="N297" s="323">
        <v>0.67</v>
      </c>
      <c r="O297" s="323">
        <v>0.59</v>
      </c>
      <c r="P297" s="323">
        <v>0.61</v>
      </c>
      <c r="Q297" s="323">
        <v>0.57999999999999996</v>
      </c>
      <c r="R297" s="323">
        <v>0.73</v>
      </c>
      <c r="S297" s="323">
        <v>0.9</v>
      </c>
      <c r="T297" s="323">
        <v>0.65</v>
      </c>
      <c r="U297" s="323">
        <v>1.87</v>
      </c>
      <c r="V297" s="323">
        <v>0.71</v>
      </c>
      <c r="W297" s="323">
        <v>0.72</v>
      </c>
      <c r="X297" s="323">
        <f>AD297</f>
        <v>2</v>
      </c>
      <c r="Y297" s="323"/>
      <c r="AA297" s="323">
        <v>0.62</v>
      </c>
      <c r="AB297" s="323">
        <v>0.59</v>
      </c>
      <c r="AC297" s="323">
        <v>0.74</v>
      </c>
      <c r="AD297" s="323">
        <v>2</v>
      </c>
      <c r="AE297" s="323">
        <v>0.61883577581466109</v>
      </c>
      <c r="AJ297" s="323"/>
      <c r="AK297" s="323"/>
      <c r="AL297" s="323"/>
      <c r="AM297" s="323"/>
      <c r="AN297" s="323">
        <f t="shared" si="89"/>
        <v>0.61883577581466109</v>
      </c>
    </row>
    <row r="298" spans="1:43" s="222" customFormat="1" ht="15" customHeight="1" x14ac:dyDescent="0.25">
      <c r="A298"/>
      <c r="B298" s="130" t="s">
        <v>92</v>
      </c>
      <c r="C298" s="130"/>
      <c r="D298" s="130"/>
      <c r="E298" s="130"/>
      <c r="F298" s="130"/>
      <c r="G298" s="130"/>
      <c r="H298" s="130"/>
      <c r="I298" s="130"/>
      <c r="J298" s="130"/>
      <c r="K298" s="130"/>
      <c r="L298" s="303">
        <v>0</v>
      </c>
      <c r="M298" s="303">
        <v>0</v>
      </c>
      <c r="N298" s="303">
        <v>0</v>
      </c>
      <c r="O298" s="303">
        <v>0.03</v>
      </c>
      <c r="P298" s="303">
        <v>0</v>
      </c>
      <c r="Q298" s="303">
        <v>0</v>
      </c>
      <c r="R298" s="303">
        <v>0</v>
      </c>
      <c r="S298" s="303">
        <v>0.01</v>
      </c>
      <c r="T298" s="303">
        <v>0</v>
      </c>
      <c r="U298" s="303">
        <v>0.01</v>
      </c>
      <c r="V298" s="303">
        <v>0.01</v>
      </c>
      <c r="W298" s="303">
        <v>-0.02</v>
      </c>
      <c r="X298" s="303">
        <f>(AD298)</f>
        <v>0</v>
      </c>
      <c r="Y298" s="303"/>
      <c r="Z298" s="303"/>
      <c r="AA298" s="303">
        <v>0</v>
      </c>
      <c r="AB298" s="303">
        <v>0</v>
      </c>
      <c r="AC298" s="303">
        <v>0</v>
      </c>
      <c r="AD298" s="303">
        <v>0</v>
      </c>
      <c r="AE298" s="303">
        <v>0</v>
      </c>
      <c r="AJ298" s="303">
        <f>AA298</f>
        <v>0</v>
      </c>
      <c r="AK298" s="303">
        <f t="shared" ref="AK298:AM301" si="90">AB298-AA298</f>
        <v>0</v>
      </c>
      <c r="AL298" s="303">
        <f t="shared" si="90"/>
        <v>0</v>
      </c>
      <c r="AM298" s="303">
        <f t="shared" si="90"/>
        <v>0</v>
      </c>
      <c r="AN298" s="303">
        <f t="shared" si="89"/>
        <v>0</v>
      </c>
    </row>
    <row r="299" spans="1:43" s="222" customFormat="1" ht="15" customHeight="1" x14ac:dyDescent="0.25">
      <c r="A299"/>
      <c r="B299" s="130" t="s">
        <v>93</v>
      </c>
      <c r="C299" s="130"/>
      <c r="D299" s="130"/>
      <c r="E299" s="130"/>
      <c r="F299" s="130"/>
      <c r="G299" s="130"/>
      <c r="H299" s="130"/>
      <c r="I299" s="130"/>
      <c r="J299" s="130"/>
      <c r="K299" s="130"/>
      <c r="L299" s="303">
        <v>1.34</v>
      </c>
      <c r="M299" s="303">
        <v>4.5599999999999996</v>
      </c>
      <c r="N299" s="303">
        <v>6.32</v>
      </c>
      <c r="O299" s="303">
        <v>6.42</v>
      </c>
      <c r="P299" s="303">
        <v>5.94</v>
      </c>
      <c r="Q299" s="303">
        <v>5.0999999999999996</v>
      </c>
      <c r="R299" s="303">
        <v>8.0399999999999991</v>
      </c>
      <c r="S299" s="303">
        <v>10.31</v>
      </c>
      <c r="T299" s="303">
        <v>13.54</v>
      </c>
      <c r="U299" s="303">
        <v>15.79</v>
      </c>
      <c r="V299" s="303">
        <v>8.83</v>
      </c>
      <c r="W299" s="303">
        <v>11.04</v>
      </c>
      <c r="X299" s="303">
        <f>(AD299)</f>
        <v>18.78</v>
      </c>
      <c r="Y299" s="303"/>
      <c r="Z299" s="303"/>
      <c r="AA299" s="303">
        <v>4.84</v>
      </c>
      <c r="AB299" s="303">
        <v>10.3</v>
      </c>
      <c r="AC299" s="303">
        <v>14.6</v>
      </c>
      <c r="AD299" s="303">
        <v>18.78</v>
      </c>
      <c r="AE299" s="303">
        <v>7.8585759001000035</v>
      </c>
      <c r="AJ299" s="303">
        <f>AA299</f>
        <v>4.84</v>
      </c>
      <c r="AK299" s="303">
        <f t="shared" si="90"/>
        <v>5.4600000000000009</v>
      </c>
      <c r="AL299" s="303">
        <f t="shared" si="90"/>
        <v>4.2999999999999989</v>
      </c>
      <c r="AM299" s="303">
        <f t="shared" si="90"/>
        <v>4.1800000000000015</v>
      </c>
      <c r="AN299" s="303">
        <f t="shared" si="89"/>
        <v>7.8585759001000035</v>
      </c>
    </row>
    <row r="300" spans="1:43" s="222" customFormat="1" ht="15" customHeight="1" x14ac:dyDescent="0.25">
      <c r="A300"/>
      <c r="B300" s="130" t="s">
        <v>94</v>
      </c>
      <c r="C300" s="130"/>
      <c r="D300" s="130"/>
      <c r="E300" s="130"/>
      <c r="F300" s="130"/>
      <c r="G300" s="130"/>
      <c r="H300" s="130"/>
      <c r="I300" s="130"/>
      <c r="J300" s="130"/>
      <c r="K300" s="130"/>
      <c r="L300" s="303">
        <v>0</v>
      </c>
      <c r="M300" s="303">
        <v>0</v>
      </c>
      <c r="N300" s="303">
        <v>0</v>
      </c>
      <c r="O300" s="303">
        <v>0</v>
      </c>
      <c r="P300" s="303">
        <v>0.03</v>
      </c>
      <c r="Q300" s="303">
        <v>0.03</v>
      </c>
      <c r="R300" s="303">
        <v>0.05</v>
      </c>
      <c r="S300" s="303">
        <v>0.06</v>
      </c>
      <c r="T300" s="303">
        <v>0.06</v>
      </c>
      <c r="U300" s="303">
        <v>0.09</v>
      </c>
      <c r="V300" s="303">
        <v>0</v>
      </c>
      <c r="W300" s="303">
        <v>0</v>
      </c>
      <c r="X300" s="303">
        <f>(AD300)</f>
        <v>0</v>
      </c>
      <c r="Y300" s="303"/>
      <c r="Z300" s="303"/>
      <c r="AA300" s="303">
        <v>0</v>
      </c>
      <c r="AB300" s="303">
        <v>0</v>
      </c>
      <c r="AC300" s="303">
        <v>0</v>
      </c>
      <c r="AD300" s="303">
        <v>0</v>
      </c>
      <c r="AE300" s="303">
        <v>0</v>
      </c>
      <c r="AJ300" s="303">
        <f>AA300</f>
        <v>0</v>
      </c>
      <c r="AK300" s="303">
        <f t="shared" si="90"/>
        <v>0</v>
      </c>
      <c r="AL300" s="303">
        <f t="shared" si="90"/>
        <v>0</v>
      </c>
      <c r="AM300" s="303">
        <f t="shared" si="90"/>
        <v>0</v>
      </c>
      <c r="AN300" s="303">
        <f t="shared" si="89"/>
        <v>0</v>
      </c>
    </row>
    <row r="301" spans="1:43" s="222" customFormat="1" ht="15" customHeight="1" x14ac:dyDescent="0.25">
      <c r="A301"/>
      <c r="B301" s="6" t="s">
        <v>95</v>
      </c>
      <c r="C301" s="6"/>
      <c r="D301" s="6"/>
      <c r="E301" s="6"/>
      <c r="F301" s="6"/>
      <c r="G301" s="6"/>
      <c r="H301" s="6"/>
      <c r="I301" s="6"/>
      <c r="J301" s="6"/>
      <c r="K301" s="6"/>
      <c r="L301" s="294">
        <v>-1.78</v>
      </c>
      <c r="M301" s="294">
        <v>8.5399999999999991</v>
      </c>
      <c r="N301" s="294">
        <v>10.23</v>
      </c>
      <c r="O301" s="294">
        <v>8.01</v>
      </c>
      <c r="P301" s="294">
        <v>9.3800000000000008</v>
      </c>
      <c r="Q301" s="294">
        <v>7.23</v>
      </c>
      <c r="R301" s="294">
        <v>17.079999999999998</v>
      </c>
      <c r="S301" s="294">
        <v>46.05</v>
      </c>
      <c r="T301" s="294">
        <v>19.059999999999999</v>
      </c>
      <c r="U301" s="294">
        <v>123.22</v>
      </c>
      <c r="V301" s="294">
        <v>17.149999999999999</v>
      </c>
      <c r="W301" s="294">
        <v>37.700000000000003</v>
      </c>
      <c r="X301" s="294">
        <f>AD301</f>
        <v>158.63999999999999</v>
      </c>
      <c r="Y301" s="294"/>
      <c r="AA301" s="294">
        <v>5.91</v>
      </c>
      <c r="AB301" s="294">
        <v>11.74</v>
      </c>
      <c r="AC301" s="294">
        <v>33.39</v>
      </c>
      <c r="AD301" s="294">
        <v>158.63999999999999</v>
      </c>
      <c r="AE301" s="294">
        <v>9.6444983526000136</v>
      </c>
      <c r="AJ301" s="294">
        <f>AA301</f>
        <v>5.91</v>
      </c>
      <c r="AK301" s="294">
        <f t="shared" si="90"/>
        <v>5.83</v>
      </c>
      <c r="AL301" s="294">
        <f t="shared" si="90"/>
        <v>21.65</v>
      </c>
      <c r="AM301" s="294">
        <f t="shared" si="90"/>
        <v>125.24999999999999</v>
      </c>
      <c r="AN301" s="294">
        <f t="shared" si="89"/>
        <v>9.6444983526000136</v>
      </c>
    </row>
    <row r="302" spans="1:43" s="222" customFormat="1" ht="15" customHeight="1" x14ac:dyDescent="0.25">
      <c r="A302"/>
      <c r="B302"/>
      <c r="C302"/>
      <c r="D302"/>
      <c r="E302"/>
      <c r="F302"/>
      <c r="G302"/>
      <c r="H302"/>
      <c r="I302"/>
      <c r="J302"/>
      <c r="K302"/>
      <c r="W302" s="326"/>
    </row>
    <row r="303" spans="1:43" s="222" customFormat="1" ht="15" customHeight="1" x14ac:dyDescent="0.25">
      <c r="A303"/>
      <c r="B303"/>
      <c r="C303"/>
      <c r="D303"/>
      <c r="E303"/>
      <c r="F303"/>
      <c r="G303"/>
      <c r="H303"/>
      <c r="I303"/>
      <c r="J303"/>
      <c r="K303"/>
      <c r="W303" s="326"/>
    </row>
    <row r="304" spans="1:43" s="222" customFormat="1" ht="15" customHeight="1" x14ac:dyDescent="0.25">
      <c r="A304"/>
      <c r="B304" s="169" t="s">
        <v>96</v>
      </c>
      <c r="C304" s="169"/>
      <c r="D304" s="169"/>
      <c r="E304" s="169"/>
      <c r="F304" s="169"/>
      <c r="G304" s="169"/>
      <c r="H304" s="169"/>
      <c r="I304" s="169"/>
      <c r="J304" s="169"/>
      <c r="K304" s="169"/>
      <c r="L304" s="227">
        <v>2010</v>
      </c>
      <c r="M304" s="227">
        <v>2011</v>
      </c>
      <c r="N304" s="227">
        <v>2012</v>
      </c>
      <c r="O304" s="227">
        <v>2013</v>
      </c>
      <c r="P304" s="227">
        <v>2014</v>
      </c>
      <c r="Q304" s="227">
        <v>2015</v>
      </c>
      <c r="R304" s="227">
        <v>2016</v>
      </c>
      <c r="S304" s="227">
        <v>2017</v>
      </c>
      <c r="T304" s="227">
        <v>2018</v>
      </c>
      <c r="U304" s="227">
        <v>2019</v>
      </c>
      <c r="V304" s="227">
        <v>2020</v>
      </c>
      <c r="W304" s="227">
        <v>2021</v>
      </c>
      <c r="X304" s="228">
        <v>2022</v>
      </c>
      <c r="Y304" s="229">
        <v>2023</v>
      </c>
      <c r="AA304" s="230" t="s">
        <v>290</v>
      </c>
      <c r="AB304" s="230" t="s">
        <v>291</v>
      </c>
      <c r="AC304" s="230" t="s">
        <v>292</v>
      </c>
      <c r="AD304" s="230">
        <v>2022</v>
      </c>
      <c r="AE304" s="231" t="s">
        <v>320</v>
      </c>
      <c r="AF304" s="231" t="s">
        <v>321</v>
      </c>
      <c r="AG304" s="232" t="s">
        <v>322</v>
      </c>
      <c r="AH304" s="233">
        <v>2023</v>
      </c>
      <c r="AJ304" s="230" t="s">
        <v>290</v>
      </c>
      <c r="AK304" s="230" t="s">
        <v>293</v>
      </c>
      <c r="AL304" s="230" t="s">
        <v>294</v>
      </c>
      <c r="AM304" s="230" t="s">
        <v>295</v>
      </c>
      <c r="AN304" s="231" t="s">
        <v>320</v>
      </c>
      <c r="AO304" s="231" t="s">
        <v>325</v>
      </c>
      <c r="AP304" s="231" t="s">
        <v>323</v>
      </c>
      <c r="AQ304" s="231" t="s">
        <v>324</v>
      </c>
    </row>
    <row r="305" spans="1:43" s="222" customFormat="1" ht="15" customHeight="1" x14ac:dyDescent="0.25">
      <c r="A305"/>
      <c r="B305" s="6" t="s">
        <v>97</v>
      </c>
      <c r="C305" s="6"/>
      <c r="D305" s="6"/>
      <c r="E305" s="6"/>
      <c r="F305" s="6"/>
      <c r="G305" s="6"/>
      <c r="H305" s="6"/>
      <c r="I305" s="6"/>
      <c r="J305" s="6"/>
      <c r="K305" s="6"/>
      <c r="L305" s="294">
        <v>13.8</v>
      </c>
      <c r="M305" s="294">
        <v>83.8</v>
      </c>
      <c r="N305" s="294">
        <v>83.8</v>
      </c>
      <c r="O305" s="294">
        <v>83.8</v>
      </c>
      <c r="P305" s="294">
        <v>83.8</v>
      </c>
      <c r="Q305" s="294">
        <v>83.8</v>
      </c>
      <c r="R305" s="294">
        <v>203.8</v>
      </c>
      <c r="S305" s="294">
        <v>330.7</v>
      </c>
      <c r="T305" s="294">
        <v>467.2</v>
      </c>
      <c r="U305" s="294">
        <v>467.2</v>
      </c>
      <c r="V305" s="294">
        <v>435.7</v>
      </c>
      <c r="W305" s="294">
        <v>794.71</v>
      </c>
      <c r="X305" s="294">
        <f>AD305</f>
        <v>1113.9100000000001</v>
      </c>
      <c r="Y305" s="294"/>
      <c r="AA305" s="294">
        <v>794.71</v>
      </c>
      <c r="AB305" s="294">
        <v>794.71</v>
      </c>
      <c r="AC305" s="294">
        <v>1113.9100000000001</v>
      </c>
      <c r="AD305" s="294">
        <v>1113.9100000000001</v>
      </c>
      <c r="AE305" s="294" vm="237">
        <v>1113.9100000000001</v>
      </c>
      <c r="AJ305" s="294"/>
      <c r="AK305" s="294"/>
      <c r="AL305" s="294"/>
      <c r="AM305" s="294"/>
      <c r="AN305" s="294"/>
      <c r="AO305" s="294"/>
      <c r="AP305" s="294"/>
      <c r="AQ305" s="294"/>
    </row>
    <row r="306" spans="1:43" s="222" customFormat="1" ht="15" customHeight="1" x14ac:dyDescent="0.25">
      <c r="A306"/>
      <c r="B306" s="20"/>
      <c r="C306" s="20"/>
      <c r="D306" s="20"/>
      <c r="E306" s="20"/>
      <c r="F306" s="20"/>
      <c r="G306" s="20"/>
      <c r="H306" s="20"/>
      <c r="I306" s="20"/>
      <c r="J306" s="20"/>
      <c r="K306" s="20"/>
      <c r="Q306" s="308"/>
      <c r="R306" s="308"/>
      <c r="S306" s="308"/>
      <c r="T306" s="308"/>
      <c r="U306" s="308"/>
    </row>
    <row r="307" spans="1:43" s="222" customFormat="1" ht="15" customHeight="1" x14ac:dyDescent="0.25">
      <c r="A307"/>
      <c r="B307" s="39" t="s">
        <v>271</v>
      </c>
      <c r="C307" s="39"/>
      <c r="D307" s="39"/>
      <c r="E307" s="39"/>
      <c r="F307" s="39"/>
      <c r="G307" s="39"/>
      <c r="H307" s="39"/>
      <c r="I307" s="39"/>
      <c r="J307" s="39"/>
      <c r="K307" s="39"/>
      <c r="L307" s="318">
        <v>0.26</v>
      </c>
      <c r="M307" s="318">
        <v>0.35</v>
      </c>
      <c r="N307" s="318">
        <v>0.31</v>
      </c>
      <c r="O307" s="318">
        <v>0.31</v>
      </c>
      <c r="P307" s="318">
        <v>0.32</v>
      </c>
      <c r="Q307" s="318">
        <v>0.3</v>
      </c>
      <c r="R307" s="318">
        <v>0.35</v>
      </c>
      <c r="S307" s="318">
        <v>0.43</v>
      </c>
      <c r="T307" s="318">
        <v>0.4</v>
      </c>
      <c r="U307" s="318">
        <v>0.43</v>
      </c>
      <c r="V307" s="318">
        <v>0.38</v>
      </c>
      <c r="W307" s="318">
        <v>0.41</v>
      </c>
      <c r="X307" s="318">
        <f>AD307</f>
        <v>0.39</v>
      </c>
      <c r="Y307" s="318"/>
      <c r="AA307" s="318">
        <v>0.28000000000000003</v>
      </c>
      <c r="AB307" s="318">
        <v>0.31</v>
      </c>
      <c r="AC307" s="318">
        <v>0.38</v>
      </c>
      <c r="AD307" s="318">
        <v>0.39</v>
      </c>
      <c r="AE307" s="318" vm="293">
        <v>0.26843282250953593</v>
      </c>
      <c r="AJ307" s="318"/>
      <c r="AK307" s="318"/>
      <c r="AL307" s="318"/>
      <c r="AM307" s="318"/>
      <c r="AN307" s="318"/>
      <c r="AO307" s="318"/>
      <c r="AP307" s="318"/>
      <c r="AQ307" s="318"/>
    </row>
    <row r="308" spans="1:43" s="222" customFormat="1" ht="15" customHeight="1" x14ac:dyDescent="0.25">
      <c r="A308"/>
      <c r="B308" s="130"/>
      <c r="C308" s="130"/>
      <c r="D308" s="130"/>
      <c r="E308" s="130"/>
      <c r="F308" s="130"/>
      <c r="G308" s="130"/>
      <c r="H308" s="130"/>
      <c r="I308" s="130"/>
      <c r="J308" s="130"/>
      <c r="K308" s="130"/>
      <c r="Q308" s="308"/>
      <c r="R308" s="308"/>
      <c r="S308" s="308"/>
      <c r="T308" s="308"/>
      <c r="U308" s="308"/>
    </row>
    <row r="309" spans="1:43" s="222" customFormat="1" ht="15" customHeight="1" x14ac:dyDescent="0.25">
      <c r="A309"/>
      <c r="B309" s="39" t="s">
        <v>272</v>
      </c>
      <c r="C309" s="39"/>
      <c r="D309" s="39"/>
      <c r="E309" s="39"/>
      <c r="F309" s="39"/>
      <c r="G309" s="39"/>
      <c r="H309" s="39"/>
      <c r="I309" s="39"/>
      <c r="J309" s="39"/>
      <c r="K309" s="39"/>
      <c r="L309" s="324">
        <v>30.78</v>
      </c>
      <c r="M309" s="294">
        <v>169.63</v>
      </c>
      <c r="N309" s="294">
        <v>231.26</v>
      </c>
      <c r="O309" s="294">
        <v>229.8</v>
      </c>
      <c r="P309" s="294">
        <v>235.93</v>
      </c>
      <c r="Q309" s="294">
        <v>222.35</v>
      </c>
      <c r="R309" s="294">
        <v>666.17</v>
      </c>
      <c r="S309" s="294">
        <v>861.25</v>
      </c>
      <c r="T309" s="294">
        <v>1234.98</v>
      </c>
      <c r="U309" s="294">
        <v>1757.3</v>
      </c>
      <c r="V309" s="294">
        <v>1092.6099999999999</v>
      </c>
      <c r="W309" s="294">
        <v>1887.6</v>
      </c>
      <c r="X309" s="294">
        <f>AD309</f>
        <v>2624.86</v>
      </c>
      <c r="Y309" s="294"/>
      <c r="AA309" s="294">
        <v>496.38</v>
      </c>
      <c r="AB309" s="294">
        <v>1039.54</v>
      </c>
      <c r="AC309" s="294">
        <v>1901.45</v>
      </c>
      <c r="AD309" s="294">
        <v>2624.86</v>
      </c>
      <c r="AE309" s="294">
        <v>1332.2888702600601</v>
      </c>
      <c r="AJ309" s="294">
        <f>AA309</f>
        <v>496.38</v>
      </c>
      <c r="AK309" s="294">
        <f>AB309-AA309</f>
        <v>543.16</v>
      </c>
      <c r="AL309" s="294">
        <f>AC309-AB309</f>
        <v>861.91000000000008</v>
      </c>
      <c r="AM309" s="294">
        <f>AD309-AC309</f>
        <v>723.41000000000008</v>
      </c>
      <c r="AN309" s="222">
        <f>AE309</f>
        <v>1332.2888702600601</v>
      </c>
    </row>
    <row r="310" spans="1:43" s="222" customFormat="1" ht="15" customHeight="1" x14ac:dyDescent="0.25">
      <c r="A310"/>
      <c r="B310" s="130"/>
      <c r="C310" s="130"/>
      <c r="D310" s="130"/>
      <c r="E310" s="130"/>
      <c r="F310" s="130"/>
      <c r="G310" s="130"/>
      <c r="H310" s="130"/>
      <c r="I310" s="130"/>
      <c r="J310" s="130"/>
      <c r="K310" s="130"/>
      <c r="M310" s="294"/>
      <c r="N310" s="294"/>
      <c r="O310" s="294"/>
      <c r="P310" s="294"/>
      <c r="Q310" s="294"/>
      <c r="R310" s="294"/>
      <c r="S310" s="294"/>
      <c r="T310" s="294"/>
      <c r="U310" s="294"/>
      <c r="V310" s="294"/>
      <c r="W310" s="294"/>
      <c r="X310" s="294"/>
      <c r="Y310" s="294"/>
      <c r="AA310" s="294"/>
      <c r="AB310" s="294"/>
      <c r="AC310" s="294"/>
      <c r="AD310" s="294"/>
      <c r="AE310" s="294"/>
      <c r="AJ310" s="294"/>
      <c r="AK310" s="294"/>
      <c r="AL310" s="294"/>
      <c r="AM310" s="294"/>
      <c r="AN310" s="294"/>
      <c r="AO310" s="294"/>
      <c r="AP310" s="294"/>
      <c r="AQ310" s="294"/>
    </row>
    <row r="311" spans="1:43" s="222" customFormat="1" ht="15" customHeight="1" x14ac:dyDescent="0.25">
      <c r="A311"/>
      <c r="B311" s="39" t="s">
        <v>111</v>
      </c>
      <c r="C311" s="39"/>
      <c r="D311" s="39"/>
      <c r="E311" s="39"/>
      <c r="F311" s="39"/>
      <c r="G311" s="39"/>
      <c r="H311" s="39"/>
      <c r="I311" s="39"/>
      <c r="J311" s="39"/>
      <c r="K311" s="39"/>
      <c r="L311" s="294">
        <v>254.43</v>
      </c>
      <c r="M311" s="294">
        <v>278.41000000000003</v>
      </c>
      <c r="N311" s="294">
        <v>286.39</v>
      </c>
      <c r="O311" s="294">
        <v>309.20999999999998</v>
      </c>
      <c r="P311" s="294">
        <v>346.36</v>
      </c>
      <c r="Q311" s="294">
        <v>370.37</v>
      </c>
      <c r="R311" s="294">
        <v>216.09</v>
      </c>
      <c r="S311" s="294">
        <v>288.79000000000002</v>
      </c>
      <c r="T311" s="294">
        <v>195.39</v>
      </c>
      <c r="U311" s="294">
        <v>205.32</v>
      </c>
      <c r="V311" s="294">
        <v>217.56</v>
      </c>
      <c r="W311" s="294">
        <v>245.52</v>
      </c>
      <c r="X311" s="294">
        <f>AD311</f>
        <v>219.19</v>
      </c>
      <c r="Y311" s="294"/>
      <c r="AA311" s="294">
        <v>252.6</v>
      </c>
      <c r="AB311" s="294">
        <v>243.5</v>
      </c>
      <c r="AC311" s="294">
        <v>221.11</v>
      </c>
      <c r="AD311" s="294">
        <v>219.19</v>
      </c>
      <c r="AE311" s="294">
        <v>132.43079788862269</v>
      </c>
      <c r="AJ311" s="294"/>
      <c r="AK311" s="294"/>
      <c r="AL311" s="294"/>
      <c r="AM311" s="294"/>
      <c r="AN311" s="294"/>
      <c r="AO311" s="294"/>
      <c r="AP311" s="294"/>
      <c r="AQ311" s="294"/>
    </row>
    <row r="312" spans="1:43" s="222" customFormat="1" ht="15" customHeight="1" x14ac:dyDescent="0.25">
      <c r="A312"/>
      <c r="B312"/>
      <c r="C312"/>
      <c r="D312"/>
      <c r="E312"/>
      <c r="F312"/>
      <c r="G312"/>
      <c r="H312"/>
      <c r="I312"/>
      <c r="J312"/>
      <c r="K312"/>
      <c r="W312" s="326"/>
    </row>
    <row r="313" spans="1:43" s="222" customFormat="1" ht="30" customHeight="1" x14ac:dyDescent="0.25">
      <c r="A313"/>
      <c r="B313" s="181" t="s">
        <v>66</v>
      </c>
      <c r="C313" s="181"/>
      <c r="D313" s="181"/>
      <c r="E313" s="181"/>
      <c r="F313" s="181"/>
      <c r="G313" s="181"/>
      <c r="H313" s="181"/>
      <c r="I313" s="181"/>
      <c r="J313" s="181"/>
      <c r="K313" s="181"/>
      <c r="L313" s="223"/>
      <c r="M313" s="223"/>
      <c r="N313" s="223"/>
      <c r="O313" s="223"/>
      <c r="P313" s="223"/>
      <c r="Q313" s="223"/>
      <c r="R313" s="223"/>
      <c r="S313" s="223"/>
      <c r="T313" s="223"/>
      <c r="U313" s="223"/>
      <c r="V313" s="224"/>
      <c r="W313" s="326"/>
    </row>
    <row r="314" spans="1:43" s="222" customFormat="1" ht="15" customHeight="1" x14ac:dyDescent="0.25">
      <c r="A314"/>
      <c r="B314" s="169" t="s">
        <v>58</v>
      </c>
      <c r="C314" s="169"/>
      <c r="D314" s="169"/>
      <c r="E314" s="169"/>
      <c r="F314" s="169"/>
      <c r="G314" s="169"/>
      <c r="H314" s="169"/>
      <c r="I314" s="169"/>
      <c r="J314" s="169"/>
      <c r="K314" s="169"/>
      <c r="L314" s="227">
        <v>2010</v>
      </c>
      <c r="M314" s="227">
        <v>2011</v>
      </c>
      <c r="N314" s="227">
        <v>2012</v>
      </c>
      <c r="O314" s="227">
        <v>2013</v>
      </c>
      <c r="P314" s="227">
        <v>2014</v>
      </c>
      <c r="Q314" s="227">
        <v>2015</v>
      </c>
      <c r="R314" s="227">
        <v>2016</v>
      </c>
      <c r="S314" s="227">
        <v>2017</v>
      </c>
      <c r="T314" s="227">
        <v>2018</v>
      </c>
      <c r="U314" s="227">
        <v>2019</v>
      </c>
      <c r="V314" s="227">
        <v>2020</v>
      </c>
      <c r="W314" s="227">
        <v>2021</v>
      </c>
      <c r="X314" s="228">
        <v>2022</v>
      </c>
      <c r="Y314" s="229">
        <v>2023</v>
      </c>
      <c r="AA314" s="230" t="s">
        <v>290</v>
      </c>
      <c r="AB314" s="230" t="s">
        <v>291</v>
      </c>
      <c r="AC314" s="230" t="s">
        <v>292</v>
      </c>
      <c r="AD314" s="230">
        <v>2022</v>
      </c>
      <c r="AE314" s="231" t="s">
        <v>320</v>
      </c>
      <c r="AF314" s="231" t="s">
        <v>321</v>
      </c>
      <c r="AG314" s="232" t="s">
        <v>322</v>
      </c>
      <c r="AH314" s="233">
        <v>2023</v>
      </c>
      <c r="AJ314" s="230" t="s">
        <v>290</v>
      </c>
      <c r="AK314" s="230" t="s">
        <v>293</v>
      </c>
      <c r="AL314" s="230" t="s">
        <v>294</v>
      </c>
      <c r="AM314" s="230" t="s">
        <v>295</v>
      </c>
      <c r="AN314" s="231" t="s">
        <v>320</v>
      </c>
      <c r="AO314" s="231" t="s">
        <v>325</v>
      </c>
      <c r="AP314" s="231" t="s">
        <v>323</v>
      </c>
      <c r="AQ314" s="231" t="s">
        <v>324</v>
      </c>
    </row>
    <row r="315" spans="1:43" s="222" customFormat="1" ht="15" customHeight="1" x14ac:dyDescent="0.25">
      <c r="A315"/>
      <c r="B315" s="40" t="s">
        <v>22</v>
      </c>
      <c r="C315" s="40"/>
      <c r="D315" s="40"/>
      <c r="E315" s="40"/>
      <c r="F315" s="40"/>
      <c r="G315" s="40"/>
      <c r="H315" s="40"/>
      <c r="I315" s="40"/>
      <c r="J315" s="40"/>
      <c r="K315" s="40"/>
      <c r="L315" s="294">
        <v>0</v>
      </c>
      <c r="M315" s="294">
        <v>0</v>
      </c>
      <c r="N315" s="294">
        <v>0</v>
      </c>
      <c r="O315" s="294">
        <v>0</v>
      </c>
      <c r="P315" s="294">
        <v>0</v>
      </c>
      <c r="Q315" s="294">
        <v>0</v>
      </c>
      <c r="R315" s="294">
        <v>0</v>
      </c>
      <c r="S315" s="294">
        <v>0</v>
      </c>
      <c r="T315" s="294">
        <v>0</v>
      </c>
      <c r="U315" s="294">
        <v>0</v>
      </c>
      <c r="V315" s="294">
        <v>0</v>
      </c>
      <c r="W315" s="294">
        <v>0</v>
      </c>
      <c r="X315" s="294">
        <f>AD315</f>
        <v>84.52</v>
      </c>
      <c r="Y315" s="294"/>
      <c r="AA315" s="294">
        <v>7.1</v>
      </c>
      <c r="AB315" s="294">
        <v>31.69</v>
      </c>
      <c r="AC315" s="294">
        <v>56.64</v>
      </c>
      <c r="AD315" s="294">
        <v>84.52</v>
      </c>
      <c r="AE315" s="294">
        <v>30.177536119799999</v>
      </c>
      <c r="AJ315" s="294">
        <f t="shared" ref="AJ315:AJ322" si="91">AA315</f>
        <v>7.1</v>
      </c>
      <c r="AK315" s="294">
        <f t="shared" ref="AK315:AM322" si="92">AB315-AA315</f>
        <v>24.590000000000003</v>
      </c>
      <c r="AL315" s="294">
        <f t="shared" si="92"/>
        <v>24.95</v>
      </c>
      <c r="AM315" s="294">
        <f t="shared" si="92"/>
        <v>27.879999999999995</v>
      </c>
      <c r="AN315" s="294">
        <f>AE315</f>
        <v>30.177536119799999</v>
      </c>
    </row>
    <row r="316" spans="1:43" s="222" customFormat="1" ht="15" customHeight="1" x14ac:dyDescent="0.25">
      <c r="A316"/>
      <c r="B316" s="131" t="s">
        <v>84</v>
      </c>
      <c r="C316" s="131"/>
      <c r="D316" s="131"/>
      <c r="E316" s="131"/>
      <c r="F316" s="131"/>
      <c r="G316" s="131"/>
      <c r="H316" s="131"/>
      <c r="I316" s="131"/>
      <c r="J316" s="131"/>
      <c r="K316" s="131"/>
      <c r="L316" s="303">
        <v>0</v>
      </c>
      <c r="M316" s="303">
        <v>0</v>
      </c>
      <c r="N316" s="303">
        <v>0</v>
      </c>
      <c r="O316" s="303">
        <v>0</v>
      </c>
      <c r="P316" s="303">
        <v>0</v>
      </c>
      <c r="Q316" s="303">
        <v>0</v>
      </c>
      <c r="R316" s="303">
        <v>0</v>
      </c>
      <c r="S316" s="303">
        <v>0</v>
      </c>
      <c r="T316" s="303">
        <v>0</v>
      </c>
      <c r="U316" s="303">
        <v>0</v>
      </c>
      <c r="V316" s="303">
        <v>0</v>
      </c>
      <c r="W316" s="303">
        <v>0</v>
      </c>
      <c r="X316" s="303">
        <f>AD316</f>
        <v>2.65</v>
      </c>
      <c r="Y316" s="303"/>
      <c r="AA316" s="303">
        <v>0.02</v>
      </c>
      <c r="AB316" s="303">
        <v>1.1100000000000001</v>
      </c>
      <c r="AC316" s="303">
        <v>1.49</v>
      </c>
      <c r="AD316" s="303">
        <v>2.65</v>
      </c>
      <c r="AE316" s="303">
        <v>0.81479518279999985</v>
      </c>
      <c r="AJ316" s="303">
        <f t="shared" si="91"/>
        <v>0.02</v>
      </c>
      <c r="AK316" s="303">
        <f t="shared" si="92"/>
        <v>1.0900000000000001</v>
      </c>
      <c r="AL316" s="303">
        <f t="shared" si="92"/>
        <v>0.37999999999999989</v>
      </c>
      <c r="AM316" s="303">
        <f t="shared" si="92"/>
        <v>1.1599999999999999</v>
      </c>
      <c r="AN316" s="303">
        <f t="shared" ref="AN316:AN327" si="93">AE316</f>
        <v>0.81479518279999985</v>
      </c>
    </row>
    <row r="317" spans="1:43" s="222" customFormat="1" ht="15" customHeight="1" x14ac:dyDescent="0.25">
      <c r="A317"/>
      <c r="B317" s="131" t="s">
        <v>85</v>
      </c>
      <c r="C317" s="131"/>
      <c r="D317" s="131"/>
      <c r="E317" s="131"/>
      <c r="F317" s="131"/>
      <c r="G317" s="131"/>
      <c r="H317" s="131"/>
      <c r="I317" s="131"/>
      <c r="J317" s="131"/>
      <c r="K317" s="131"/>
      <c r="L317" s="303">
        <v>0</v>
      </c>
      <c r="M317" s="303">
        <v>0</v>
      </c>
      <c r="N317" s="303">
        <v>0</v>
      </c>
      <c r="O317" s="303">
        <v>0</v>
      </c>
      <c r="P317" s="303">
        <v>0</v>
      </c>
      <c r="Q317" s="303">
        <v>0</v>
      </c>
      <c r="R317" s="303">
        <v>0</v>
      </c>
      <c r="S317" s="303">
        <v>0</v>
      </c>
      <c r="T317" s="303">
        <v>0</v>
      </c>
      <c r="U317" s="303">
        <v>0</v>
      </c>
      <c r="V317" s="303">
        <v>0</v>
      </c>
      <c r="W317" s="303">
        <v>0</v>
      </c>
      <c r="X317" s="303">
        <f>(AD317)*-1</f>
        <v>-52.05</v>
      </c>
      <c r="Y317" s="303"/>
      <c r="Z317" s="303"/>
      <c r="AA317" s="303">
        <v>3.63</v>
      </c>
      <c r="AB317" s="303">
        <v>14.46</v>
      </c>
      <c r="AC317" s="303">
        <v>29.42</v>
      </c>
      <c r="AD317" s="303">
        <v>52.05</v>
      </c>
      <c r="AE317" s="303">
        <v>14.158704722200003</v>
      </c>
      <c r="AJ317" s="303">
        <f t="shared" si="91"/>
        <v>3.63</v>
      </c>
      <c r="AK317" s="303">
        <f t="shared" si="92"/>
        <v>10.830000000000002</v>
      </c>
      <c r="AL317" s="303">
        <f t="shared" si="92"/>
        <v>14.96</v>
      </c>
      <c r="AM317" s="303">
        <f t="shared" si="92"/>
        <v>22.629999999999995</v>
      </c>
      <c r="AN317" s="303">
        <f t="shared" si="93"/>
        <v>14.158704722200003</v>
      </c>
    </row>
    <row r="318" spans="1:43" s="222" customFormat="1" ht="15" customHeight="1" x14ac:dyDescent="0.25">
      <c r="A318"/>
      <c r="B318" s="132" t="s">
        <v>86</v>
      </c>
      <c r="C318" s="132"/>
      <c r="D318" s="132"/>
      <c r="E318" s="132"/>
      <c r="F318" s="132"/>
      <c r="G318" s="132"/>
      <c r="H318" s="132"/>
      <c r="I318" s="132"/>
      <c r="J318" s="132"/>
      <c r="K318" s="132"/>
      <c r="L318" s="303">
        <v>0</v>
      </c>
      <c r="M318" s="303">
        <v>0</v>
      </c>
      <c r="N318" s="303">
        <v>0</v>
      </c>
      <c r="O318" s="303">
        <v>0</v>
      </c>
      <c r="P318" s="303">
        <v>0</v>
      </c>
      <c r="Q318" s="303">
        <v>0</v>
      </c>
      <c r="R318" s="303">
        <v>0</v>
      </c>
      <c r="S318" s="303">
        <v>0</v>
      </c>
      <c r="T318" s="303">
        <v>0</v>
      </c>
      <c r="U318" s="303">
        <v>0</v>
      </c>
      <c r="V318" s="303">
        <v>0</v>
      </c>
      <c r="W318" s="303">
        <v>0</v>
      </c>
      <c r="X318" s="303">
        <f>(AD318)*-1</f>
        <v>-29.9</v>
      </c>
      <c r="Y318" s="303"/>
      <c r="Z318" s="303"/>
      <c r="AA318" s="303">
        <v>1.84</v>
      </c>
      <c r="AB318" s="303">
        <v>7.22</v>
      </c>
      <c r="AC318" s="303">
        <v>15.28</v>
      </c>
      <c r="AD318" s="303">
        <v>29.9</v>
      </c>
      <c r="AE318" s="303">
        <v>7.2517865556999963</v>
      </c>
      <c r="AJ318" s="303">
        <f t="shared" si="91"/>
        <v>1.84</v>
      </c>
      <c r="AK318" s="303">
        <f t="shared" si="92"/>
        <v>5.38</v>
      </c>
      <c r="AL318" s="303">
        <f t="shared" si="92"/>
        <v>8.0599999999999987</v>
      </c>
      <c r="AM318" s="303">
        <f t="shared" si="92"/>
        <v>14.62</v>
      </c>
      <c r="AN318" s="303">
        <f t="shared" si="93"/>
        <v>7.2517865556999963</v>
      </c>
    </row>
    <row r="319" spans="1:43" s="222" customFormat="1" ht="15" customHeight="1" x14ac:dyDescent="0.25">
      <c r="A319"/>
      <c r="B319" s="132" t="s">
        <v>87</v>
      </c>
      <c r="C319" s="132"/>
      <c r="D319" s="132"/>
      <c r="E319" s="132"/>
      <c r="F319" s="132"/>
      <c r="G319" s="132"/>
      <c r="H319" s="132"/>
      <c r="I319" s="132"/>
      <c r="J319" s="132"/>
      <c r="K319" s="132"/>
      <c r="L319" s="303">
        <v>0</v>
      </c>
      <c r="M319" s="303">
        <v>0</v>
      </c>
      <c r="N319" s="303">
        <v>0</v>
      </c>
      <c r="O319" s="303">
        <v>0</v>
      </c>
      <c r="P319" s="303">
        <v>0</v>
      </c>
      <c r="Q319" s="303">
        <v>0</v>
      </c>
      <c r="R319" s="303">
        <v>0</v>
      </c>
      <c r="S319" s="303">
        <v>0</v>
      </c>
      <c r="T319" s="303">
        <v>0</v>
      </c>
      <c r="U319" s="303">
        <v>0</v>
      </c>
      <c r="V319" s="303">
        <v>0</v>
      </c>
      <c r="W319" s="303">
        <v>0</v>
      </c>
      <c r="X319" s="303">
        <f>(AD319)*-1</f>
        <v>-21.13</v>
      </c>
      <c r="Y319" s="303"/>
      <c r="Z319" s="303"/>
      <c r="AA319" s="303">
        <v>1.93</v>
      </c>
      <c r="AB319" s="303">
        <v>6.88</v>
      </c>
      <c r="AC319" s="303">
        <v>14</v>
      </c>
      <c r="AD319" s="303">
        <v>21.13</v>
      </c>
      <c r="AE319" s="303">
        <v>7.3496108143000036</v>
      </c>
      <c r="AJ319" s="303">
        <f t="shared" si="91"/>
        <v>1.93</v>
      </c>
      <c r="AK319" s="303">
        <f t="shared" si="92"/>
        <v>4.95</v>
      </c>
      <c r="AL319" s="303">
        <f t="shared" si="92"/>
        <v>7.12</v>
      </c>
      <c r="AM319" s="303">
        <f t="shared" si="92"/>
        <v>7.129999999999999</v>
      </c>
      <c r="AN319" s="303">
        <f t="shared" si="93"/>
        <v>7.3496108143000036</v>
      </c>
    </row>
    <row r="320" spans="1:43" s="222" customFormat="1" ht="15" customHeight="1" x14ac:dyDescent="0.25">
      <c r="A320"/>
      <c r="B320" s="132" t="s">
        <v>88</v>
      </c>
      <c r="C320" s="132"/>
      <c r="D320" s="132"/>
      <c r="E320" s="132"/>
      <c r="F320" s="132"/>
      <c r="G320" s="132"/>
      <c r="H320" s="132"/>
      <c r="I320" s="132"/>
      <c r="J320" s="132"/>
      <c r="K320" s="132"/>
      <c r="L320" s="303">
        <v>0</v>
      </c>
      <c r="M320" s="303">
        <v>0</v>
      </c>
      <c r="N320" s="303">
        <v>0</v>
      </c>
      <c r="O320" s="303">
        <v>0</v>
      </c>
      <c r="P320" s="303">
        <v>0</v>
      </c>
      <c r="Q320" s="303">
        <v>0</v>
      </c>
      <c r="R320" s="303">
        <v>0</v>
      </c>
      <c r="S320" s="303">
        <v>0</v>
      </c>
      <c r="T320" s="303">
        <v>0</v>
      </c>
      <c r="U320" s="303">
        <v>0</v>
      </c>
      <c r="V320" s="303">
        <v>0</v>
      </c>
      <c r="W320" s="303">
        <v>0</v>
      </c>
      <c r="X320" s="303">
        <f>(AD320)*-1</f>
        <v>-1.02</v>
      </c>
      <c r="Y320" s="303"/>
      <c r="Z320" s="303"/>
      <c r="AA320" s="303">
        <v>-0.15</v>
      </c>
      <c r="AB320" s="303">
        <v>0.36</v>
      </c>
      <c r="AC320" s="303">
        <v>0.14000000000000001</v>
      </c>
      <c r="AD320" s="303">
        <v>1.02</v>
      </c>
      <c r="AE320" s="303">
        <v>-0.4426926477999984</v>
      </c>
      <c r="AJ320" s="303">
        <f t="shared" si="91"/>
        <v>-0.15</v>
      </c>
      <c r="AK320" s="303">
        <f t="shared" si="92"/>
        <v>0.51</v>
      </c>
      <c r="AL320" s="303">
        <f t="shared" si="92"/>
        <v>-0.21999999999999997</v>
      </c>
      <c r="AM320" s="303">
        <f t="shared" si="92"/>
        <v>0.88</v>
      </c>
      <c r="AN320" s="303">
        <f t="shared" si="93"/>
        <v>-0.4426926477999984</v>
      </c>
    </row>
    <row r="321" spans="1:43" s="222" customFormat="1" ht="15" customHeight="1" x14ac:dyDescent="0.25">
      <c r="A321"/>
      <c r="B321" s="131" t="s">
        <v>89</v>
      </c>
      <c r="C321" s="131"/>
      <c r="D321" s="131"/>
      <c r="E321" s="131"/>
      <c r="F321" s="131"/>
      <c r="G321" s="131"/>
      <c r="H321" s="131"/>
      <c r="I321" s="131"/>
      <c r="J321" s="131"/>
      <c r="K321" s="131"/>
      <c r="L321" s="303">
        <v>0</v>
      </c>
      <c r="M321" s="303">
        <v>0</v>
      </c>
      <c r="N321" s="303">
        <v>0</v>
      </c>
      <c r="O321" s="303">
        <v>0</v>
      </c>
      <c r="P321" s="303">
        <v>0</v>
      </c>
      <c r="Q321" s="303">
        <v>0</v>
      </c>
      <c r="R321" s="303">
        <v>0</v>
      </c>
      <c r="S321" s="303">
        <v>0</v>
      </c>
      <c r="T321" s="303">
        <v>0</v>
      </c>
      <c r="U321" s="303">
        <v>0</v>
      </c>
      <c r="V321" s="303">
        <v>0</v>
      </c>
      <c r="W321" s="303">
        <v>0</v>
      </c>
      <c r="X321" s="303">
        <f t="shared" ref="X321:X327" si="94">AD321</f>
        <v>-0.35</v>
      </c>
      <c r="Y321" s="303"/>
      <c r="AA321" s="303">
        <v>-0.17</v>
      </c>
      <c r="AB321" s="303">
        <v>0.21</v>
      </c>
      <c r="AC321" s="303">
        <v>0.32</v>
      </c>
      <c r="AD321" s="303">
        <v>-0.35</v>
      </c>
      <c r="AE321" s="303">
        <v>4.0112090000000024E-2</v>
      </c>
      <c r="AJ321" s="303">
        <f t="shared" si="91"/>
        <v>-0.17</v>
      </c>
      <c r="AK321" s="303">
        <f t="shared" si="92"/>
        <v>0.38</v>
      </c>
      <c r="AL321" s="303">
        <f t="shared" si="92"/>
        <v>0.11000000000000001</v>
      </c>
      <c r="AM321" s="303">
        <f t="shared" si="92"/>
        <v>-0.66999999999999993</v>
      </c>
      <c r="AN321" s="303">
        <f t="shared" si="93"/>
        <v>4.0112090000000024E-2</v>
      </c>
    </row>
    <row r="322" spans="1:43" s="222" customFormat="1" ht="15" customHeight="1" x14ac:dyDescent="0.25">
      <c r="A322"/>
      <c r="B322" s="40" t="s">
        <v>90</v>
      </c>
      <c r="C322" s="40"/>
      <c r="D322" s="40"/>
      <c r="E322" s="40"/>
      <c r="F322" s="40"/>
      <c r="G322" s="40"/>
      <c r="H322" s="40"/>
      <c r="I322" s="40"/>
      <c r="J322" s="40"/>
      <c r="K322" s="40"/>
      <c r="L322" s="294">
        <v>0</v>
      </c>
      <c r="M322" s="294">
        <v>0</v>
      </c>
      <c r="N322" s="294">
        <v>0</v>
      </c>
      <c r="O322" s="294">
        <v>0</v>
      </c>
      <c r="P322" s="294">
        <v>0</v>
      </c>
      <c r="Q322" s="294">
        <v>0</v>
      </c>
      <c r="R322" s="294">
        <v>0</v>
      </c>
      <c r="S322" s="294">
        <v>0</v>
      </c>
      <c r="T322" s="294">
        <v>0</v>
      </c>
      <c r="U322" s="294">
        <v>0</v>
      </c>
      <c r="V322" s="294">
        <v>0</v>
      </c>
      <c r="W322" s="294">
        <v>0</v>
      </c>
      <c r="X322" s="294">
        <f t="shared" si="94"/>
        <v>34.76</v>
      </c>
      <c r="Y322" s="294"/>
      <c r="AA322" s="294">
        <v>3.32</v>
      </c>
      <c r="AB322" s="294">
        <v>18.55</v>
      </c>
      <c r="AC322" s="294">
        <v>29.04</v>
      </c>
      <c r="AD322" s="294">
        <v>34.76</v>
      </c>
      <c r="AE322" s="294">
        <v>16.873738670400044</v>
      </c>
      <c r="AJ322" s="294">
        <f t="shared" si="91"/>
        <v>3.32</v>
      </c>
      <c r="AK322" s="294">
        <f t="shared" si="92"/>
        <v>15.23</v>
      </c>
      <c r="AL322" s="294">
        <f t="shared" si="92"/>
        <v>10.489999999999998</v>
      </c>
      <c r="AM322" s="294">
        <f t="shared" si="92"/>
        <v>5.7199999999999989</v>
      </c>
      <c r="AN322" s="294">
        <f t="shared" si="93"/>
        <v>16.873738670400044</v>
      </c>
    </row>
    <row r="323" spans="1:43" s="222" customFormat="1" ht="15" customHeight="1" x14ac:dyDescent="0.25">
      <c r="A323"/>
      <c r="B323" s="133" t="s">
        <v>91</v>
      </c>
      <c r="C323" s="133"/>
      <c r="D323" s="133"/>
      <c r="E323" s="133"/>
      <c r="F323" s="133"/>
      <c r="G323" s="133"/>
      <c r="H323" s="133"/>
      <c r="I323" s="133"/>
      <c r="J323" s="133"/>
      <c r="K323" s="133"/>
      <c r="L323" s="427" t="s">
        <v>23</v>
      </c>
      <c r="M323" s="427" t="s">
        <v>23</v>
      </c>
      <c r="N323" s="427" t="s">
        <v>23</v>
      </c>
      <c r="O323" s="427" t="s">
        <v>23</v>
      </c>
      <c r="P323" s="427" t="s">
        <v>23</v>
      </c>
      <c r="Q323" s="427" t="s">
        <v>23</v>
      </c>
      <c r="R323" s="427" t="s">
        <v>23</v>
      </c>
      <c r="S323" s="427" t="s">
        <v>23</v>
      </c>
      <c r="T323" s="427" t="s">
        <v>23</v>
      </c>
      <c r="U323" s="427" t="s">
        <v>23</v>
      </c>
      <c r="V323" s="427" t="s">
        <v>23</v>
      </c>
      <c r="W323" s="427" t="s">
        <v>23</v>
      </c>
      <c r="X323" s="323">
        <f t="shared" si="94"/>
        <v>0.41</v>
      </c>
      <c r="Y323" s="323"/>
      <c r="AA323" s="323">
        <v>0.47</v>
      </c>
      <c r="AB323" s="323">
        <v>0.59</v>
      </c>
      <c r="AC323" s="323">
        <v>0.51</v>
      </c>
      <c r="AD323" s="323">
        <v>0.41</v>
      </c>
      <c r="AE323" s="323">
        <v>0.55914898431117754</v>
      </c>
      <c r="AJ323" s="323"/>
      <c r="AK323" s="323"/>
      <c r="AL323" s="323"/>
      <c r="AM323" s="323"/>
      <c r="AN323" s="323"/>
    </row>
    <row r="324" spans="1:43" s="222" customFormat="1" ht="15" customHeight="1" x14ac:dyDescent="0.25">
      <c r="A324"/>
      <c r="B324" s="130" t="s">
        <v>92</v>
      </c>
      <c r="C324" s="130"/>
      <c r="D324" s="130"/>
      <c r="E324" s="130"/>
      <c r="F324" s="130"/>
      <c r="G324" s="130"/>
      <c r="H324" s="130"/>
      <c r="I324" s="130"/>
      <c r="J324" s="130"/>
      <c r="K324" s="130"/>
      <c r="L324" s="303">
        <v>0</v>
      </c>
      <c r="M324" s="303">
        <v>0</v>
      </c>
      <c r="N324" s="303">
        <v>0</v>
      </c>
      <c r="O324" s="303">
        <v>0</v>
      </c>
      <c r="P324" s="303">
        <v>0</v>
      </c>
      <c r="Q324" s="303">
        <v>0</v>
      </c>
      <c r="R324" s="303">
        <v>0</v>
      </c>
      <c r="S324" s="303">
        <v>0</v>
      </c>
      <c r="T324" s="303">
        <v>0</v>
      </c>
      <c r="U324" s="303">
        <v>0</v>
      </c>
      <c r="V324" s="303">
        <v>0</v>
      </c>
      <c r="W324" s="303">
        <v>0</v>
      </c>
      <c r="X324" s="303">
        <f t="shared" si="94"/>
        <v>0</v>
      </c>
      <c r="Y324" s="303"/>
      <c r="AA324" s="303">
        <v>0</v>
      </c>
      <c r="AB324" s="303">
        <v>0</v>
      </c>
      <c r="AC324" s="303">
        <v>0</v>
      </c>
      <c r="AD324" s="303">
        <v>0</v>
      </c>
      <c r="AE324" s="303">
        <v>0</v>
      </c>
      <c r="AJ324" s="303">
        <f>AA324</f>
        <v>0</v>
      </c>
      <c r="AK324" s="303">
        <f t="shared" ref="AK324:AM327" si="95">AB324-AA324</f>
        <v>0</v>
      </c>
      <c r="AL324" s="303">
        <f t="shared" si="95"/>
        <v>0</v>
      </c>
      <c r="AM324" s="303">
        <f t="shared" si="95"/>
        <v>0</v>
      </c>
      <c r="AN324" s="303">
        <f t="shared" si="93"/>
        <v>0</v>
      </c>
    </row>
    <row r="325" spans="1:43" s="222" customFormat="1" ht="15" customHeight="1" x14ac:dyDescent="0.25">
      <c r="A325"/>
      <c r="B325" s="130" t="s">
        <v>93</v>
      </c>
      <c r="C325" s="130"/>
      <c r="D325" s="130"/>
      <c r="E325" s="130"/>
      <c r="F325" s="130"/>
      <c r="G325" s="130"/>
      <c r="H325" s="130"/>
      <c r="I325" s="130"/>
      <c r="J325" s="130"/>
      <c r="K325" s="130"/>
      <c r="L325" s="303">
        <v>0</v>
      </c>
      <c r="M325" s="303">
        <v>0</v>
      </c>
      <c r="N325" s="303">
        <v>0</v>
      </c>
      <c r="O325" s="303">
        <v>0</v>
      </c>
      <c r="P325" s="303">
        <v>0</v>
      </c>
      <c r="Q325" s="303">
        <v>0</v>
      </c>
      <c r="R325" s="303">
        <v>0</v>
      </c>
      <c r="S325" s="303">
        <v>0</v>
      </c>
      <c r="T325" s="303">
        <v>0</v>
      </c>
      <c r="U325" s="303">
        <v>0</v>
      </c>
      <c r="V325" s="303">
        <v>0</v>
      </c>
      <c r="W325" s="303">
        <v>0</v>
      </c>
      <c r="X325" s="303">
        <f t="shared" si="94"/>
        <v>23.11</v>
      </c>
      <c r="Y325" s="303"/>
      <c r="AA325" s="303">
        <v>1.49</v>
      </c>
      <c r="AB325" s="303">
        <v>5.93</v>
      </c>
      <c r="AC325" s="303">
        <v>11.29</v>
      </c>
      <c r="AD325" s="303">
        <v>23.11</v>
      </c>
      <c r="AE325" s="303">
        <v>9.9234825182999948</v>
      </c>
      <c r="AJ325" s="303">
        <f>AA325</f>
        <v>1.49</v>
      </c>
      <c r="AK325" s="303">
        <f t="shared" si="95"/>
        <v>4.4399999999999995</v>
      </c>
      <c r="AL325" s="303">
        <f t="shared" si="95"/>
        <v>5.3599999999999994</v>
      </c>
      <c r="AM325" s="303">
        <f t="shared" si="95"/>
        <v>11.82</v>
      </c>
      <c r="AN325" s="303">
        <f t="shared" si="93"/>
        <v>9.9234825182999948</v>
      </c>
    </row>
    <row r="326" spans="1:43" s="222" customFormat="1" ht="15" customHeight="1" x14ac:dyDescent="0.25">
      <c r="A326"/>
      <c r="B326" s="130" t="s">
        <v>94</v>
      </c>
      <c r="C326" s="130"/>
      <c r="D326" s="130"/>
      <c r="E326" s="130"/>
      <c r="F326" s="130"/>
      <c r="G326" s="130"/>
      <c r="H326" s="130"/>
      <c r="I326" s="130"/>
      <c r="J326" s="130"/>
      <c r="K326" s="130"/>
      <c r="L326" s="303">
        <v>0</v>
      </c>
      <c r="M326" s="303">
        <v>0</v>
      </c>
      <c r="N326" s="303">
        <v>0</v>
      </c>
      <c r="O326" s="303">
        <v>0</v>
      </c>
      <c r="P326" s="303">
        <v>0</v>
      </c>
      <c r="Q326" s="303">
        <v>0</v>
      </c>
      <c r="R326" s="303">
        <v>0</v>
      </c>
      <c r="S326" s="303">
        <v>0</v>
      </c>
      <c r="T326" s="303">
        <v>0</v>
      </c>
      <c r="U326" s="303">
        <v>0</v>
      </c>
      <c r="V326" s="303">
        <v>0</v>
      </c>
      <c r="W326" s="303">
        <v>0</v>
      </c>
      <c r="X326" s="303">
        <f t="shared" si="94"/>
        <v>1.39</v>
      </c>
      <c r="Y326" s="303"/>
      <c r="AA326" s="303">
        <v>0.6</v>
      </c>
      <c r="AB326" s="303">
        <v>0</v>
      </c>
      <c r="AC326" s="303">
        <v>0</v>
      </c>
      <c r="AD326" s="303">
        <v>1.39</v>
      </c>
      <c r="AE326" s="303">
        <v>4.5474735088646416E-18</v>
      </c>
      <c r="AJ326" s="303">
        <f>AA326</f>
        <v>0.6</v>
      </c>
      <c r="AK326" s="303">
        <f t="shared" si="95"/>
        <v>-0.6</v>
      </c>
      <c r="AL326" s="303">
        <f t="shared" si="95"/>
        <v>0</v>
      </c>
      <c r="AM326" s="303">
        <f t="shared" si="95"/>
        <v>1.39</v>
      </c>
      <c r="AN326" s="303">
        <f t="shared" si="93"/>
        <v>4.5474735088646416E-18</v>
      </c>
    </row>
    <row r="327" spans="1:43" s="222" customFormat="1" ht="15" customHeight="1" x14ac:dyDescent="0.25">
      <c r="A327"/>
      <c r="B327" s="6" t="s">
        <v>95</v>
      </c>
      <c r="C327" s="6"/>
      <c r="D327" s="6"/>
      <c r="E327" s="6"/>
      <c r="F327" s="6"/>
      <c r="G327" s="6"/>
      <c r="H327" s="6"/>
      <c r="I327" s="6"/>
      <c r="J327" s="6"/>
      <c r="K327" s="6"/>
      <c r="L327" s="294">
        <v>0</v>
      </c>
      <c r="M327" s="294">
        <v>0</v>
      </c>
      <c r="N327" s="294">
        <v>0</v>
      </c>
      <c r="O327" s="294">
        <v>0</v>
      </c>
      <c r="P327" s="294">
        <v>0</v>
      </c>
      <c r="Q327" s="294">
        <v>0</v>
      </c>
      <c r="R327" s="294">
        <v>0</v>
      </c>
      <c r="S327" s="294">
        <v>0</v>
      </c>
      <c r="T327" s="294">
        <v>0</v>
      </c>
      <c r="U327" s="294">
        <v>0</v>
      </c>
      <c r="V327" s="294">
        <v>0</v>
      </c>
      <c r="W327" s="294">
        <v>0</v>
      </c>
      <c r="X327" s="294">
        <f t="shared" si="94"/>
        <v>13.04</v>
      </c>
      <c r="Y327" s="294"/>
      <c r="AA327" s="294">
        <v>2.42</v>
      </c>
      <c r="AB327" s="294">
        <v>12.62</v>
      </c>
      <c r="AC327" s="294">
        <v>17.75</v>
      </c>
      <c r="AD327" s="294">
        <v>13.04</v>
      </c>
      <c r="AE327" s="294">
        <v>6.9502561521000041</v>
      </c>
      <c r="AJ327" s="294">
        <f>AA327</f>
        <v>2.42</v>
      </c>
      <c r="AK327" s="294">
        <f t="shared" si="95"/>
        <v>10.199999999999999</v>
      </c>
      <c r="AL327" s="294">
        <f t="shared" si="95"/>
        <v>5.1300000000000008</v>
      </c>
      <c r="AM327" s="294">
        <f t="shared" si="95"/>
        <v>-4.7100000000000009</v>
      </c>
      <c r="AN327" s="294">
        <f t="shared" si="93"/>
        <v>6.9502561521000041</v>
      </c>
    </row>
    <row r="328" spans="1:43" s="222" customFormat="1" ht="15" customHeight="1" x14ac:dyDescent="0.25">
      <c r="A328"/>
      <c r="B328"/>
      <c r="C328"/>
      <c r="D328"/>
      <c r="E328"/>
      <c r="F328"/>
      <c r="G328"/>
      <c r="H328"/>
      <c r="I328"/>
      <c r="J328"/>
      <c r="K328"/>
      <c r="W328" s="326"/>
    </row>
    <row r="329" spans="1:43" s="222" customFormat="1" ht="15" customHeight="1" x14ac:dyDescent="0.25">
      <c r="A329"/>
      <c r="B329"/>
      <c r="C329"/>
      <c r="D329"/>
      <c r="E329"/>
      <c r="F329"/>
      <c r="G329"/>
      <c r="H329"/>
      <c r="I329"/>
      <c r="J329"/>
      <c r="K329"/>
      <c r="W329" s="326"/>
    </row>
    <row r="330" spans="1:43" s="222" customFormat="1" ht="15" customHeight="1" x14ac:dyDescent="0.25">
      <c r="A330"/>
      <c r="B330" s="169" t="s">
        <v>96</v>
      </c>
      <c r="C330" s="169"/>
      <c r="D330" s="169"/>
      <c r="E330" s="169"/>
      <c r="F330" s="169"/>
      <c r="G330" s="169"/>
      <c r="H330" s="169"/>
      <c r="I330" s="169"/>
      <c r="J330" s="169"/>
      <c r="K330" s="169"/>
      <c r="L330" s="227">
        <v>2010</v>
      </c>
      <c r="M330" s="227">
        <v>2011</v>
      </c>
      <c r="N330" s="227">
        <v>2012</v>
      </c>
      <c r="O330" s="227">
        <v>2013</v>
      </c>
      <c r="P330" s="227">
        <v>2014</v>
      </c>
      <c r="Q330" s="227">
        <v>2015</v>
      </c>
      <c r="R330" s="227">
        <v>2016</v>
      </c>
      <c r="S330" s="227">
        <v>2017</v>
      </c>
      <c r="T330" s="227">
        <v>2018</v>
      </c>
      <c r="U330" s="227">
        <v>2019</v>
      </c>
      <c r="V330" s="227">
        <v>2020</v>
      </c>
      <c r="W330" s="227">
        <v>2021</v>
      </c>
      <c r="X330" s="228">
        <v>2022</v>
      </c>
      <c r="Y330" s="229">
        <v>2023</v>
      </c>
      <c r="AA330" s="230" t="s">
        <v>290</v>
      </c>
      <c r="AB330" s="230" t="s">
        <v>291</v>
      </c>
      <c r="AC330" s="230" t="s">
        <v>292</v>
      </c>
      <c r="AD330" s="230">
        <v>2022</v>
      </c>
      <c r="AE330" s="231" t="s">
        <v>320</v>
      </c>
      <c r="AF330" s="231" t="s">
        <v>321</v>
      </c>
      <c r="AG330" s="232" t="s">
        <v>322</v>
      </c>
      <c r="AH330" s="233">
        <v>2023</v>
      </c>
      <c r="AJ330" s="230" t="s">
        <v>290</v>
      </c>
      <c r="AK330" s="230" t="s">
        <v>293</v>
      </c>
      <c r="AL330" s="230" t="s">
        <v>294</v>
      </c>
      <c r="AM330" s="230" t="s">
        <v>295</v>
      </c>
      <c r="AN330" s="231" t="s">
        <v>320</v>
      </c>
      <c r="AO330" s="231" t="s">
        <v>325</v>
      </c>
      <c r="AP330" s="231" t="s">
        <v>323</v>
      </c>
      <c r="AQ330" s="231" t="s">
        <v>324</v>
      </c>
    </row>
    <row r="331" spans="1:43" s="222" customFormat="1" ht="15" customHeight="1" x14ac:dyDescent="0.25">
      <c r="A331"/>
      <c r="B331" s="6" t="s">
        <v>97</v>
      </c>
      <c r="C331" s="6"/>
      <c r="D331" s="6"/>
      <c r="E331" s="6"/>
      <c r="F331" s="6"/>
      <c r="G331" s="6"/>
      <c r="H331" s="6"/>
      <c r="I331" s="6"/>
      <c r="J331" s="6"/>
      <c r="K331" s="6"/>
      <c r="L331" s="294">
        <v>0</v>
      </c>
      <c r="M331" s="294">
        <v>0</v>
      </c>
      <c r="N331" s="294">
        <v>0</v>
      </c>
      <c r="O331" s="294">
        <v>0</v>
      </c>
      <c r="P331" s="294">
        <v>0</v>
      </c>
      <c r="Q331" s="294">
        <v>0</v>
      </c>
      <c r="R331" s="294">
        <v>0</v>
      </c>
      <c r="S331" s="294">
        <v>0</v>
      </c>
      <c r="T331" s="294">
        <v>0</v>
      </c>
      <c r="U331" s="294">
        <v>0</v>
      </c>
      <c r="V331" s="294">
        <v>0</v>
      </c>
      <c r="W331" s="294">
        <v>28</v>
      </c>
      <c r="X331" s="294">
        <f>+AD331</f>
        <v>711.33</v>
      </c>
      <c r="Y331" s="294"/>
      <c r="AA331" s="294">
        <v>428.96</v>
      </c>
      <c r="AB331" s="294">
        <v>448.94</v>
      </c>
      <c r="AC331" s="294">
        <v>666.47</v>
      </c>
      <c r="AD331" s="294">
        <v>711.33</v>
      </c>
      <c r="AE331" s="294" vm="236">
        <v>736.0008056099997</v>
      </c>
      <c r="AJ331" s="294"/>
      <c r="AK331" s="294"/>
      <c r="AL331" s="294"/>
      <c r="AM331" s="294"/>
      <c r="AN331" s="294"/>
      <c r="AO331" s="294"/>
      <c r="AP331" s="294"/>
      <c r="AQ331" s="294"/>
    </row>
    <row r="332" spans="1:43" s="222" customFormat="1" ht="15" customHeight="1" x14ac:dyDescent="0.25">
      <c r="A332"/>
      <c r="B332" s="209" t="s">
        <v>74</v>
      </c>
      <c r="C332" s="6"/>
      <c r="D332" s="6"/>
      <c r="E332" s="6"/>
      <c r="F332" s="6"/>
      <c r="G332" s="6"/>
      <c r="H332" s="6"/>
      <c r="I332" s="6"/>
      <c r="J332" s="6"/>
      <c r="K332" s="6"/>
      <c r="L332" s="303">
        <v>0</v>
      </c>
      <c r="M332" s="303">
        <v>0</v>
      </c>
      <c r="N332" s="303">
        <v>0</v>
      </c>
      <c r="O332" s="303">
        <v>0</v>
      </c>
      <c r="P332" s="303">
        <v>0</v>
      </c>
      <c r="Q332" s="303">
        <v>0</v>
      </c>
      <c r="R332" s="303">
        <v>0</v>
      </c>
      <c r="S332" s="303">
        <v>0</v>
      </c>
      <c r="T332" s="303">
        <v>0</v>
      </c>
      <c r="U332" s="303">
        <v>0</v>
      </c>
      <c r="V332" s="303">
        <v>0</v>
      </c>
      <c r="W332" s="303">
        <v>28</v>
      </c>
      <c r="X332" s="303">
        <f>+AD332</f>
        <v>404.63</v>
      </c>
      <c r="Y332" s="303"/>
      <c r="AA332" s="303">
        <v>197.29</v>
      </c>
      <c r="AB332" s="303">
        <v>204.63</v>
      </c>
      <c r="AC332" s="303">
        <v>404.63</v>
      </c>
      <c r="AD332" s="303">
        <v>404.63</v>
      </c>
      <c r="AE332" s="303" vm="236">
        <v>411.80734583999998</v>
      </c>
      <c r="AJ332" s="294"/>
      <c r="AK332" s="294"/>
      <c r="AL332" s="294"/>
      <c r="AM332" s="294"/>
      <c r="AN332" s="294"/>
      <c r="AO332" s="294"/>
      <c r="AP332" s="294"/>
      <c r="AQ332" s="294"/>
    </row>
    <row r="333" spans="1:43" s="222" customFormat="1" ht="15" customHeight="1" x14ac:dyDescent="0.25">
      <c r="A333"/>
      <c r="B333" s="209" t="s">
        <v>301</v>
      </c>
      <c r="C333" s="6"/>
      <c r="D333" s="6"/>
      <c r="E333" s="6"/>
      <c r="F333" s="6"/>
      <c r="G333" s="6"/>
      <c r="H333" s="6"/>
      <c r="I333" s="6"/>
      <c r="J333" s="6"/>
      <c r="K333" s="6"/>
      <c r="L333" s="303">
        <v>0</v>
      </c>
      <c r="M333" s="303">
        <v>0</v>
      </c>
      <c r="N333" s="303">
        <v>0</v>
      </c>
      <c r="O333" s="303">
        <v>0</v>
      </c>
      <c r="P333" s="303">
        <v>0</v>
      </c>
      <c r="Q333" s="303">
        <v>0</v>
      </c>
      <c r="R333" s="303">
        <v>0</v>
      </c>
      <c r="S333" s="303">
        <v>0</v>
      </c>
      <c r="T333" s="303">
        <v>0</v>
      </c>
      <c r="U333" s="303">
        <v>0</v>
      </c>
      <c r="V333" s="303">
        <v>0</v>
      </c>
      <c r="W333" s="303">
        <v>0</v>
      </c>
      <c r="X333" s="303">
        <f>+AD333</f>
        <v>229.6</v>
      </c>
      <c r="Y333" s="303"/>
      <c r="AA333" s="303">
        <v>191.29</v>
      </c>
      <c r="AB333" s="303">
        <v>196.32</v>
      </c>
      <c r="AC333" s="303">
        <v>208.16</v>
      </c>
      <c r="AD333" s="303">
        <v>229.6</v>
      </c>
      <c r="AE333" s="303" vm="238">
        <v>243.53026812999997</v>
      </c>
      <c r="AJ333" s="294"/>
      <c r="AK333" s="294"/>
      <c r="AL333" s="294"/>
      <c r="AM333" s="294"/>
      <c r="AN333" s="294"/>
      <c r="AO333" s="294"/>
      <c r="AP333" s="294"/>
      <c r="AQ333" s="294"/>
    </row>
    <row r="334" spans="1:43" s="222" customFormat="1" ht="15" customHeight="1" x14ac:dyDescent="0.25">
      <c r="A334"/>
      <c r="B334" s="209" t="s">
        <v>303</v>
      </c>
      <c r="C334" s="6"/>
      <c r="D334" s="6"/>
      <c r="E334" s="6"/>
      <c r="F334" s="6"/>
      <c r="G334" s="6"/>
      <c r="H334" s="6"/>
      <c r="I334" s="6"/>
      <c r="J334" s="6"/>
      <c r="K334" s="6"/>
      <c r="L334" s="303">
        <v>0</v>
      </c>
      <c r="M334" s="303">
        <v>0</v>
      </c>
      <c r="N334" s="303">
        <v>0</v>
      </c>
      <c r="O334" s="303">
        <v>0</v>
      </c>
      <c r="P334" s="303">
        <v>0</v>
      </c>
      <c r="Q334" s="303">
        <v>0</v>
      </c>
      <c r="R334" s="303">
        <v>0</v>
      </c>
      <c r="S334" s="303">
        <v>0</v>
      </c>
      <c r="T334" s="303">
        <v>0</v>
      </c>
      <c r="U334" s="303">
        <v>0</v>
      </c>
      <c r="V334" s="303">
        <v>0</v>
      </c>
      <c r="W334" s="303">
        <v>0</v>
      </c>
      <c r="X334" s="303">
        <f>+AD334</f>
        <v>77.099999999999994</v>
      </c>
      <c r="Y334" s="303"/>
      <c r="AA334" s="303">
        <v>40.380000000000003</v>
      </c>
      <c r="AB334" s="303">
        <v>47.99</v>
      </c>
      <c r="AC334" s="303">
        <v>53.68</v>
      </c>
      <c r="AD334" s="303">
        <v>77.099999999999994</v>
      </c>
      <c r="AE334" s="303">
        <v>80.663191640000008</v>
      </c>
      <c r="AJ334" s="294"/>
      <c r="AK334" s="294"/>
      <c r="AL334" s="294"/>
      <c r="AM334" s="294"/>
      <c r="AN334" s="294"/>
      <c r="AO334" s="294"/>
      <c r="AP334" s="294"/>
      <c r="AQ334" s="294"/>
    </row>
    <row r="335" spans="1:43" s="222" customFormat="1" ht="15" customHeight="1" x14ac:dyDescent="0.25">
      <c r="A335"/>
      <c r="B335" s="20"/>
      <c r="C335" s="20"/>
      <c r="D335" s="20"/>
      <c r="E335" s="20"/>
      <c r="F335" s="20"/>
      <c r="G335" s="20"/>
      <c r="H335" s="20"/>
      <c r="I335" s="20"/>
      <c r="J335" s="20"/>
      <c r="K335" s="20"/>
      <c r="Q335" s="308"/>
      <c r="R335" s="308"/>
      <c r="S335" s="308"/>
      <c r="T335" s="308"/>
      <c r="U335" s="308"/>
    </row>
    <row r="336" spans="1:43" s="222" customFormat="1" ht="15" customHeight="1" x14ac:dyDescent="0.25">
      <c r="A336"/>
      <c r="B336" s="39" t="s">
        <v>271</v>
      </c>
      <c r="C336" s="39"/>
      <c r="D336" s="39"/>
      <c r="E336" s="39"/>
      <c r="F336" s="39"/>
      <c r="G336" s="39"/>
      <c r="H336" s="39"/>
      <c r="I336" s="39"/>
      <c r="J336" s="39"/>
      <c r="K336" s="39"/>
      <c r="L336" s="294">
        <v>0</v>
      </c>
      <c r="M336" s="294">
        <v>0</v>
      </c>
      <c r="N336" s="294">
        <v>0</v>
      </c>
      <c r="O336" s="294">
        <v>0</v>
      </c>
      <c r="P336" s="294">
        <v>0</v>
      </c>
      <c r="Q336" s="294">
        <v>0</v>
      </c>
      <c r="R336" s="294">
        <v>0</v>
      </c>
      <c r="S336" s="294">
        <v>0</v>
      </c>
      <c r="T336" s="294">
        <v>0</v>
      </c>
      <c r="U336" s="294">
        <v>0</v>
      </c>
      <c r="V336" s="294">
        <v>0</v>
      </c>
      <c r="W336" s="318">
        <v>0.2</v>
      </c>
      <c r="X336" s="318">
        <f>+AD336</f>
        <v>0.16</v>
      </c>
      <c r="Y336" s="318"/>
      <c r="AA336" s="318">
        <v>0.18</v>
      </c>
      <c r="AB336" s="318">
        <v>0.17</v>
      </c>
      <c r="AC336" s="318">
        <v>0.17</v>
      </c>
      <c r="AD336" s="318">
        <v>0.16</v>
      </c>
      <c r="AE336" s="318" vm="239">
        <v>0.1775895414008275</v>
      </c>
      <c r="AJ336" s="318"/>
      <c r="AK336" s="318"/>
      <c r="AL336" s="318"/>
      <c r="AM336" s="318"/>
      <c r="AN336" s="318"/>
      <c r="AO336" s="318"/>
      <c r="AP336" s="318"/>
      <c r="AQ336" s="318"/>
    </row>
    <row r="337" spans="1:43" s="222" customFormat="1" ht="15" customHeight="1" x14ac:dyDescent="0.25">
      <c r="A337"/>
      <c r="B337" s="130"/>
      <c r="C337" s="130"/>
      <c r="D337" s="130"/>
      <c r="E337" s="130"/>
      <c r="F337" s="130"/>
      <c r="G337" s="130"/>
      <c r="H337" s="130"/>
      <c r="I337" s="130"/>
      <c r="J337" s="130"/>
      <c r="K337" s="130"/>
      <c r="Q337" s="308"/>
      <c r="R337" s="308"/>
      <c r="S337" s="308"/>
      <c r="T337" s="308"/>
      <c r="U337" s="308"/>
    </row>
    <row r="338" spans="1:43" s="222" customFormat="1" ht="15" customHeight="1" x14ac:dyDescent="0.25">
      <c r="A338"/>
      <c r="B338" s="39" t="s">
        <v>272</v>
      </c>
      <c r="C338" s="39"/>
      <c r="D338" s="39"/>
      <c r="E338" s="39"/>
      <c r="F338" s="39"/>
      <c r="G338" s="39"/>
      <c r="H338" s="39"/>
      <c r="I338" s="39"/>
      <c r="J338" s="39"/>
      <c r="K338" s="39"/>
      <c r="L338" s="294">
        <v>0</v>
      </c>
      <c r="M338" s="294">
        <v>0</v>
      </c>
      <c r="N338" s="294">
        <v>0</v>
      </c>
      <c r="O338" s="294">
        <v>0</v>
      </c>
      <c r="P338" s="294">
        <v>0</v>
      </c>
      <c r="Q338" s="294">
        <v>0</v>
      </c>
      <c r="R338" s="294">
        <v>0</v>
      </c>
      <c r="S338" s="294">
        <v>0</v>
      </c>
      <c r="T338" s="294">
        <v>0</v>
      </c>
      <c r="U338" s="294">
        <v>0</v>
      </c>
      <c r="V338" s="294">
        <v>0</v>
      </c>
      <c r="W338" s="294">
        <v>22.8</v>
      </c>
      <c r="X338" s="294">
        <f>+AD338</f>
        <v>635.51</v>
      </c>
      <c r="Y338" s="294"/>
      <c r="AA338" s="294">
        <v>66.03</v>
      </c>
      <c r="AB338" s="294">
        <v>230.66</v>
      </c>
      <c r="AC338" s="294">
        <v>419.43</v>
      </c>
      <c r="AD338" s="294">
        <v>635.51</v>
      </c>
      <c r="AE338" s="294">
        <v>275.94683316372993</v>
      </c>
      <c r="AJ338" s="294">
        <f>AA338</f>
        <v>66.03</v>
      </c>
      <c r="AK338" s="294">
        <f>AB338-AA338</f>
        <v>164.63</v>
      </c>
      <c r="AL338" s="294">
        <f>AC338-AB338</f>
        <v>188.77</v>
      </c>
      <c r="AM338" s="294">
        <f>AD338-AC338</f>
        <v>216.07999999999998</v>
      </c>
      <c r="AN338" s="294">
        <f>AE338</f>
        <v>275.94683316372993</v>
      </c>
    </row>
    <row r="339" spans="1:43" s="222" customFormat="1" ht="15" customHeight="1" x14ac:dyDescent="0.25">
      <c r="A339"/>
      <c r="B339" s="130"/>
      <c r="C339" s="130"/>
      <c r="D339" s="130"/>
      <c r="E339" s="130"/>
      <c r="F339" s="130"/>
      <c r="G339" s="130"/>
      <c r="H339" s="130"/>
      <c r="I339" s="130"/>
      <c r="J339" s="130"/>
      <c r="K339" s="130"/>
      <c r="M339" s="294"/>
      <c r="N339" s="294"/>
      <c r="O339" s="294"/>
      <c r="P339" s="294"/>
      <c r="Q339" s="294"/>
      <c r="R339" s="294"/>
      <c r="S339" s="294"/>
      <c r="T339" s="294"/>
      <c r="U339" s="294"/>
      <c r="V339" s="294"/>
      <c r="W339" s="294"/>
      <c r="X339" s="294"/>
      <c r="Y339" s="294"/>
      <c r="AA339" s="294"/>
      <c r="AB339" s="294"/>
      <c r="AC339" s="294"/>
      <c r="AD339" s="294"/>
      <c r="AE339" s="294"/>
      <c r="AJ339" s="294"/>
      <c r="AK339" s="294"/>
      <c r="AL339" s="294"/>
      <c r="AM339" s="294"/>
      <c r="AN339" s="294"/>
      <c r="AO339" s="294"/>
      <c r="AP339" s="294"/>
      <c r="AQ339" s="294"/>
    </row>
    <row r="340" spans="1:43" s="222" customFormat="1" ht="15" customHeight="1" x14ac:dyDescent="0.25">
      <c r="A340"/>
      <c r="B340" s="39" t="s">
        <v>108</v>
      </c>
      <c r="C340" s="39"/>
      <c r="D340" s="39"/>
      <c r="E340" s="39"/>
      <c r="F340" s="39"/>
      <c r="G340" s="39"/>
      <c r="H340" s="39"/>
      <c r="I340" s="39"/>
      <c r="J340" s="39"/>
      <c r="K340" s="39"/>
      <c r="L340" s="294">
        <v>0</v>
      </c>
      <c r="M340" s="294">
        <v>0</v>
      </c>
      <c r="N340" s="294">
        <v>0</v>
      </c>
      <c r="O340" s="294">
        <v>0</v>
      </c>
      <c r="P340" s="294">
        <v>0</v>
      </c>
      <c r="Q340" s="294">
        <v>0</v>
      </c>
      <c r="R340" s="294">
        <v>0</v>
      </c>
      <c r="S340" s="294">
        <v>0</v>
      </c>
      <c r="T340" s="294">
        <v>0</v>
      </c>
      <c r="U340" s="294">
        <v>0</v>
      </c>
      <c r="V340" s="294">
        <v>0</v>
      </c>
      <c r="W340" s="294">
        <v>54.63</v>
      </c>
      <c r="X340" s="294">
        <f>+AD340</f>
        <v>104.21</v>
      </c>
      <c r="Y340" s="294"/>
      <c r="AA340" s="294">
        <v>64.59</v>
      </c>
      <c r="AB340" s="294">
        <v>192.84</v>
      </c>
      <c r="AC340" s="294">
        <v>109.06</v>
      </c>
      <c r="AD340" s="294">
        <v>104.21</v>
      </c>
      <c r="AE340" s="294" vm="301">
        <v>100.62892624362769</v>
      </c>
      <c r="AJ340" s="294"/>
      <c r="AK340" s="294"/>
      <c r="AL340" s="294"/>
      <c r="AM340" s="294"/>
      <c r="AN340" s="294"/>
      <c r="AO340" s="294"/>
      <c r="AP340" s="294"/>
      <c r="AQ340" s="294"/>
    </row>
    <row r="341" spans="1:43" s="222" customFormat="1" ht="15" customHeight="1" x14ac:dyDescent="0.25">
      <c r="A341"/>
      <c r="B341"/>
      <c r="C341"/>
      <c r="D341"/>
      <c r="E341"/>
      <c r="F341"/>
      <c r="G341"/>
      <c r="H341"/>
      <c r="I341"/>
      <c r="J341"/>
      <c r="K341"/>
      <c r="W341" s="326"/>
    </row>
    <row r="342" spans="1:43" s="222" customFormat="1" ht="15" customHeight="1" x14ac:dyDescent="0.25">
      <c r="A342"/>
      <c r="B342"/>
      <c r="C342"/>
      <c r="D342"/>
      <c r="E342"/>
      <c r="F342"/>
      <c r="G342"/>
      <c r="H342"/>
      <c r="I342"/>
      <c r="J342"/>
      <c r="K342"/>
      <c r="W342" s="326"/>
    </row>
    <row r="345" spans="1:43" customFormat="1" ht="15" customHeight="1" x14ac:dyDescent="0.25"/>
    <row r="346" spans="1:43" customFormat="1" ht="15" customHeight="1" x14ac:dyDescent="0.25"/>
    <row r="347" spans="1:43" customFormat="1" ht="15" customHeight="1" x14ac:dyDescent="0.25"/>
    <row r="348" spans="1:43" customFormat="1" ht="15" customHeight="1" x14ac:dyDescent="0.25"/>
    <row r="349" spans="1:43" customFormat="1" ht="15" customHeight="1" x14ac:dyDescent="0.25"/>
    <row r="350" spans="1:43" customFormat="1" ht="15" customHeight="1" x14ac:dyDescent="0.25"/>
    <row r="351" spans="1:43" customFormat="1" ht="15" customHeight="1" x14ac:dyDescent="0.25"/>
    <row r="352" spans="1:43"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sheetData>
  <sortState xmlns:xlrd2="http://schemas.microsoft.com/office/spreadsheetml/2017/richdata2" ref="B311:AD311">
    <sortCondition ref="L311"/>
  </sortState>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D9971-DFE3-47A2-BC0D-69CD8A00B352}">
  <sheetPr>
    <tabColor rgb="FF3E8077"/>
  </sheetPr>
  <dimension ref="B1:P36"/>
  <sheetViews>
    <sheetView showGridLines="0" zoomScale="75" zoomScaleNormal="75" workbookViewId="0">
      <selection activeCell="B2" sqref="B2"/>
    </sheetView>
  </sheetViews>
  <sheetFormatPr defaultRowHeight="15" x14ac:dyDescent="0.25"/>
  <cols>
    <col min="1" max="1" width="5.5703125" customWidth="1"/>
    <col min="2" max="2" width="33" customWidth="1"/>
    <col min="3" max="7" width="15.5703125" customWidth="1"/>
    <col min="8" max="8" width="20.5703125" customWidth="1"/>
  </cols>
  <sheetData>
    <row r="1" spans="2:16" ht="5.0999999999999996" customHeight="1" x14ac:dyDescent="0.25"/>
    <row r="2" spans="2:16" ht="36" x14ac:dyDescent="0.25">
      <c r="B2" s="170" t="s">
        <v>289</v>
      </c>
      <c r="C2" s="170"/>
      <c r="D2" s="170"/>
      <c r="E2" s="170"/>
      <c r="F2" s="170"/>
      <c r="G2" s="170"/>
      <c r="H2" s="170"/>
      <c r="I2" s="170"/>
      <c r="J2" s="170"/>
      <c r="K2" s="170"/>
      <c r="L2" s="33"/>
      <c r="M2" s="33"/>
      <c r="N2" s="33"/>
      <c r="O2" s="33"/>
      <c r="P2" s="33"/>
    </row>
    <row r="3" spans="2:16" x14ac:dyDescent="0.25">
      <c r="B3" s="169" t="s">
        <v>282</v>
      </c>
      <c r="C3" s="231" t="s">
        <v>283</v>
      </c>
      <c r="D3" s="231" t="s">
        <v>284</v>
      </c>
      <c r="E3" s="231" t="s">
        <v>285</v>
      </c>
      <c r="F3" s="407" t="s">
        <v>286</v>
      </c>
      <c r="G3" s="407" t="s">
        <v>287</v>
      </c>
      <c r="H3" s="407" t="s">
        <v>288</v>
      </c>
      <c r="I3" s="404"/>
      <c r="J3" s="403"/>
      <c r="K3" s="403"/>
    </row>
    <row r="4" spans="2:16" x14ac:dyDescent="0.25">
      <c r="B4" s="55" t="s">
        <v>69</v>
      </c>
      <c r="C4" s="294">
        <f>+C5</f>
        <v>25</v>
      </c>
      <c r="D4" s="258"/>
      <c r="E4" s="258"/>
      <c r="F4" s="405"/>
      <c r="G4" s="405"/>
      <c r="H4" s="405"/>
    </row>
    <row r="5" spans="2:16" x14ac:dyDescent="0.25">
      <c r="B5" t="s">
        <v>477</v>
      </c>
      <c r="C5" s="480">
        <v>25</v>
      </c>
      <c r="D5" s="451">
        <v>2020</v>
      </c>
      <c r="E5" s="456">
        <v>0.85170000000000001</v>
      </c>
      <c r="F5" s="456" t="s">
        <v>41</v>
      </c>
      <c r="G5" s="456" t="s">
        <v>338</v>
      </c>
      <c r="H5" s="456" t="s">
        <v>339</v>
      </c>
    </row>
    <row r="6" spans="2:16" x14ac:dyDescent="0.25">
      <c r="C6" s="294"/>
      <c r="D6" s="452"/>
      <c r="E6" s="452"/>
      <c r="F6" s="452"/>
      <c r="G6" s="452"/>
      <c r="H6" s="452"/>
    </row>
    <row r="7" spans="2:16" x14ac:dyDescent="0.25">
      <c r="B7" s="450" t="s">
        <v>76</v>
      </c>
      <c r="C7" s="294">
        <f>+C8</f>
        <v>487</v>
      </c>
      <c r="D7" s="452"/>
      <c r="E7" s="452"/>
      <c r="F7" s="452"/>
      <c r="G7" s="452"/>
      <c r="H7" s="452"/>
    </row>
    <row r="8" spans="2:16" x14ac:dyDescent="0.25">
      <c r="B8" t="s">
        <v>478</v>
      </c>
      <c r="C8" s="408">
        <v>487</v>
      </c>
      <c r="D8" s="451">
        <v>2021</v>
      </c>
      <c r="E8" s="456">
        <v>0.17499999999999999</v>
      </c>
      <c r="F8" s="456" t="s">
        <v>42</v>
      </c>
      <c r="G8" s="456" t="s">
        <v>340</v>
      </c>
      <c r="H8" s="456" t="s">
        <v>339</v>
      </c>
    </row>
    <row r="9" spans="2:16" x14ac:dyDescent="0.25">
      <c r="C9" s="294"/>
      <c r="D9" s="452"/>
      <c r="E9" s="452"/>
      <c r="F9" s="452"/>
      <c r="G9" s="452"/>
      <c r="H9" s="452"/>
    </row>
    <row r="10" spans="2:16" x14ac:dyDescent="0.25">
      <c r="B10" s="55" t="s">
        <v>479</v>
      </c>
      <c r="C10" s="294">
        <f>+SUM(C11:C15)</f>
        <v>6132</v>
      </c>
      <c r="D10" s="452"/>
      <c r="E10" s="452"/>
      <c r="F10" s="452"/>
      <c r="G10" s="452"/>
      <c r="H10" s="452"/>
    </row>
    <row r="11" spans="2:16" x14ac:dyDescent="0.25">
      <c r="B11" t="s">
        <v>480</v>
      </c>
      <c r="C11" s="408">
        <v>950</v>
      </c>
      <c r="D11" s="451">
        <v>2022</v>
      </c>
      <c r="E11" s="456">
        <v>0.56599999999999995</v>
      </c>
      <c r="F11" s="456" t="s">
        <v>42</v>
      </c>
      <c r="G11" s="456" t="s">
        <v>340</v>
      </c>
      <c r="H11" s="456" t="s">
        <v>339</v>
      </c>
    </row>
    <row r="12" spans="2:16" x14ac:dyDescent="0.25">
      <c r="B12" t="s">
        <v>481</v>
      </c>
      <c r="C12" s="303">
        <v>882</v>
      </c>
      <c r="D12" s="453">
        <v>2025</v>
      </c>
      <c r="E12" s="457">
        <v>0.95</v>
      </c>
      <c r="F12" s="457" t="s">
        <v>42</v>
      </c>
      <c r="G12" s="457" t="s">
        <v>341</v>
      </c>
      <c r="H12" s="457" t="s">
        <v>342</v>
      </c>
    </row>
    <row r="13" spans="2:16" x14ac:dyDescent="0.25">
      <c r="B13" t="s">
        <v>482</v>
      </c>
      <c r="C13" s="303">
        <v>2000</v>
      </c>
      <c r="D13" s="453">
        <v>2025</v>
      </c>
      <c r="E13" s="457">
        <v>1</v>
      </c>
      <c r="F13" s="457" t="s">
        <v>343</v>
      </c>
      <c r="G13" s="457" t="s">
        <v>23</v>
      </c>
      <c r="H13" s="457" t="s">
        <v>344</v>
      </c>
    </row>
    <row r="14" spans="2:16" x14ac:dyDescent="0.25">
      <c r="B14" t="s">
        <v>483</v>
      </c>
      <c r="C14" s="303">
        <v>1800</v>
      </c>
      <c r="D14" s="453" t="s">
        <v>345</v>
      </c>
      <c r="E14" s="457">
        <v>0.5</v>
      </c>
      <c r="F14" s="457" t="s">
        <v>41</v>
      </c>
      <c r="G14" s="457" t="s">
        <v>23</v>
      </c>
      <c r="H14" s="457" t="s">
        <v>344</v>
      </c>
    </row>
    <row r="15" spans="2:16" x14ac:dyDescent="0.25">
      <c r="B15" t="s">
        <v>484</v>
      </c>
      <c r="C15" s="303">
        <v>500</v>
      </c>
      <c r="D15" s="453" t="s">
        <v>345</v>
      </c>
      <c r="E15" s="457">
        <v>1</v>
      </c>
      <c r="F15" s="457" t="s">
        <v>41</v>
      </c>
      <c r="G15" s="457" t="s">
        <v>23</v>
      </c>
      <c r="H15" s="457" t="s">
        <v>344</v>
      </c>
    </row>
    <row r="16" spans="2:16" x14ac:dyDescent="0.25">
      <c r="C16" s="294"/>
      <c r="D16" s="452"/>
      <c r="E16" s="452"/>
      <c r="F16" s="452"/>
      <c r="G16" s="452"/>
      <c r="H16" s="452"/>
    </row>
    <row r="17" spans="2:13" x14ac:dyDescent="0.25">
      <c r="B17" s="55" t="s">
        <v>463</v>
      </c>
      <c r="C17" s="294">
        <f>+SUM(C18:C20)</f>
        <v>1022</v>
      </c>
      <c r="D17" s="452"/>
      <c r="E17" s="452"/>
      <c r="F17" s="452"/>
      <c r="G17" s="452"/>
      <c r="H17" s="452"/>
    </row>
    <row r="18" spans="2:13" x14ac:dyDescent="0.25">
      <c r="B18" t="s">
        <v>485</v>
      </c>
      <c r="C18" s="408">
        <v>30</v>
      </c>
      <c r="D18" s="451">
        <v>2024</v>
      </c>
      <c r="E18" s="456">
        <v>0.8</v>
      </c>
      <c r="F18" s="456" t="s">
        <v>41</v>
      </c>
      <c r="G18" s="456" t="s">
        <v>338</v>
      </c>
      <c r="H18" s="456" t="s">
        <v>342</v>
      </c>
    </row>
    <row r="19" spans="2:13" x14ac:dyDescent="0.25">
      <c r="B19" t="s">
        <v>486</v>
      </c>
      <c r="C19" s="303">
        <v>496</v>
      </c>
      <c r="D19" s="453">
        <v>2025</v>
      </c>
      <c r="E19" s="457">
        <v>0.60250000000000004</v>
      </c>
      <c r="F19" s="457" t="s">
        <v>42</v>
      </c>
      <c r="G19" s="457" t="s">
        <v>338</v>
      </c>
      <c r="H19" s="457" t="s">
        <v>342</v>
      </c>
      <c r="M19" s="428"/>
    </row>
    <row r="20" spans="2:13" x14ac:dyDescent="0.25">
      <c r="B20" t="s">
        <v>487</v>
      </c>
      <c r="C20" s="303">
        <v>496</v>
      </c>
      <c r="D20" s="453">
        <v>2025</v>
      </c>
      <c r="E20" s="457">
        <v>0.60499999999999998</v>
      </c>
      <c r="F20" s="457" t="s">
        <v>42</v>
      </c>
      <c r="G20" s="457" t="s">
        <v>338</v>
      </c>
      <c r="H20" s="457" t="s">
        <v>344</v>
      </c>
    </row>
    <row r="21" spans="2:13" x14ac:dyDescent="0.25">
      <c r="C21" s="294"/>
      <c r="D21" s="452"/>
      <c r="E21" s="452"/>
      <c r="F21" s="452"/>
      <c r="G21" s="452"/>
      <c r="H21" s="452"/>
    </row>
    <row r="22" spans="2:13" x14ac:dyDescent="0.25">
      <c r="B22" s="55" t="s">
        <v>488</v>
      </c>
      <c r="C22" s="429">
        <f>+SUM(C23:C25)</f>
        <v>5945</v>
      </c>
      <c r="D22" s="452"/>
      <c r="E22" s="452"/>
      <c r="F22" s="452"/>
      <c r="G22" s="452"/>
      <c r="H22" s="452"/>
    </row>
    <row r="23" spans="2:13" x14ac:dyDescent="0.25">
      <c r="B23" t="s">
        <v>489</v>
      </c>
      <c r="C23" s="446">
        <v>2265</v>
      </c>
      <c r="D23" s="454">
        <v>2025</v>
      </c>
      <c r="E23" s="458">
        <v>0.5</v>
      </c>
      <c r="F23" s="458" t="s">
        <v>42</v>
      </c>
      <c r="G23" s="458" t="s">
        <v>346</v>
      </c>
      <c r="H23" s="458" t="s">
        <v>344</v>
      </c>
    </row>
    <row r="24" spans="2:13" x14ac:dyDescent="0.25">
      <c r="B24" t="s">
        <v>490</v>
      </c>
      <c r="C24" s="303">
        <v>1680</v>
      </c>
      <c r="D24" s="453">
        <v>2030</v>
      </c>
      <c r="E24" s="457">
        <v>0.5</v>
      </c>
      <c r="F24" s="457" t="s">
        <v>42</v>
      </c>
      <c r="G24" s="457" t="s">
        <v>23</v>
      </c>
      <c r="H24" s="457" t="s">
        <v>344</v>
      </c>
    </row>
    <row r="25" spans="2:13" x14ac:dyDescent="0.25">
      <c r="B25" t="s">
        <v>491</v>
      </c>
      <c r="C25" s="294">
        <v>2000</v>
      </c>
      <c r="D25" s="455">
        <v>2030</v>
      </c>
      <c r="E25" s="459">
        <v>0.5</v>
      </c>
      <c r="F25" s="459" t="s">
        <v>41</v>
      </c>
      <c r="G25" s="459" t="s">
        <v>23</v>
      </c>
      <c r="H25" s="459" t="s">
        <v>344</v>
      </c>
    </row>
    <row r="26" spans="2:13" x14ac:dyDescent="0.25">
      <c r="C26" s="294"/>
      <c r="D26" s="452"/>
      <c r="E26" s="452"/>
      <c r="F26" s="452"/>
      <c r="G26" s="452"/>
      <c r="H26" s="452"/>
    </row>
    <row r="27" spans="2:13" x14ac:dyDescent="0.25">
      <c r="B27" s="55" t="s">
        <v>464</v>
      </c>
      <c r="C27" s="294">
        <f>+C28</f>
        <v>399</v>
      </c>
      <c r="D27" s="452"/>
      <c r="E27" s="452"/>
      <c r="F27" s="452"/>
      <c r="G27" s="452"/>
      <c r="H27" s="452"/>
    </row>
    <row r="28" spans="2:13" x14ac:dyDescent="0.25">
      <c r="B28" t="s">
        <v>492</v>
      </c>
      <c r="C28" s="408">
        <v>399</v>
      </c>
      <c r="D28" s="451">
        <v>2025</v>
      </c>
      <c r="E28" s="456">
        <v>1</v>
      </c>
      <c r="F28" s="456" t="s">
        <v>42</v>
      </c>
      <c r="G28" s="456" t="s">
        <v>340</v>
      </c>
      <c r="H28" s="456" t="s">
        <v>344</v>
      </c>
    </row>
    <row r="29" spans="2:13" x14ac:dyDescent="0.25">
      <c r="C29" s="294"/>
      <c r="D29" s="452"/>
      <c r="E29" s="452"/>
      <c r="F29" s="452"/>
      <c r="G29" s="452"/>
      <c r="H29" s="452"/>
    </row>
    <row r="30" spans="2:13" x14ac:dyDescent="0.25">
      <c r="B30" s="450" t="s">
        <v>493</v>
      </c>
      <c r="C30" s="294">
        <f>+SUM(C31:C32)</f>
        <v>2545</v>
      </c>
      <c r="D30" s="452"/>
      <c r="E30" s="452"/>
      <c r="F30" s="452"/>
      <c r="G30" s="452"/>
      <c r="H30" s="452"/>
    </row>
    <row r="31" spans="2:13" x14ac:dyDescent="0.25">
      <c r="B31" s="208" t="s">
        <v>494</v>
      </c>
      <c r="C31" s="408">
        <v>1300</v>
      </c>
      <c r="D31" s="451">
        <v>2025</v>
      </c>
      <c r="E31" s="456">
        <v>0.66700000000000004</v>
      </c>
      <c r="F31" s="456" t="s">
        <v>41</v>
      </c>
      <c r="G31" s="456" t="s">
        <v>23</v>
      </c>
      <c r="H31" s="456" t="s">
        <v>344</v>
      </c>
    </row>
    <row r="32" spans="2:13" x14ac:dyDescent="0.25">
      <c r="B32" s="208" t="s">
        <v>495</v>
      </c>
      <c r="C32" s="303">
        <v>1245</v>
      </c>
      <c r="D32" s="453">
        <v>2025</v>
      </c>
      <c r="E32" s="457">
        <v>1</v>
      </c>
      <c r="F32" s="457" t="s">
        <v>42</v>
      </c>
      <c r="G32" s="457" t="s">
        <v>23</v>
      </c>
      <c r="H32" s="457" t="s">
        <v>344</v>
      </c>
    </row>
    <row r="33" spans="2:8" x14ac:dyDescent="0.25">
      <c r="C33" s="294"/>
      <c r="D33" s="430"/>
      <c r="E33" s="222"/>
      <c r="F33" s="28"/>
      <c r="G33" s="28"/>
      <c r="H33" s="28"/>
    </row>
    <row r="34" spans="2:8" x14ac:dyDescent="0.25">
      <c r="B34" s="68" t="s">
        <v>337</v>
      </c>
      <c r="C34" s="305">
        <f>+C30+C27+C22+C17+C10+C7+C4</f>
        <v>16555</v>
      </c>
      <c r="D34" s="431"/>
      <c r="E34" s="409"/>
      <c r="F34" s="406"/>
      <c r="G34" s="406"/>
      <c r="H34" s="406"/>
    </row>
    <row r="35" spans="2:8" x14ac:dyDescent="0.25">
      <c r="D35" s="432"/>
    </row>
    <row r="36" spans="2:8" x14ac:dyDescent="0.25">
      <c r="D36" s="433"/>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C589-06CC-4EDB-9833-00FAAFAE809D}">
  <sheetPr>
    <tabColor rgb="FF384B77"/>
  </sheetPr>
  <dimension ref="A1:XDV268"/>
  <sheetViews>
    <sheetView showGridLines="0" zoomScale="75" zoomScaleNormal="75" workbookViewId="0">
      <pane xSplit="19" ySplit="3" topLeftCell="T4" activePane="bottomRight" state="frozen"/>
      <selection activeCell="B2" sqref="B2"/>
      <selection pane="topRight" activeCell="B2" sqref="B2"/>
      <selection pane="bottomLeft" activeCell="B2" sqref="B2"/>
      <selection pane="bottomRight" activeCell="B2" sqref="B2"/>
    </sheetView>
  </sheetViews>
  <sheetFormatPr defaultColWidth="9.140625" defaultRowHeight="15" customHeight="1" x14ac:dyDescent="0.25"/>
  <cols>
    <col min="1" max="1" width="5.5703125" customWidth="1"/>
    <col min="2" max="2" width="45.42578125" customWidth="1"/>
    <col min="3" max="17" width="9.140625" hidden="1" customWidth="1"/>
    <col min="18" max="18" width="3.28515625" hidden="1" customWidth="1"/>
    <col min="19" max="19" width="5.85546875" hidden="1" customWidth="1"/>
    <col min="20" max="21" width="9.140625" customWidth="1"/>
    <col min="31" max="31" width="9.7109375" customWidth="1"/>
    <col min="34" max="34" width="9.5703125" bestFit="1" customWidth="1"/>
  </cols>
  <sheetData>
    <row r="1" spans="2:50" s="78" customFormat="1" ht="5.0999999999999996" customHeight="1" x14ac:dyDescent="0.25">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row>
    <row r="2" spans="2:50" ht="36" x14ac:dyDescent="0.25">
      <c r="B2" s="171" t="s">
        <v>134</v>
      </c>
      <c r="C2" s="171"/>
      <c r="D2" s="171"/>
      <c r="E2" s="171"/>
      <c r="F2" s="171"/>
      <c r="G2" s="171"/>
      <c r="H2" s="171"/>
      <c r="I2" s="171"/>
      <c r="J2" s="171"/>
      <c r="K2" s="171"/>
      <c r="L2" s="171"/>
      <c r="M2" s="171"/>
      <c r="N2" s="171"/>
      <c r="O2" s="171"/>
      <c r="P2" s="171"/>
      <c r="Q2" s="171"/>
      <c r="R2" s="171"/>
      <c r="S2" s="171"/>
      <c r="T2" s="331"/>
      <c r="U2" s="331"/>
      <c r="V2" s="332"/>
      <c r="W2" s="222"/>
      <c r="X2" s="222"/>
      <c r="Y2" s="222"/>
      <c r="Z2" s="222"/>
      <c r="AA2" s="331"/>
      <c r="AB2" s="331"/>
      <c r="AC2" s="332"/>
      <c r="AD2" s="332"/>
      <c r="AE2" s="222"/>
      <c r="AF2" s="222"/>
      <c r="AG2" s="222"/>
      <c r="AH2" s="222"/>
      <c r="AI2" s="222"/>
      <c r="AJ2" s="331"/>
      <c r="AK2" s="331"/>
      <c r="AL2" s="332"/>
      <c r="AM2" s="333"/>
      <c r="AN2" s="222"/>
      <c r="AO2" s="222"/>
      <c r="AP2" s="222"/>
      <c r="AQ2" s="222"/>
      <c r="AR2" s="222"/>
      <c r="AS2" s="222"/>
      <c r="AT2" s="222"/>
      <c r="AU2" s="222"/>
      <c r="AV2" s="222"/>
      <c r="AW2" s="222"/>
      <c r="AX2" s="222"/>
    </row>
    <row r="3" spans="2:50" s="78" customFormat="1" ht="15" customHeight="1" x14ac:dyDescent="0.25">
      <c r="B3" s="172" t="s">
        <v>420</v>
      </c>
      <c r="C3" s="172"/>
      <c r="D3" s="172"/>
      <c r="E3" s="172"/>
      <c r="F3" s="172"/>
      <c r="G3" s="172"/>
      <c r="H3" s="172"/>
      <c r="I3" s="172"/>
      <c r="J3" s="172"/>
      <c r="K3" s="172"/>
      <c r="L3" s="172"/>
      <c r="M3" s="172"/>
      <c r="N3" s="172"/>
      <c r="O3" s="172"/>
      <c r="P3" s="172"/>
      <c r="Q3" s="172"/>
      <c r="R3" s="172"/>
      <c r="S3" s="172"/>
      <c r="T3" s="227">
        <v>2018</v>
      </c>
      <c r="U3" s="227">
        <v>2019</v>
      </c>
      <c r="V3" s="227">
        <v>2020</v>
      </c>
      <c r="W3" s="227">
        <v>2021</v>
      </c>
      <c r="X3" s="228">
        <v>2022</v>
      </c>
      <c r="Y3" s="229">
        <v>2023</v>
      </c>
      <c r="Z3" s="347"/>
      <c r="AA3" s="230" t="s">
        <v>290</v>
      </c>
      <c r="AB3" s="230" t="s">
        <v>291</v>
      </c>
      <c r="AC3" s="230" t="s">
        <v>292</v>
      </c>
      <c r="AD3" s="230">
        <v>2022</v>
      </c>
      <c r="AE3" s="231" t="s">
        <v>320</v>
      </c>
      <c r="AF3" s="231" t="s">
        <v>321</v>
      </c>
      <c r="AG3" s="232" t="s">
        <v>322</v>
      </c>
      <c r="AH3" s="233">
        <v>2023</v>
      </c>
      <c r="AI3" s="347"/>
      <c r="AJ3" s="230" t="s">
        <v>290</v>
      </c>
      <c r="AK3" s="230" t="s">
        <v>293</v>
      </c>
      <c r="AL3" s="230" t="s">
        <v>294</v>
      </c>
      <c r="AM3" s="230" t="s">
        <v>295</v>
      </c>
      <c r="AN3" s="231" t="s">
        <v>320</v>
      </c>
      <c r="AO3" s="231" t="s">
        <v>325</v>
      </c>
      <c r="AP3" s="231" t="s">
        <v>323</v>
      </c>
      <c r="AQ3" s="231" t="s">
        <v>324</v>
      </c>
      <c r="AR3" s="347"/>
      <c r="AS3" s="347"/>
      <c r="AT3" s="347"/>
      <c r="AU3" s="347"/>
      <c r="AV3" s="347"/>
      <c r="AW3" s="347"/>
      <c r="AX3" s="347"/>
    </row>
    <row r="4" spans="2:50" s="78" customFormat="1" ht="15" customHeight="1" x14ac:dyDescent="0.25">
      <c r="B4" s="77" t="s">
        <v>120</v>
      </c>
      <c r="C4" s="77"/>
      <c r="D4" s="77"/>
      <c r="E4" s="77"/>
      <c r="F4" s="77"/>
      <c r="G4" s="77"/>
      <c r="H4" s="77"/>
      <c r="I4" s="77"/>
      <c r="J4" s="77"/>
      <c r="K4" s="77"/>
      <c r="L4" s="77"/>
      <c r="M4" s="77"/>
      <c r="N4" s="77"/>
      <c r="O4" s="77"/>
      <c r="P4" s="77"/>
      <c r="Q4" s="77"/>
      <c r="R4" s="77"/>
      <c r="S4" s="77"/>
      <c r="T4" s="348">
        <v>1714.7416204135604</v>
      </c>
      <c r="U4" s="348">
        <v>1816.3508532691039</v>
      </c>
      <c r="V4" s="348">
        <v>1668.5571330232815</v>
      </c>
      <c r="W4" s="348">
        <v>2070.8872959217001</v>
      </c>
      <c r="X4" s="348">
        <f t="shared" ref="X4:X17" si="0">AD4</f>
        <v>2348.7771180231198</v>
      </c>
      <c r="Y4" s="348"/>
      <c r="Z4" s="347"/>
      <c r="AA4" s="348">
        <v>561.36597344253312</v>
      </c>
      <c r="AB4" s="348">
        <v>1140.4581264304682</v>
      </c>
      <c r="AC4" s="348">
        <v>1754.8803404303981</v>
      </c>
      <c r="AD4" s="348">
        <v>2348.7771180231198</v>
      </c>
      <c r="AE4" s="348">
        <v>606.73180123160489</v>
      </c>
      <c r="AF4" s="347"/>
      <c r="AG4" s="347"/>
      <c r="AH4" s="347"/>
      <c r="AI4" s="347"/>
      <c r="AJ4" s="348">
        <f>AA4</f>
        <v>561.36597344253312</v>
      </c>
      <c r="AK4" s="348">
        <f>AB4-AA4</f>
        <v>579.09215298793504</v>
      </c>
      <c r="AL4" s="348">
        <f t="shared" ref="AL4:AM4" si="1">AC4-AB4</f>
        <v>614.42221399992991</v>
      </c>
      <c r="AM4" s="348">
        <f t="shared" si="1"/>
        <v>593.89677759272172</v>
      </c>
      <c r="AN4" s="348">
        <f>AE4</f>
        <v>606.73180123160489</v>
      </c>
      <c r="AO4" s="348"/>
      <c r="AP4" s="348"/>
      <c r="AQ4" s="348"/>
      <c r="AR4" s="347"/>
      <c r="AS4" s="347"/>
      <c r="AT4" s="347"/>
      <c r="AU4" s="347"/>
      <c r="AV4" s="347"/>
      <c r="AW4" s="347"/>
      <c r="AX4" s="347"/>
    </row>
    <row r="5" spans="2:50" s="78" customFormat="1" ht="15" customHeight="1" x14ac:dyDescent="0.25">
      <c r="B5" s="81" t="s">
        <v>166</v>
      </c>
      <c r="C5" s="81"/>
      <c r="D5" s="81"/>
      <c r="E5" s="81"/>
      <c r="F5" s="81"/>
      <c r="G5" s="81"/>
      <c r="H5" s="81"/>
      <c r="I5" s="81"/>
      <c r="J5" s="81"/>
      <c r="K5" s="81"/>
      <c r="L5" s="81"/>
      <c r="M5" s="81"/>
      <c r="N5" s="81"/>
      <c r="O5" s="81"/>
      <c r="P5" s="81"/>
      <c r="Q5" s="81"/>
      <c r="R5" s="81"/>
      <c r="S5" s="81"/>
      <c r="T5" s="349">
        <v>597.28978787371943</v>
      </c>
      <c r="U5" s="349">
        <v>551.21495573969526</v>
      </c>
      <c r="V5" s="349">
        <v>498.18130523653804</v>
      </c>
      <c r="W5" s="349">
        <v>526.34710883775904</v>
      </c>
      <c r="X5" s="349">
        <f t="shared" si="0"/>
        <v>567.41706436342974</v>
      </c>
      <c r="Y5" s="349"/>
      <c r="Z5" s="347"/>
      <c r="AA5" s="349">
        <v>131.24548070395295</v>
      </c>
      <c r="AB5" s="349">
        <v>276.92723155812314</v>
      </c>
      <c r="AC5" s="349">
        <v>415.43907653676411</v>
      </c>
      <c r="AD5" s="377">
        <v>567.41706436342974</v>
      </c>
      <c r="AE5" s="377">
        <v>145.42764424028795</v>
      </c>
      <c r="AF5" s="347"/>
      <c r="AG5" s="347"/>
      <c r="AH5" s="347"/>
      <c r="AI5" s="347"/>
      <c r="AJ5" s="349">
        <f t="shared" ref="AJ5:AJ17" si="2">AA5</f>
        <v>131.24548070395295</v>
      </c>
      <c r="AK5" s="349">
        <f t="shared" ref="AK5:AK17" si="3">AB5-AA5</f>
        <v>145.68175085417019</v>
      </c>
      <c r="AL5" s="349">
        <f t="shared" ref="AL5:AL17" si="4">AC5-AB5</f>
        <v>138.51184497864097</v>
      </c>
      <c r="AM5" s="349">
        <f t="shared" ref="AM5:AM17" si="5">AD5-AC5</f>
        <v>151.97798782666564</v>
      </c>
      <c r="AN5" s="349">
        <f t="shared" ref="AN5:AN17" si="6">AE5</f>
        <v>145.42764424028795</v>
      </c>
      <c r="AO5" s="349"/>
      <c r="AP5" s="349"/>
      <c r="AQ5" s="349"/>
      <c r="AR5" s="347"/>
      <c r="AS5" s="347"/>
      <c r="AT5" s="347"/>
      <c r="AU5" s="347"/>
      <c r="AV5" s="347"/>
      <c r="AW5" s="347"/>
      <c r="AX5" s="347"/>
    </row>
    <row r="6" spans="2:50" s="78" customFormat="1" ht="15" customHeight="1" x14ac:dyDescent="0.25">
      <c r="B6" s="82" t="s">
        <v>167</v>
      </c>
      <c r="C6" s="82"/>
      <c r="D6" s="82"/>
      <c r="E6" s="82"/>
      <c r="F6" s="82"/>
      <c r="G6" s="82"/>
      <c r="H6" s="82"/>
      <c r="I6" s="82"/>
      <c r="J6" s="82"/>
      <c r="K6" s="82"/>
      <c r="L6" s="82"/>
      <c r="M6" s="82"/>
      <c r="N6" s="82"/>
      <c r="O6" s="82"/>
      <c r="P6" s="82"/>
      <c r="Q6" s="82"/>
      <c r="R6" s="82"/>
      <c r="S6" s="82"/>
      <c r="T6" s="349">
        <v>286.40341815330237</v>
      </c>
      <c r="U6" s="349">
        <v>273.74838592017164</v>
      </c>
      <c r="V6" s="349">
        <v>265.2554057283748</v>
      </c>
      <c r="W6" s="349">
        <v>217.67784532269005</v>
      </c>
      <c r="X6" s="349">
        <f t="shared" si="0"/>
        <v>275.97840949641801</v>
      </c>
      <c r="Y6" s="349"/>
      <c r="Z6" s="347"/>
      <c r="AA6" s="349">
        <v>67.789828845393998</v>
      </c>
      <c r="AB6" s="349">
        <v>131.68360431476299</v>
      </c>
      <c r="AC6" s="349">
        <v>203.54714132950104</v>
      </c>
      <c r="AD6" s="377">
        <v>275.97840949641801</v>
      </c>
      <c r="AE6" s="377">
        <v>80.424680082988004</v>
      </c>
      <c r="AF6" s="347"/>
      <c r="AG6" s="347"/>
      <c r="AH6" s="347"/>
      <c r="AI6" s="347"/>
      <c r="AJ6" s="349">
        <f t="shared" si="2"/>
        <v>67.789828845393998</v>
      </c>
      <c r="AK6" s="349">
        <f t="shared" si="3"/>
        <v>63.89377546936899</v>
      </c>
      <c r="AL6" s="349">
        <f t="shared" si="4"/>
        <v>71.863537014738057</v>
      </c>
      <c r="AM6" s="349">
        <f t="shared" si="5"/>
        <v>72.431268166916965</v>
      </c>
      <c r="AN6" s="349">
        <f t="shared" si="6"/>
        <v>80.424680082988004</v>
      </c>
      <c r="AO6" s="349"/>
      <c r="AP6" s="349"/>
      <c r="AQ6" s="349"/>
      <c r="AR6" s="347"/>
      <c r="AS6" s="347"/>
      <c r="AT6" s="347"/>
      <c r="AU6" s="347"/>
      <c r="AV6" s="347"/>
      <c r="AW6" s="347"/>
      <c r="AX6" s="347"/>
    </row>
    <row r="7" spans="2:50" s="78" customFormat="1" ht="15" customHeight="1" x14ac:dyDescent="0.25">
      <c r="B7" s="77" t="s">
        <v>168</v>
      </c>
      <c r="C7" s="77"/>
      <c r="D7" s="77"/>
      <c r="E7" s="77"/>
      <c r="F7" s="77"/>
      <c r="G7" s="77"/>
      <c r="H7" s="77"/>
      <c r="I7" s="77"/>
      <c r="J7" s="77"/>
      <c r="K7" s="77"/>
      <c r="L7" s="77"/>
      <c r="M7" s="77"/>
      <c r="N7" s="77"/>
      <c r="O7" s="77"/>
      <c r="P7" s="77"/>
      <c r="Q7" s="77"/>
      <c r="R7" s="77"/>
      <c r="S7" s="77"/>
      <c r="T7" s="348">
        <v>883.69320602702192</v>
      </c>
      <c r="U7" s="348">
        <v>824.96334165986684</v>
      </c>
      <c r="V7" s="348">
        <v>763.43671096491278</v>
      </c>
      <c r="W7" s="348">
        <v>744.02495416044906</v>
      </c>
      <c r="X7" s="348">
        <f t="shared" si="0"/>
        <v>843.3954738598477</v>
      </c>
      <c r="Y7" s="348"/>
      <c r="Z7" s="347"/>
      <c r="AA7" s="348">
        <v>199.03530954934695</v>
      </c>
      <c r="AB7" s="348">
        <v>408.61083587288613</v>
      </c>
      <c r="AC7" s="348">
        <v>618.98621786626518</v>
      </c>
      <c r="AD7" s="348">
        <v>843.3954738598477</v>
      </c>
      <c r="AE7" s="348">
        <v>225.85232432327595</v>
      </c>
      <c r="AF7" s="347"/>
      <c r="AG7" s="347"/>
      <c r="AH7" s="347"/>
      <c r="AI7" s="347"/>
      <c r="AJ7" s="348">
        <f t="shared" si="2"/>
        <v>199.03530954934695</v>
      </c>
      <c r="AK7" s="348">
        <f t="shared" si="3"/>
        <v>209.57552632353918</v>
      </c>
      <c r="AL7" s="348">
        <f t="shared" si="4"/>
        <v>210.37538199337905</v>
      </c>
      <c r="AM7" s="348">
        <f t="shared" si="5"/>
        <v>224.40925599358252</v>
      </c>
      <c r="AN7" s="348">
        <f t="shared" si="6"/>
        <v>225.85232432327595</v>
      </c>
      <c r="AO7" s="348"/>
      <c r="AP7" s="348"/>
      <c r="AQ7" s="348"/>
      <c r="AR7" s="347"/>
      <c r="AS7" s="347"/>
      <c r="AT7" s="347"/>
      <c r="AU7" s="347"/>
      <c r="AV7" s="347"/>
      <c r="AW7" s="347"/>
      <c r="AX7" s="347"/>
    </row>
    <row r="8" spans="2:50" s="78" customFormat="1" ht="15" customHeight="1" x14ac:dyDescent="0.25">
      <c r="B8" s="78" t="s">
        <v>169</v>
      </c>
      <c r="T8" s="350">
        <v>0</v>
      </c>
      <c r="U8" s="349">
        <v>5.5804977244438767</v>
      </c>
      <c r="V8" s="349">
        <v>2.3815595561334604</v>
      </c>
      <c r="W8" s="349">
        <v>0.25555322000000003</v>
      </c>
      <c r="X8" s="349">
        <f t="shared" si="0"/>
        <v>0.317667851838</v>
      </c>
      <c r="Y8" s="349"/>
      <c r="Z8" s="347"/>
      <c r="AA8" s="349">
        <v>0</v>
      </c>
      <c r="AB8" s="349">
        <v>0.11263055000000001</v>
      </c>
      <c r="AC8" s="349">
        <v>0.17475235</v>
      </c>
      <c r="AD8" s="377">
        <v>0.317667851838</v>
      </c>
      <c r="AE8" s="377">
        <v>0</v>
      </c>
      <c r="AF8" s="347"/>
      <c r="AG8" s="347"/>
      <c r="AH8" s="347"/>
      <c r="AI8" s="347"/>
      <c r="AJ8" s="349">
        <f t="shared" si="2"/>
        <v>0</v>
      </c>
      <c r="AK8" s="349">
        <f t="shared" si="3"/>
        <v>0.11263055000000001</v>
      </c>
      <c r="AL8" s="349">
        <f t="shared" si="4"/>
        <v>6.2121799999999991E-2</v>
      </c>
      <c r="AM8" s="349">
        <f t="shared" si="5"/>
        <v>0.142915501838</v>
      </c>
      <c r="AN8" s="349">
        <f t="shared" si="6"/>
        <v>0</v>
      </c>
      <c r="AO8" s="349"/>
      <c r="AP8" s="349"/>
      <c r="AQ8" s="349"/>
      <c r="AR8" s="347"/>
      <c r="AS8" s="347"/>
      <c r="AT8" s="347"/>
      <c r="AU8" s="347"/>
      <c r="AV8" s="347"/>
      <c r="AW8" s="347"/>
      <c r="AX8" s="347"/>
    </row>
    <row r="9" spans="2:50" s="78" customFormat="1" ht="15" customHeight="1" x14ac:dyDescent="0.25">
      <c r="B9" s="77" t="s">
        <v>90</v>
      </c>
      <c r="C9" s="77"/>
      <c r="D9" s="77"/>
      <c r="E9" s="77"/>
      <c r="F9" s="77"/>
      <c r="G9" s="77"/>
      <c r="H9" s="77"/>
      <c r="I9" s="77"/>
      <c r="J9" s="77"/>
      <c r="K9" s="77"/>
      <c r="L9" s="77"/>
      <c r="M9" s="77"/>
      <c r="N9" s="77"/>
      <c r="O9" s="77"/>
      <c r="P9" s="77"/>
      <c r="Q9" s="77"/>
      <c r="R9" s="77"/>
      <c r="S9" s="77"/>
      <c r="T9" s="348">
        <v>831.04841438653852</v>
      </c>
      <c r="U9" s="348">
        <v>996.96800933368093</v>
      </c>
      <c r="V9" s="348">
        <v>907.5019816145026</v>
      </c>
      <c r="W9" s="348">
        <v>1327.1178949812515</v>
      </c>
      <c r="X9" s="348">
        <f t="shared" si="0"/>
        <v>1505.6993120151105</v>
      </c>
      <c r="Y9" s="348"/>
      <c r="Z9" s="347"/>
      <c r="AA9" s="348">
        <v>362.330663893186</v>
      </c>
      <c r="AB9" s="375">
        <v>731.95992110758186</v>
      </c>
      <c r="AC9" s="375">
        <v>1136.0688749141332</v>
      </c>
      <c r="AD9" s="375">
        <v>1505.6993120151105</v>
      </c>
      <c r="AE9" s="375">
        <v>380.87947690832868</v>
      </c>
      <c r="AF9" s="347"/>
      <c r="AG9" s="347"/>
      <c r="AH9" s="347"/>
      <c r="AI9" s="347"/>
      <c r="AJ9" s="348">
        <f t="shared" si="2"/>
        <v>362.330663893186</v>
      </c>
      <c r="AK9" s="348">
        <f t="shared" si="3"/>
        <v>369.62925721439586</v>
      </c>
      <c r="AL9" s="348">
        <f t="shared" si="4"/>
        <v>404.10895380655131</v>
      </c>
      <c r="AM9" s="348">
        <f t="shared" si="5"/>
        <v>369.63043710097736</v>
      </c>
      <c r="AN9" s="348">
        <f t="shared" si="6"/>
        <v>380.87947690832868</v>
      </c>
      <c r="AO9" s="348"/>
      <c r="AP9" s="348"/>
      <c r="AQ9" s="348"/>
      <c r="AR9" s="347"/>
      <c r="AS9" s="347"/>
      <c r="AT9" s="347"/>
      <c r="AU9" s="347"/>
      <c r="AV9" s="347"/>
      <c r="AW9" s="347"/>
      <c r="AX9" s="347"/>
    </row>
    <row r="10" spans="2:50" s="78" customFormat="1" ht="15" customHeight="1" x14ac:dyDescent="0.25">
      <c r="B10" s="216" t="s">
        <v>56</v>
      </c>
      <c r="C10" s="86"/>
      <c r="D10" s="86"/>
      <c r="E10" s="86"/>
      <c r="F10" s="86"/>
      <c r="G10" s="86"/>
      <c r="H10" s="86"/>
      <c r="I10" s="86"/>
      <c r="J10" s="86"/>
      <c r="K10" s="86"/>
      <c r="L10" s="86"/>
      <c r="M10" s="86"/>
      <c r="N10" s="86"/>
      <c r="O10" s="86"/>
      <c r="P10" s="86"/>
      <c r="Q10" s="86"/>
      <c r="R10" s="86"/>
      <c r="S10" s="86"/>
      <c r="T10" s="382">
        <f>T11+T12</f>
        <v>624.53583814400031</v>
      </c>
      <c r="U10" s="382">
        <f>U11+U12</f>
        <v>631.79686460999972</v>
      </c>
      <c r="V10" s="382">
        <f>V11+V12</f>
        <v>637.88455959999987</v>
      </c>
      <c r="W10" s="382">
        <f>W11+W12</f>
        <v>900.22819821999997</v>
      </c>
      <c r="X10" s="382">
        <f t="shared" si="0"/>
        <v>890.96534713999768</v>
      </c>
      <c r="Y10" s="382"/>
      <c r="Z10" s="347"/>
      <c r="AA10" s="382">
        <f>AA11+AA12</f>
        <v>218.74759768000001</v>
      </c>
      <c r="AB10" s="382">
        <f>AB11+AB12</f>
        <v>445.53130800999776</v>
      </c>
      <c r="AC10" s="382">
        <f>AC11+AC12</f>
        <v>671.40396436999777</v>
      </c>
      <c r="AD10" s="382">
        <f>AD11+AD12</f>
        <v>890.96534713999768</v>
      </c>
      <c r="AE10" s="382">
        <f>AE11+AE12</f>
        <v>214.40406732000008</v>
      </c>
      <c r="AI10" s="347"/>
      <c r="AJ10" s="382">
        <f t="shared" si="2"/>
        <v>218.74759768000001</v>
      </c>
      <c r="AK10" s="382">
        <f t="shared" si="3"/>
        <v>226.78371032999775</v>
      </c>
      <c r="AL10" s="382">
        <f t="shared" si="4"/>
        <v>225.87265636000001</v>
      </c>
      <c r="AM10" s="382">
        <f t="shared" si="5"/>
        <v>219.56138276999991</v>
      </c>
      <c r="AN10" s="382">
        <f t="shared" si="6"/>
        <v>214.40406732000008</v>
      </c>
      <c r="AO10" s="382"/>
      <c r="AP10" s="382"/>
      <c r="AQ10" s="382"/>
      <c r="AR10" s="347"/>
      <c r="AS10" s="347"/>
      <c r="AT10" s="347"/>
      <c r="AU10" s="347"/>
      <c r="AV10" s="347"/>
      <c r="AW10" s="347"/>
      <c r="AX10" s="347"/>
    </row>
    <row r="11" spans="2:50" s="78" customFormat="1" ht="15" customHeight="1" x14ac:dyDescent="0.25">
      <c r="B11" s="155" t="s">
        <v>69</v>
      </c>
      <c r="C11" s="38"/>
      <c r="D11" s="38"/>
      <c r="E11" s="38"/>
      <c r="F11" s="38"/>
      <c r="G11" s="38"/>
      <c r="H11" s="38"/>
      <c r="I11" s="38"/>
      <c r="J11" s="38"/>
      <c r="K11" s="38"/>
      <c r="L11" s="38"/>
      <c r="M11" s="38"/>
      <c r="N11" s="38"/>
      <c r="O11" s="38"/>
      <c r="P11" s="38"/>
      <c r="Q11" s="38"/>
      <c r="R11" s="38"/>
      <c r="S11" s="38"/>
      <c r="T11" s="350">
        <f>T104</f>
        <v>479.97422294400036</v>
      </c>
      <c r="U11" s="350">
        <f>U104</f>
        <v>477.15501070999971</v>
      </c>
      <c r="V11" s="350">
        <f>V104</f>
        <v>471.40043088999994</v>
      </c>
      <c r="W11" s="377">
        <v>531.34928236999997</v>
      </c>
      <c r="X11" s="350">
        <f t="shared" si="0"/>
        <v>533.24719674000005</v>
      </c>
      <c r="Y11" s="350"/>
      <c r="Z11" s="347"/>
      <c r="AA11" s="350">
        <f>AA104</f>
        <v>124.87927292000008</v>
      </c>
      <c r="AB11" s="443">
        <f>AB104</f>
        <v>256.33137278000009</v>
      </c>
      <c r="AC11" s="443">
        <f>AC104</f>
        <v>391.00726440000005</v>
      </c>
      <c r="AD11" s="443">
        <f>AD104</f>
        <v>533.24719674000005</v>
      </c>
      <c r="AE11" s="443">
        <f>AE104</f>
        <v>127.35151629000002</v>
      </c>
      <c r="AF11" s="347"/>
      <c r="AG11" s="347"/>
      <c r="AH11" s="347"/>
      <c r="AI11" s="347"/>
      <c r="AJ11" s="350">
        <f t="shared" si="2"/>
        <v>124.87927292000008</v>
      </c>
      <c r="AK11" s="350">
        <f t="shared" si="3"/>
        <v>131.45209986000003</v>
      </c>
      <c r="AL11" s="350">
        <f t="shared" si="4"/>
        <v>134.67589161999996</v>
      </c>
      <c r="AM11" s="350">
        <f t="shared" si="5"/>
        <v>142.23993234</v>
      </c>
      <c r="AN11" s="350">
        <f t="shared" si="6"/>
        <v>127.35151629000002</v>
      </c>
      <c r="AO11" s="350"/>
      <c r="AP11" s="350"/>
      <c r="AQ11" s="350"/>
      <c r="AR11" s="347"/>
      <c r="AS11" s="347"/>
      <c r="AT11" s="347"/>
      <c r="AU11" s="347"/>
      <c r="AV11" s="347"/>
      <c r="AW11" s="347"/>
      <c r="AX11" s="347"/>
    </row>
    <row r="12" spans="2:50" s="78" customFormat="1" ht="15" customHeight="1" x14ac:dyDescent="0.25">
      <c r="B12" s="155" t="s">
        <v>68</v>
      </c>
      <c r="C12" s="38"/>
      <c r="D12" s="38"/>
      <c r="E12" s="38"/>
      <c r="F12" s="38"/>
      <c r="G12" s="38"/>
      <c r="H12" s="38"/>
      <c r="I12" s="38"/>
      <c r="J12" s="38"/>
      <c r="K12" s="38"/>
      <c r="L12" s="38"/>
      <c r="M12" s="38"/>
      <c r="N12" s="38"/>
      <c r="O12" s="38"/>
      <c r="P12" s="38"/>
      <c r="Q12" s="38"/>
      <c r="R12" s="38"/>
      <c r="S12" s="38"/>
      <c r="T12" s="350">
        <f>T151</f>
        <v>144.56161519999998</v>
      </c>
      <c r="U12" s="350">
        <f>U151</f>
        <v>154.64185390000003</v>
      </c>
      <c r="V12" s="350">
        <f>V151</f>
        <v>166.48412870999991</v>
      </c>
      <c r="W12" s="377">
        <v>368.87891584999994</v>
      </c>
      <c r="X12" s="350">
        <f t="shared" si="0"/>
        <v>357.71815039999763</v>
      </c>
      <c r="Y12" s="350"/>
      <c r="Z12" s="347"/>
      <c r="AA12" s="350">
        <f>AA151</f>
        <v>93.86832475999995</v>
      </c>
      <c r="AB12" s="443">
        <f>AB151</f>
        <v>189.19993522999766</v>
      </c>
      <c r="AC12" s="443">
        <f>AC151</f>
        <v>280.39669996999771</v>
      </c>
      <c r="AD12" s="443">
        <f>AD151</f>
        <v>357.71815039999763</v>
      </c>
      <c r="AE12" s="443">
        <f>AE151</f>
        <v>87.052551030000046</v>
      </c>
      <c r="AF12" s="347"/>
      <c r="AG12" s="347"/>
      <c r="AH12" s="347"/>
      <c r="AI12" s="347"/>
      <c r="AJ12" s="350">
        <f t="shared" si="2"/>
        <v>93.86832475999995</v>
      </c>
      <c r="AK12" s="350">
        <f t="shared" si="3"/>
        <v>95.331610469997713</v>
      </c>
      <c r="AL12" s="350">
        <f t="shared" si="4"/>
        <v>91.196764740000049</v>
      </c>
      <c r="AM12" s="350">
        <f t="shared" si="5"/>
        <v>77.321450429999913</v>
      </c>
      <c r="AN12" s="350">
        <f t="shared" si="6"/>
        <v>87.052551030000046</v>
      </c>
      <c r="AO12" s="350"/>
      <c r="AP12" s="350"/>
      <c r="AQ12" s="350"/>
      <c r="AR12" s="347"/>
      <c r="AS12" s="347"/>
      <c r="AT12" s="347"/>
      <c r="AU12" s="347"/>
      <c r="AV12" s="347"/>
      <c r="AW12" s="347"/>
      <c r="AX12" s="347"/>
    </row>
    <row r="13" spans="2:50" s="78" customFormat="1" ht="15" customHeight="1" x14ac:dyDescent="0.25">
      <c r="B13" s="216" t="s">
        <v>57</v>
      </c>
      <c r="C13" s="86"/>
      <c r="D13" s="86"/>
      <c r="E13" s="86"/>
      <c r="F13" s="86"/>
      <c r="G13" s="86"/>
      <c r="H13" s="86"/>
      <c r="I13" s="86"/>
      <c r="J13" s="86"/>
      <c r="K13" s="86"/>
      <c r="L13" s="86"/>
      <c r="M13" s="86"/>
      <c r="N13" s="86"/>
      <c r="O13" s="86"/>
      <c r="P13" s="86"/>
      <c r="Q13" s="86"/>
      <c r="R13" s="86"/>
      <c r="S13" s="86"/>
      <c r="T13" s="351">
        <f t="shared" ref="T13:U15" si="7">T209</f>
        <v>205.86059374253691</v>
      </c>
      <c r="U13" s="348">
        <f t="shared" si="7"/>
        <v>365.17240172368054</v>
      </c>
      <c r="V13" s="348">
        <f>V209</f>
        <v>269.61742201450289</v>
      </c>
      <c r="W13" s="348">
        <f>W209</f>
        <v>427.30610275699991</v>
      </c>
      <c r="X13" s="348">
        <f t="shared" si="0"/>
        <v>614.73396487510718</v>
      </c>
      <c r="Y13" s="348"/>
      <c r="Z13" s="347"/>
      <c r="AA13" s="348">
        <f t="shared" ref="AA13:AD15" si="8">AA209</f>
        <v>143.58306621300022</v>
      </c>
      <c r="AB13" s="375">
        <f t="shared" si="8"/>
        <v>286.42861309758166</v>
      </c>
      <c r="AC13" s="375">
        <f t="shared" si="8"/>
        <v>464.66491054413234</v>
      </c>
      <c r="AD13" s="375">
        <f t="shared" si="8"/>
        <v>614.73396487510718</v>
      </c>
      <c r="AE13" s="375">
        <f t="shared" ref="AE13" si="9">AE209</f>
        <v>166.47540958833213</v>
      </c>
      <c r="AF13" s="347"/>
      <c r="AG13" s="347"/>
      <c r="AH13" s="347"/>
      <c r="AI13" s="347"/>
      <c r="AJ13" s="348">
        <f t="shared" si="2"/>
        <v>143.58306621300022</v>
      </c>
      <c r="AK13" s="348">
        <f t="shared" si="3"/>
        <v>142.84554688458144</v>
      </c>
      <c r="AL13" s="348">
        <f t="shared" si="4"/>
        <v>178.23629744655068</v>
      </c>
      <c r="AM13" s="348">
        <f t="shared" si="5"/>
        <v>150.06905433097484</v>
      </c>
      <c r="AN13" s="348">
        <f t="shared" si="6"/>
        <v>166.47540958833213</v>
      </c>
      <c r="AO13" s="348"/>
      <c r="AP13" s="348"/>
      <c r="AQ13" s="348"/>
      <c r="AR13" s="347"/>
      <c r="AS13" s="347"/>
      <c r="AT13" s="347"/>
      <c r="AU13" s="347"/>
      <c r="AV13" s="347"/>
      <c r="AW13" s="347"/>
      <c r="AX13" s="347"/>
    </row>
    <row r="14" spans="2:50" s="78" customFormat="1" ht="15" customHeight="1" x14ac:dyDescent="0.25">
      <c r="B14" s="155" t="s">
        <v>135</v>
      </c>
      <c r="C14" s="38"/>
      <c r="D14" s="38"/>
      <c r="E14" s="38"/>
      <c r="F14" s="38"/>
      <c r="G14" s="38"/>
      <c r="H14" s="38"/>
      <c r="I14" s="38"/>
      <c r="J14" s="38"/>
      <c r="K14" s="38"/>
      <c r="L14" s="38"/>
      <c r="M14" s="38"/>
      <c r="N14" s="38"/>
      <c r="O14" s="38"/>
      <c r="P14" s="38"/>
      <c r="Q14" s="38"/>
      <c r="R14" s="38"/>
      <c r="S14" s="38"/>
      <c r="T14" s="350">
        <f t="shared" si="7"/>
        <v>199.16847786334878</v>
      </c>
      <c r="U14" s="350">
        <f t="shared" si="7"/>
        <v>313.30332813512592</v>
      </c>
      <c r="V14" s="350">
        <f>V210</f>
        <v>206.76490834686101</v>
      </c>
      <c r="W14" s="349">
        <v>277.25936498599992</v>
      </c>
      <c r="X14" s="350">
        <f t="shared" si="0"/>
        <v>436.36291479040204</v>
      </c>
      <c r="Y14" s="350"/>
      <c r="Z14" s="347"/>
      <c r="AA14" s="350">
        <f t="shared" si="8"/>
        <v>116.95573334800021</v>
      </c>
      <c r="AB14" s="350">
        <f t="shared" si="8"/>
        <v>231.94462512931167</v>
      </c>
      <c r="AC14" s="350">
        <f t="shared" si="8"/>
        <v>327.11485930934742</v>
      </c>
      <c r="AD14" s="350">
        <f t="shared" si="8"/>
        <v>436.36291479040204</v>
      </c>
      <c r="AE14" s="350">
        <f t="shared" ref="AE14" si="10">AE210</f>
        <v>122.08681157959606</v>
      </c>
      <c r="AF14" s="347"/>
      <c r="AG14" s="347"/>
      <c r="AH14" s="347"/>
      <c r="AI14" s="347"/>
      <c r="AJ14" s="350">
        <f t="shared" si="2"/>
        <v>116.95573334800021</v>
      </c>
      <c r="AK14" s="350">
        <f t="shared" si="3"/>
        <v>114.98889178131147</v>
      </c>
      <c r="AL14" s="350">
        <f t="shared" si="4"/>
        <v>95.170234180035749</v>
      </c>
      <c r="AM14" s="350">
        <f t="shared" si="5"/>
        <v>109.24805548105462</v>
      </c>
      <c r="AN14" s="350">
        <f t="shared" si="6"/>
        <v>122.08681157959606</v>
      </c>
      <c r="AO14" s="350"/>
      <c r="AP14" s="350"/>
      <c r="AQ14" s="350"/>
      <c r="AR14" s="347"/>
      <c r="AS14" s="347"/>
      <c r="AT14" s="347"/>
      <c r="AU14" s="347"/>
      <c r="AV14" s="347"/>
      <c r="AW14" s="347"/>
      <c r="AX14" s="347"/>
    </row>
    <row r="15" spans="2:50" s="78" customFormat="1" ht="15" customHeight="1" x14ac:dyDescent="0.25">
      <c r="B15" s="155" t="s">
        <v>136</v>
      </c>
      <c r="C15" s="38"/>
      <c r="D15" s="38"/>
      <c r="E15" s="38"/>
      <c r="F15" s="38"/>
      <c r="G15" s="38"/>
      <c r="H15" s="38"/>
      <c r="I15" s="38"/>
      <c r="J15" s="38"/>
      <c r="K15" s="38"/>
      <c r="L15" s="38"/>
      <c r="M15" s="38"/>
      <c r="N15" s="38"/>
      <c r="O15" s="38"/>
      <c r="P15" s="38"/>
      <c r="Q15" s="38"/>
      <c r="R15" s="38"/>
      <c r="S15" s="38"/>
      <c r="T15" s="350">
        <f t="shared" si="7"/>
        <v>6.6921158791881146</v>
      </c>
      <c r="U15" s="350">
        <f t="shared" si="7"/>
        <v>51.869073588554585</v>
      </c>
      <c r="V15" s="350">
        <f>V211</f>
        <v>62.85251366764188</v>
      </c>
      <c r="W15" s="349">
        <v>150.04673777099998</v>
      </c>
      <c r="X15" s="350">
        <f t="shared" si="0"/>
        <v>178.37105008470508</v>
      </c>
      <c r="Y15" s="350"/>
      <c r="Z15" s="347"/>
      <c r="AA15" s="350">
        <f t="shared" si="8"/>
        <v>26.627332865000014</v>
      </c>
      <c r="AB15" s="350">
        <f t="shared" si="8"/>
        <v>54.483987968270007</v>
      </c>
      <c r="AC15" s="350">
        <f t="shared" si="8"/>
        <v>137.55005123478489</v>
      </c>
      <c r="AD15" s="350">
        <f t="shared" si="8"/>
        <v>178.37105008470508</v>
      </c>
      <c r="AE15" s="350">
        <f t="shared" ref="AE15" si="11">AE211</f>
        <v>44.388598008736068</v>
      </c>
      <c r="AF15" s="347"/>
      <c r="AG15" s="347"/>
      <c r="AH15" s="347"/>
      <c r="AI15" s="347"/>
      <c r="AJ15" s="350">
        <f t="shared" si="2"/>
        <v>26.627332865000014</v>
      </c>
      <c r="AK15" s="350">
        <f t="shared" si="3"/>
        <v>27.856655103269993</v>
      </c>
      <c r="AL15" s="350">
        <f t="shared" si="4"/>
        <v>83.066063266514874</v>
      </c>
      <c r="AM15" s="350">
        <f t="shared" si="5"/>
        <v>40.820998849920187</v>
      </c>
      <c r="AN15" s="350">
        <f t="shared" si="6"/>
        <v>44.388598008736068</v>
      </c>
      <c r="AO15" s="350"/>
      <c r="AP15" s="350"/>
      <c r="AQ15" s="350"/>
      <c r="AR15" s="347"/>
      <c r="AS15" s="347"/>
      <c r="AT15" s="347"/>
      <c r="AU15" s="347"/>
      <c r="AV15" s="347"/>
      <c r="AW15" s="347"/>
      <c r="AX15" s="347"/>
    </row>
    <row r="16" spans="2:50" s="78" customFormat="1" ht="15" customHeight="1" x14ac:dyDescent="0.25">
      <c r="B16" s="83" t="s">
        <v>421</v>
      </c>
      <c r="C16" s="83"/>
      <c r="D16" s="83"/>
      <c r="E16" s="83"/>
      <c r="F16" s="83"/>
      <c r="G16" s="83"/>
      <c r="H16" s="83"/>
      <c r="I16" s="83"/>
      <c r="J16" s="83"/>
      <c r="K16" s="83"/>
      <c r="L16" s="83"/>
      <c r="M16" s="83"/>
      <c r="N16" s="83"/>
      <c r="O16" s="83"/>
      <c r="P16" s="83"/>
      <c r="Q16" s="83"/>
      <c r="R16" s="83"/>
      <c r="S16" s="83"/>
      <c r="T16" s="349">
        <v>348.20759925365371</v>
      </c>
      <c r="U16" s="349">
        <v>370.31603618522763</v>
      </c>
      <c r="V16" s="349">
        <v>384.02908299845524</v>
      </c>
      <c r="W16" s="349">
        <v>490.96946303682802</v>
      </c>
      <c r="X16" s="349">
        <f t="shared" si="0"/>
        <v>521.30860384082712</v>
      </c>
      <c r="Y16" s="349"/>
      <c r="Z16" s="347"/>
      <c r="AA16" s="349">
        <v>124.501358014724</v>
      </c>
      <c r="AB16" s="349">
        <v>259.81773003063898</v>
      </c>
      <c r="AC16" s="349">
        <v>394.05090185296001</v>
      </c>
      <c r="AD16" s="349">
        <v>521.30860384082712</v>
      </c>
      <c r="AE16" s="349">
        <v>134.37691469225499</v>
      </c>
      <c r="AF16" s="347"/>
      <c r="AG16" s="347"/>
      <c r="AH16" s="347"/>
      <c r="AI16" s="347"/>
      <c r="AJ16" s="349">
        <f t="shared" si="2"/>
        <v>124.501358014724</v>
      </c>
      <c r="AK16" s="349">
        <f t="shared" si="3"/>
        <v>135.31637201591496</v>
      </c>
      <c r="AL16" s="349">
        <f t="shared" si="4"/>
        <v>134.23317182232103</v>
      </c>
      <c r="AM16" s="349">
        <f t="shared" si="5"/>
        <v>127.25770198786711</v>
      </c>
      <c r="AN16" s="349">
        <f t="shared" si="6"/>
        <v>134.37691469225499</v>
      </c>
      <c r="AO16" s="349"/>
      <c r="AP16" s="349"/>
      <c r="AQ16" s="349"/>
      <c r="AR16" s="347"/>
      <c r="AS16" s="347"/>
      <c r="AT16" s="347"/>
      <c r="AU16" s="347"/>
      <c r="AV16" s="347"/>
      <c r="AW16" s="347"/>
      <c r="AX16" s="347"/>
    </row>
    <row r="17" spans="2:51" s="78" customFormat="1" ht="15" customHeight="1" x14ac:dyDescent="0.25">
      <c r="B17" s="77" t="s">
        <v>95</v>
      </c>
      <c r="C17" s="77"/>
      <c r="D17" s="77"/>
      <c r="E17" s="77"/>
      <c r="F17" s="77"/>
      <c r="G17" s="77"/>
      <c r="H17" s="77"/>
      <c r="I17" s="77"/>
      <c r="J17" s="77"/>
      <c r="K17" s="77"/>
      <c r="L17" s="77"/>
      <c r="M17" s="77"/>
      <c r="N17" s="77"/>
      <c r="O17" s="77"/>
      <c r="P17" s="77"/>
      <c r="Q17" s="77"/>
      <c r="R17" s="77"/>
      <c r="S17" s="77"/>
      <c r="T17" s="348">
        <v>482.84081513288481</v>
      </c>
      <c r="U17" s="348">
        <v>626.65197314845329</v>
      </c>
      <c r="V17" s="348">
        <v>523.47289861604702</v>
      </c>
      <c r="W17" s="348">
        <v>836.14843194442358</v>
      </c>
      <c r="X17" s="348">
        <f t="shared" si="0"/>
        <v>984.39070817428308</v>
      </c>
      <c r="Y17" s="348"/>
      <c r="Z17" s="347"/>
      <c r="AA17" s="348">
        <v>237.82930587846189</v>
      </c>
      <c r="AB17" s="348">
        <v>472.14219107694305</v>
      </c>
      <c r="AC17" s="348">
        <v>742.01797306117294</v>
      </c>
      <c r="AD17" s="348">
        <v>984.39070817428308</v>
      </c>
      <c r="AE17" s="348">
        <v>246.50256221607356</v>
      </c>
      <c r="AF17" s="347"/>
      <c r="AG17" s="347"/>
      <c r="AH17" s="347"/>
      <c r="AI17" s="347"/>
      <c r="AJ17" s="348">
        <f t="shared" si="2"/>
        <v>237.82930587846189</v>
      </c>
      <c r="AK17" s="348">
        <f t="shared" si="3"/>
        <v>234.31288519848115</v>
      </c>
      <c r="AL17" s="348">
        <f t="shared" si="4"/>
        <v>269.87578198422989</v>
      </c>
      <c r="AM17" s="348">
        <f t="shared" si="5"/>
        <v>242.37273511311014</v>
      </c>
      <c r="AN17" s="348">
        <f t="shared" si="6"/>
        <v>246.50256221607356</v>
      </c>
      <c r="AO17" s="348"/>
      <c r="AP17" s="348"/>
      <c r="AQ17" s="348"/>
      <c r="AR17" s="347"/>
      <c r="AS17" s="347"/>
      <c r="AT17" s="347"/>
      <c r="AU17" s="347"/>
      <c r="AV17" s="347"/>
      <c r="AW17" s="347"/>
      <c r="AX17" s="347"/>
    </row>
    <row r="18" spans="2:51" s="78" customFormat="1" ht="15" customHeight="1" x14ac:dyDescent="0.25">
      <c r="B18" s="79"/>
      <c r="C18" s="79"/>
      <c r="D18" s="79"/>
      <c r="E18" s="79"/>
      <c r="F18" s="79"/>
      <c r="G18" s="79"/>
      <c r="H18" s="79"/>
      <c r="I18" s="79"/>
      <c r="J18" s="79"/>
      <c r="K18" s="79"/>
      <c r="L18" s="79"/>
      <c r="M18" s="79"/>
      <c r="N18" s="79"/>
      <c r="O18" s="79"/>
      <c r="P18" s="79"/>
      <c r="Q18" s="79"/>
      <c r="R18" s="79"/>
      <c r="S18" s="79"/>
      <c r="T18" s="347"/>
      <c r="U18" s="347"/>
      <c r="V18" s="347"/>
      <c r="W18" s="347"/>
      <c r="X18" s="347"/>
      <c r="Y18" s="347"/>
      <c r="Z18" s="347"/>
      <c r="AA18" s="347"/>
      <c r="AB18" s="347"/>
      <c r="AC18" s="347"/>
      <c r="AD18" s="355"/>
      <c r="AE18" s="355"/>
      <c r="AF18" s="355"/>
      <c r="AG18" s="347"/>
      <c r="AH18" s="347"/>
      <c r="AI18" s="347"/>
      <c r="AJ18" s="347"/>
      <c r="AK18" s="347"/>
      <c r="AL18" s="347"/>
      <c r="AM18" s="347"/>
      <c r="AN18" s="347"/>
      <c r="AO18" s="347"/>
      <c r="AP18" s="347"/>
      <c r="AQ18" s="347"/>
      <c r="AR18" s="347"/>
      <c r="AS18" s="347"/>
      <c r="AT18" s="347"/>
      <c r="AU18" s="347"/>
      <c r="AV18" s="347"/>
      <c r="AW18" s="347"/>
      <c r="AX18" s="347"/>
    </row>
    <row r="19" spans="2:51" s="78" customFormat="1" ht="15" customHeight="1" x14ac:dyDescent="0.25">
      <c r="B19" s="173" t="s">
        <v>137</v>
      </c>
      <c r="C19" s="173"/>
      <c r="D19" s="173"/>
      <c r="E19" s="173"/>
      <c r="F19" s="173"/>
      <c r="G19" s="173"/>
      <c r="H19" s="173"/>
      <c r="I19" s="173"/>
      <c r="J19" s="173"/>
      <c r="K19" s="173"/>
      <c r="L19" s="173"/>
      <c r="M19" s="173"/>
      <c r="N19" s="173"/>
      <c r="O19" s="173"/>
      <c r="P19" s="173"/>
      <c r="Q19" s="173"/>
      <c r="R19" s="173"/>
      <c r="S19" s="173"/>
      <c r="T19" s="227">
        <v>2018</v>
      </c>
      <c r="U19" s="227">
        <v>2019</v>
      </c>
      <c r="V19" s="227">
        <v>2020</v>
      </c>
      <c r="W19" s="227">
        <v>2021</v>
      </c>
      <c r="X19" s="228">
        <v>2022</v>
      </c>
      <c r="Y19" s="229">
        <v>2023</v>
      </c>
      <c r="Z19" s="347"/>
      <c r="AA19" s="230" t="s">
        <v>290</v>
      </c>
      <c r="AB19" s="230" t="s">
        <v>291</v>
      </c>
      <c r="AC19" s="230" t="s">
        <v>292</v>
      </c>
      <c r="AD19" s="230">
        <v>2022</v>
      </c>
      <c r="AE19" s="231" t="s">
        <v>320</v>
      </c>
      <c r="AF19" s="231" t="s">
        <v>321</v>
      </c>
      <c r="AG19" s="232" t="s">
        <v>322</v>
      </c>
      <c r="AH19" s="233">
        <v>2023</v>
      </c>
      <c r="AI19" s="347"/>
      <c r="AJ19" s="230" t="s">
        <v>290</v>
      </c>
      <c r="AK19" s="230" t="s">
        <v>293</v>
      </c>
      <c r="AL19" s="230" t="s">
        <v>294</v>
      </c>
      <c r="AM19" s="230" t="s">
        <v>295</v>
      </c>
      <c r="AN19" s="231" t="s">
        <v>320</v>
      </c>
      <c r="AO19" s="231" t="s">
        <v>325</v>
      </c>
      <c r="AP19" s="231" t="s">
        <v>323</v>
      </c>
      <c r="AQ19" s="231" t="s">
        <v>324</v>
      </c>
      <c r="AR19" s="347"/>
      <c r="AS19" s="347"/>
      <c r="AT19" s="347"/>
      <c r="AU19" s="347"/>
      <c r="AV19" s="347"/>
      <c r="AW19" s="347"/>
      <c r="AX19" s="347"/>
    </row>
    <row r="20" spans="2:51" s="78" customFormat="1" ht="15" customHeight="1" x14ac:dyDescent="0.25">
      <c r="B20" s="96" t="s">
        <v>138</v>
      </c>
      <c r="C20" s="96"/>
      <c r="D20" s="96"/>
      <c r="E20" s="96"/>
      <c r="F20" s="96"/>
      <c r="G20" s="96"/>
      <c r="H20" s="96"/>
      <c r="I20" s="96"/>
      <c r="J20" s="96"/>
      <c r="K20" s="96"/>
      <c r="L20" s="96"/>
      <c r="M20" s="96"/>
      <c r="N20" s="96"/>
      <c r="O20" s="96"/>
      <c r="P20" s="96"/>
      <c r="Q20" s="96"/>
      <c r="R20" s="96"/>
      <c r="S20" s="96"/>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row>
    <row r="21" spans="2:51" s="78" customFormat="1" ht="15" customHeight="1" x14ac:dyDescent="0.25">
      <c r="B21" s="84" t="s">
        <v>447</v>
      </c>
      <c r="C21" s="84"/>
      <c r="D21" s="84"/>
      <c r="E21" s="84"/>
      <c r="F21" s="84"/>
      <c r="G21" s="84"/>
      <c r="H21" s="84"/>
      <c r="I21" s="84"/>
      <c r="J21" s="84"/>
      <c r="K21" s="84"/>
      <c r="L21" s="84"/>
      <c r="M21" s="84"/>
      <c r="N21" s="84"/>
      <c r="O21" s="84"/>
      <c r="P21" s="84"/>
      <c r="Q21" s="84"/>
      <c r="R21" s="84"/>
      <c r="S21" s="84"/>
      <c r="T21" s="349">
        <v>55.620643297215359</v>
      </c>
      <c r="U21" s="349">
        <v>52.131282905250501</v>
      </c>
      <c r="V21" s="349">
        <v>47.022165634960594</v>
      </c>
      <c r="W21" s="349">
        <v>47.052387225404622</v>
      </c>
      <c r="X21" s="349">
        <f>AD21</f>
        <v>48.315697972653986</v>
      </c>
      <c r="Y21" s="349"/>
      <c r="Z21" s="347"/>
      <c r="AA21" s="349">
        <v>11.606058122036691</v>
      </c>
      <c r="AB21" s="349">
        <v>23.696741844824579</v>
      </c>
      <c r="AC21" s="349">
        <v>35.111697190971881</v>
      </c>
      <c r="AD21" s="349">
        <v>48.315697972653986</v>
      </c>
      <c r="AE21" s="353">
        <v>12.399409949014707</v>
      </c>
      <c r="AF21" s="347"/>
      <c r="AG21" s="347"/>
      <c r="AH21" s="347"/>
      <c r="AI21" s="347"/>
      <c r="AJ21" s="349">
        <f>AA21</f>
        <v>11.606058122036691</v>
      </c>
      <c r="AK21" s="349">
        <f>AB21-AA21</f>
        <v>12.090683722787888</v>
      </c>
      <c r="AL21" s="349">
        <f t="shared" ref="AL21:AL22" si="12">AC21-AB21</f>
        <v>11.414955346147302</v>
      </c>
      <c r="AM21" s="349">
        <f t="shared" ref="AM21:AM22" si="13">AD21-AC21</f>
        <v>13.204000781682105</v>
      </c>
      <c r="AN21" s="349">
        <f>AE21</f>
        <v>12.399409949014707</v>
      </c>
      <c r="AO21" s="349"/>
      <c r="AP21" s="349"/>
      <c r="AQ21" s="349"/>
      <c r="AR21" s="347"/>
      <c r="AS21" s="347"/>
      <c r="AT21" s="347"/>
      <c r="AU21" s="347"/>
      <c r="AV21" s="347"/>
      <c r="AW21" s="347"/>
      <c r="AX21" s="347"/>
    </row>
    <row r="22" spans="2:51" s="78" customFormat="1" ht="15" customHeight="1" x14ac:dyDescent="0.25">
      <c r="B22" s="85" t="s">
        <v>448</v>
      </c>
      <c r="C22" s="85"/>
      <c r="D22" s="85"/>
      <c r="E22" s="85"/>
      <c r="F22" s="85"/>
      <c r="G22" s="85"/>
      <c r="H22" s="85"/>
      <c r="I22" s="85"/>
      <c r="J22" s="85"/>
      <c r="K22" s="85"/>
      <c r="L22" s="85"/>
      <c r="M22" s="85"/>
      <c r="N22" s="85"/>
      <c r="O22" s="85"/>
      <c r="P22" s="85"/>
      <c r="Q22" s="85"/>
      <c r="R22" s="85"/>
      <c r="S22" s="85"/>
      <c r="T22" s="349">
        <v>207.27118392716397</v>
      </c>
      <c r="U22" s="349">
        <v>197.6434654601226</v>
      </c>
      <c r="V22" s="349">
        <v>189.70888290345903</v>
      </c>
      <c r="W22" s="349">
        <v>187.34881194976037</v>
      </c>
      <c r="X22" s="349">
        <f>AD22</f>
        <v>202.5181892081408</v>
      </c>
      <c r="Y22" s="349"/>
      <c r="Z22" s="347"/>
      <c r="AA22" s="349">
        <v>47.611126084877633</v>
      </c>
      <c r="AB22" s="349">
        <v>99.756738282564484</v>
      </c>
      <c r="AC22" s="349">
        <v>149.07279473227871</v>
      </c>
      <c r="AD22" s="349">
        <v>202.5181892081408</v>
      </c>
      <c r="AE22" s="353">
        <v>51.272309582593287</v>
      </c>
      <c r="AF22" s="347"/>
      <c r="AG22" s="347"/>
      <c r="AH22" s="347"/>
      <c r="AI22" s="347"/>
      <c r="AJ22" s="349">
        <f>AA22</f>
        <v>47.611126084877633</v>
      </c>
      <c r="AK22" s="349">
        <f>AB22-AA22</f>
        <v>52.145612197686852</v>
      </c>
      <c r="AL22" s="349">
        <f t="shared" si="12"/>
        <v>49.316056449714225</v>
      </c>
      <c r="AM22" s="349">
        <f t="shared" si="13"/>
        <v>53.445394475862088</v>
      </c>
      <c r="AN22" s="349">
        <f>AE22</f>
        <v>51.272309582593287</v>
      </c>
      <c r="AO22" s="349"/>
      <c r="AP22" s="349"/>
      <c r="AQ22" s="349"/>
      <c r="AR22" s="347"/>
      <c r="AS22" s="347"/>
      <c r="AT22" s="347"/>
      <c r="AU22" s="347"/>
      <c r="AV22" s="347"/>
      <c r="AW22" s="347"/>
      <c r="AX22" s="347"/>
    </row>
    <row r="23" spans="2:51" s="78" customFormat="1" ht="15" customHeight="1" x14ac:dyDescent="0.25">
      <c r="B23" s="85"/>
      <c r="C23" s="85"/>
      <c r="D23" s="85"/>
      <c r="E23" s="85"/>
      <c r="F23" s="85"/>
      <c r="G23" s="85"/>
      <c r="H23" s="85"/>
      <c r="I23" s="85"/>
      <c r="J23" s="85"/>
      <c r="K23" s="85"/>
      <c r="L23" s="85"/>
      <c r="M23" s="85"/>
      <c r="N23" s="85"/>
      <c r="O23" s="85"/>
      <c r="P23" s="85"/>
      <c r="Q23" s="85"/>
      <c r="R23" s="85"/>
      <c r="S23" s="85"/>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row>
    <row r="24" spans="2:51" s="78" customFormat="1" ht="15" customHeight="1" x14ac:dyDescent="0.25">
      <c r="B24" s="173" t="s">
        <v>139</v>
      </c>
      <c r="C24" s="173"/>
      <c r="D24" s="173"/>
      <c r="E24" s="173"/>
      <c r="F24" s="173"/>
      <c r="G24" s="173"/>
      <c r="H24" s="173"/>
      <c r="I24" s="173"/>
      <c r="J24" s="173"/>
      <c r="K24" s="173"/>
      <c r="L24" s="173"/>
      <c r="M24" s="173"/>
      <c r="N24" s="173"/>
      <c r="O24" s="173"/>
      <c r="P24" s="173"/>
      <c r="Q24" s="173"/>
      <c r="R24" s="173"/>
      <c r="S24" s="173"/>
      <c r="T24" s="227">
        <v>2018</v>
      </c>
      <c r="U24" s="227">
        <v>2019</v>
      </c>
      <c r="V24" s="227">
        <v>2020</v>
      </c>
      <c r="W24" s="227">
        <v>2021</v>
      </c>
      <c r="X24" s="228">
        <v>2022</v>
      </c>
      <c r="Y24" s="229">
        <v>2023</v>
      </c>
      <c r="Z24" s="347"/>
      <c r="AA24" s="230" t="s">
        <v>290</v>
      </c>
      <c r="AB24" s="230" t="s">
        <v>291</v>
      </c>
      <c r="AC24" s="230" t="s">
        <v>292</v>
      </c>
      <c r="AD24" s="230">
        <v>2022</v>
      </c>
      <c r="AE24" s="231" t="s">
        <v>320</v>
      </c>
      <c r="AF24" s="231" t="s">
        <v>321</v>
      </c>
      <c r="AG24" s="232" t="s">
        <v>322</v>
      </c>
      <c r="AH24" s="233">
        <v>2023</v>
      </c>
      <c r="AI24" s="347"/>
      <c r="AJ24" s="230" t="s">
        <v>290</v>
      </c>
      <c r="AK24" s="230" t="s">
        <v>293</v>
      </c>
      <c r="AL24" s="230" t="s">
        <v>294</v>
      </c>
      <c r="AM24" s="230" t="s">
        <v>295</v>
      </c>
      <c r="AN24" s="231" t="s">
        <v>320</v>
      </c>
      <c r="AO24" s="231" t="s">
        <v>325</v>
      </c>
      <c r="AP24" s="231" t="s">
        <v>323</v>
      </c>
      <c r="AQ24" s="231" t="s">
        <v>324</v>
      </c>
      <c r="AR24" s="347"/>
      <c r="AS24" s="347"/>
      <c r="AT24" s="347"/>
      <c r="AU24" s="347"/>
      <c r="AV24" s="347"/>
      <c r="AW24" s="347"/>
      <c r="AX24" s="347"/>
    </row>
    <row r="25" spans="2:51" s="78" customFormat="1" ht="15" customHeight="1" x14ac:dyDescent="0.25">
      <c r="B25" s="86" t="s">
        <v>140</v>
      </c>
      <c r="C25" s="86"/>
      <c r="D25" s="86"/>
      <c r="E25" s="86"/>
      <c r="F25" s="86"/>
      <c r="G25" s="86"/>
      <c r="H25" s="86"/>
      <c r="I25" s="86"/>
      <c r="J25" s="86"/>
      <c r="K25" s="86"/>
      <c r="L25" s="86"/>
      <c r="M25" s="86"/>
      <c r="N25" s="86"/>
      <c r="O25" s="86"/>
      <c r="P25" s="86"/>
      <c r="Q25" s="86"/>
      <c r="R25" s="86"/>
      <c r="S25" s="86"/>
      <c r="T25" s="348">
        <v>501.27418636730613</v>
      </c>
      <c r="U25" s="348">
        <v>910.75385095474621</v>
      </c>
      <c r="V25" s="348">
        <v>618.96521191624515</v>
      </c>
      <c r="W25" s="348">
        <v>749.31433690701556</v>
      </c>
      <c r="X25" s="348">
        <f t="shared" ref="X25:X32" si="14">AD25</f>
        <v>837.88881594595102</v>
      </c>
      <c r="Y25" s="348"/>
      <c r="Z25" s="347"/>
      <c r="AA25" s="348">
        <v>144.00482527330303</v>
      </c>
      <c r="AB25" s="348">
        <v>332.96048101287397</v>
      </c>
      <c r="AC25" s="348">
        <v>534.22696982666457</v>
      </c>
      <c r="AD25" s="348">
        <v>837.88881594595102</v>
      </c>
      <c r="AE25" s="353">
        <v>217.18738092905977</v>
      </c>
      <c r="AF25" s="347"/>
      <c r="AG25" s="347"/>
      <c r="AH25" s="347"/>
      <c r="AI25" s="347"/>
      <c r="AJ25" s="348">
        <f t="shared" ref="AJ25:AJ32" si="15">AA25</f>
        <v>144.00482527330303</v>
      </c>
      <c r="AK25" s="348">
        <f>AB25-AA25</f>
        <v>188.95565573957094</v>
      </c>
      <c r="AL25" s="348">
        <f t="shared" ref="AL25:AL32" si="16">AC25-AB25</f>
        <v>201.2664888137906</v>
      </c>
      <c r="AM25" s="348">
        <f t="shared" ref="AM25:AM32" si="17">AD25-AC25</f>
        <v>303.66184611928645</v>
      </c>
      <c r="AN25" s="348">
        <f>AE25</f>
        <v>217.18738092905977</v>
      </c>
      <c r="AO25" s="348"/>
      <c r="AP25" s="348"/>
      <c r="AQ25" s="348"/>
      <c r="AR25" s="347"/>
      <c r="AS25" s="347"/>
      <c r="AT25" s="347"/>
      <c r="AU25" s="347"/>
      <c r="AV25" s="347"/>
      <c r="AW25" s="347"/>
      <c r="AX25" s="347"/>
    </row>
    <row r="26" spans="2:51" s="78" customFormat="1" ht="15" customHeight="1" x14ac:dyDescent="0.25">
      <c r="B26" s="84" t="s">
        <v>69</v>
      </c>
      <c r="C26" s="84"/>
      <c r="D26" s="84"/>
      <c r="E26" s="84"/>
      <c r="F26" s="84"/>
      <c r="G26" s="84"/>
      <c r="H26" s="84"/>
      <c r="I26" s="84"/>
      <c r="J26" s="84"/>
      <c r="K26" s="84"/>
      <c r="L26" s="84"/>
      <c r="M26" s="84"/>
      <c r="N26" s="84"/>
      <c r="O26" s="84"/>
      <c r="P26" s="84"/>
      <c r="Q26" s="84"/>
      <c r="R26" s="84"/>
      <c r="S26" s="84"/>
      <c r="T26" s="349">
        <v>242.76451525000019</v>
      </c>
      <c r="U26" s="349">
        <v>270.38201271000003</v>
      </c>
      <c r="V26" s="349">
        <v>274.81396456000039</v>
      </c>
      <c r="W26" s="349">
        <v>290.89208916000308</v>
      </c>
      <c r="X26" s="349">
        <f t="shared" si="14"/>
        <v>314.92282069000601</v>
      </c>
      <c r="Y26" s="349"/>
      <c r="Z26" s="347"/>
      <c r="AA26" s="349">
        <v>55.913475619997747</v>
      </c>
      <c r="AB26" s="349">
        <v>129.27974397559998</v>
      </c>
      <c r="AC26" s="349">
        <v>202.18711765000401</v>
      </c>
      <c r="AD26" s="349">
        <v>314.92282069000601</v>
      </c>
      <c r="AE26" s="353">
        <v>95.460272039999268</v>
      </c>
      <c r="AF26" s="347"/>
      <c r="AG26" s="347"/>
      <c r="AH26" s="347"/>
      <c r="AI26" s="347"/>
      <c r="AJ26" s="349">
        <f t="shared" si="15"/>
        <v>55.913475619997747</v>
      </c>
      <c r="AK26" s="349">
        <f t="shared" ref="AK26:AK32" si="18">AB26-AA26</f>
        <v>73.366268355602244</v>
      </c>
      <c r="AL26" s="349">
        <f t="shared" si="16"/>
        <v>72.907373674404027</v>
      </c>
      <c r="AM26" s="349">
        <f t="shared" si="17"/>
        <v>112.73570304000199</v>
      </c>
      <c r="AN26" s="348">
        <f t="shared" ref="AN26:AN32" si="19">AE26</f>
        <v>95.460272039999268</v>
      </c>
      <c r="AO26" s="349"/>
      <c r="AP26" s="349"/>
      <c r="AQ26" s="349"/>
      <c r="AR26" s="347"/>
      <c r="AS26" s="347"/>
      <c r="AT26" s="347"/>
      <c r="AU26" s="347"/>
      <c r="AV26" s="347"/>
      <c r="AW26" s="347"/>
      <c r="AX26" s="347"/>
    </row>
    <row r="27" spans="2:51" s="78" customFormat="1" ht="15" customHeight="1" x14ac:dyDescent="0.25">
      <c r="B27" s="85" t="s">
        <v>68</v>
      </c>
      <c r="C27" s="85"/>
      <c r="D27" s="85"/>
      <c r="E27" s="85"/>
      <c r="F27" s="85"/>
      <c r="G27" s="85"/>
      <c r="H27" s="85"/>
      <c r="I27" s="85"/>
      <c r="J27" s="85"/>
      <c r="K27" s="85"/>
      <c r="L27" s="85"/>
      <c r="M27" s="85"/>
      <c r="N27" s="85"/>
      <c r="O27" s="85"/>
      <c r="P27" s="85"/>
      <c r="Q27" s="85"/>
      <c r="R27" s="85"/>
      <c r="S27" s="85"/>
      <c r="T27" s="349">
        <v>33.158020660000005</v>
      </c>
      <c r="U27" s="349">
        <v>39.118584269999999</v>
      </c>
      <c r="V27" s="349">
        <v>43.134613180000009</v>
      </c>
      <c r="W27" s="349">
        <v>121.18995915000001</v>
      </c>
      <c r="X27" s="349">
        <f t="shared" si="14"/>
        <v>156.96476917000001</v>
      </c>
      <c r="Y27" s="349"/>
      <c r="Z27" s="347"/>
      <c r="AA27" s="349">
        <v>16.588395819999999</v>
      </c>
      <c r="AB27" s="349">
        <v>41.383492369999992</v>
      </c>
      <c r="AC27" s="349">
        <v>71.068520420000013</v>
      </c>
      <c r="AD27" s="349">
        <v>156.96476917000001</v>
      </c>
      <c r="AE27" s="353">
        <v>18.849109139999999</v>
      </c>
      <c r="AF27" s="347"/>
      <c r="AG27" s="347"/>
      <c r="AH27" s="347"/>
      <c r="AI27" s="347"/>
      <c r="AJ27" s="349">
        <f t="shared" si="15"/>
        <v>16.588395819999999</v>
      </c>
      <c r="AK27" s="349">
        <f t="shared" si="18"/>
        <v>24.795096549999993</v>
      </c>
      <c r="AL27" s="349">
        <f t="shared" si="16"/>
        <v>29.685028050000021</v>
      </c>
      <c r="AM27" s="349">
        <f t="shared" si="17"/>
        <v>85.896248749999998</v>
      </c>
      <c r="AN27" s="348">
        <f t="shared" si="19"/>
        <v>18.849109139999999</v>
      </c>
      <c r="AO27" s="349"/>
      <c r="AP27" s="349"/>
      <c r="AQ27" s="349"/>
      <c r="AR27" s="347"/>
      <c r="AS27" s="347"/>
      <c r="AT27" s="347"/>
      <c r="AU27" s="347"/>
      <c r="AV27" s="347"/>
      <c r="AW27" s="347"/>
      <c r="AX27" s="347"/>
    </row>
    <row r="28" spans="2:51" s="78" customFormat="1" ht="15" customHeight="1" x14ac:dyDescent="0.25">
      <c r="B28" s="85" t="s">
        <v>57</v>
      </c>
      <c r="C28" s="156"/>
      <c r="D28" s="156"/>
      <c r="E28" s="156"/>
      <c r="F28" s="156"/>
      <c r="G28" s="156"/>
      <c r="H28" s="156"/>
      <c r="I28" s="156"/>
      <c r="J28" s="156"/>
      <c r="K28" s="156"/>
      <c r="L28" s="156"/>
      <c r="M28" s="156"/>
      <c r="N28" s="156"/>
      <c r="O28" s="156"/>
      <c r="P28" s="156"/>
      <c r="Q28" s="156"/>
      <c r="R28" s="156"/>
      <c r="S28" s="156"/>
      <c r="T28" s="349">
        <v>225.35165045730594</v>
      </c>
      <c r="U28" s="349">
        <v>601.25325397474626</v>
      </c>
      <c r="V28" s="349">
        <v>301.01663417624479</v>
      </c>
      <c r="W28" s="349">
        <v>337.23228859701243</v>
      </c>
      <c r="X28" s="349">
        <f t="shared" si="14"/>
        <v>366.00122608594501</v>
      </c>
      <c r="Y28" s="349"/>
      <c r="Z28" s="347"/>
      <c r="AA28" s="349">
        <v>71.502953833305284</v>
      </c>
      <c r="AB28" s="349">
        <v>162.29724466727399</v>
      </c>
      <c r="AC28" s="349">
        <v>260.97133175666056</v>
      </c>
      <c r="AD28" s="349">
        <v>366.00122608594501</v>
      </c>
      <c r="AE28" s="353">
        <v>102.87799974906051</v>
      </c>
      <c r="AF28" s="347"/>
      <c r="AG28" s="347"/>
      <c r="AH28" s="347"/>
      <c r="AI28" s="347"/>
      <c r="AJ28" s="349">
        <f t="shared" si="15"/>
        <v>71.502953833305284</v>
      </c>
      <c r="AK28" s="349">
        <f t="shared" si="18"/>
        <v>90.794290833968702</v>
      </c>
      <c r="AL28" s="349">
        <f t="shared" si="16"/>
        <v>98.674087089386575</v>
      </c>
      <c r="AM28" s="349">
        <f t="shared" si="17"/>
        <v>105.02989432928445</v>
      </c>
      <c r="AN28" s="348">
        <f t="shared" si="19"/>
        <v>102.87799974906051</v>
      </c>
      <c r="AO28" s="349"/>
      <c r="AP28" s="349"/>
      <c r="AQ28" s="349"/>
      <c r="AR28" s="347"/>
      <c r="AS28" s="347"/>
      <c r="AT28" s="347"/>
      <c r="AU28" s="347"/>
      <c r="AV28" s="347"/>
      <c r="AW28" s="347"/>
      <c r="AX28" s="347"/>
    </row>
    <row r="29" spans="2:51" s="78" customFormat="1" ht="15" customHeight="1" x14ac:dyDescent="0.25">
      <c r="B29" s="196" t="s">
        <v>412</v>
      </c>
      <c r="C29" s="157"/>
      <c r="D29" s="157"/>
      <c r="E29" s="157"/>
      <c r="F29" s="157"/>
      <c r="G29" s="157"/>
      <c r="H29" s="157"/>
      <c r="I29" s="157"/>
      <c r="J29" s="157"/>
      <c r="K29" s="157"/>
      <c r="L29" s="157"/>
      <c r="M29" s="157"/>
      <c r="N29" s="157"/>
      <c r="O29" s="157"/>
      <c r="P29" s="157"/>
      <c r="Q29" s="157"/>
      <c r="R29" s="157"/>
      <c r="S29" s="157"/>
      <c r="T29" s="350">
        <v>151.96219057611219</v>
      </c>
      <c r="U29" s="349">
        <v>16.309822091181399</v>
      </c>
      <c r="V29" s="349">
        <v>11.623443739636221</v>
      </c>
      <c r="W29" s="349">
        <v>21.561695126444608</v>
      </c>
      <c r="X29" s="349">
        <f t="shared" si="14"/>
        <v>26.105780600172359</v>
      </c>
      <c r="Y29" s="349"/>
      <c r="Z29" s="347"/>
      <c r="AA29" s="349">
        <v>2.7635550133604601</v>
      </c>
      <c r="AB29" s="349">
        <v>6.3139013684212397</v>
      </c>
      <c r="AC29" s="349">
        <v>12.486838939902961</v>
      </c>
      <c r="AD29" s="349">
        <v>26.105780600172359</v>
      </c>
      <c r="AE29" s="353">
        <v>6.0789836035521905</v>
      </c>
      <c r="AF29" s="347"/>
      <c r="AG29" s="347"/>
      <c r="AH29" s="347"/>
      <c r="AI29" s="347"/>
      <c r="AJ29" s="349">
        <f t="shared" si="15"/>
        <v>2.7635550133604601</v>
      </c>
      <c r="AK29" s="349">
        <f t="shared" si="18"/>
        <v>3.5503463550607797</v>
      </c>
      <c r="AL29" s="349">
        <f t="shared" si="16"/>
        <v>6.1729375714817216</v>
      </c>
      <c r="AM29" s="349">
        <f t="shared" si="17"/>
        <v>13.618941660269398</v>
      </c>
      <c r="AN29" s="348">
        <f t="shared" si="19"/>
        <v>6.0789836035521905</v>
      </c>
      <c r="AO29" s="349"/>
      <c r="AP29" s="349"/>
      <c r="AQ29" s="349"/>
      <c r="AR29" s="347"/>
      <c r="AS29" s="347"/>
      <c r="AT29" s="347"/>
      <c r="AU29" s="347"/>
      <c r="AV29" s="347"/>
      <c r="AW29" s="347"/>
      <c r="AX29" s="347"/>
    </row>
    <row r="30" spans="2:51" s="78" customFormat="1" ht="15" customHeight="1" x14ac:dyDescent="0.25">
      <c r="B30" s="196" t="s">
        <v>411</v>
      </c>
      <c r="C30" s="157"/>
      <c r="D30" s="157"/>
      <c r="E30" s="157"/>
      <c r="F30" s="157"/>
      <c r="G30" s="157"/>
      <c r="H30" s="157"/>
      <c r="I30" s="157"/>
      <c r="J30" s="157"/>
      <c r="K30" s="157"/>
      <c r="L30" s="157"/>
      <c r="M30" s="157"/>
      <c r="N30" s="157"/>
      <c r="O30" s="157"/>
      <c r="P30" s="157"/>
      <c r="Q30" s="157"/>
      <c r="R30" s="157"/>
      <c r="S30" s="157"/>
      <c r="T30" s="350">
        <v>73.389459881193758</v>
      </c>
      <c r="U30" s="349">
        <v>584.94343188356481</v>
      </c>
      <c r="V30" s="349">
        <v>289.39319043660856</v>
      </c>
      <c r="W30" s="349">
        <v>315.67059347056784</v>
      </c>
      <c r="X30" s="349">
        <f t="shared" si="14"/>
        <v>339.89544548577265</v>
      </c>
      <c r="Y30" s="349"/>
      <c r="Z30" s="222"/>
      <c r="AA30" s="349">
        <v>68.739398819944824</v>
      </c>
      <c r="AB30" s="349">
        <v>155.98334329885276</v>
      </c>
      <c r="AC30" s="349">
        <v>248.48449281675761</v>
      </c>
      <c r="AD30" s="349">
        <v>339.89544548577265</v>
      </c>
      <c r="AE30" s="353">
        <v>96.799016145508318</v>
      </c>
      <c r="AF30" s="347"/>
      <c r="AG30" s="347"/>
      <c r="AH30" s="347"/>
      <c r="AI30" s="222"/>
      <c r="AJ30" s="349">
        <f t="shared" si="15"/>
        <v>68.739398819944824</v>
      </c>
      <c r="AK30" s="349">
        <f t="shared" si="18"/>
        <v>87.243944478907935</v>
      </c>
      <c r="AL30" s="349">
        <f t="shared" si="16"/>
        <v>92.50114951790485</v>
      </c>
      <c r="AM30" s="349">
        <f t="shared" si="17"/>
        <v>91.410952669015046</v>
      </c>
      <c r="AN30" s="348">
        <f t="shared" si="19"/>
        <v>96.799016145508318</v>
      </c>
      <c r="AO30" s="349"/>
      <c r="AP30" s="349"/>
      <c r="AQ30" s="349"/>
      <c r="AR30" s="222"/>
      <c r="AS30" s="222"/>
      <c r="AT30" s="222"/>
      <c r="AU30" s="222"/>
      <c r="AV30" s="222"/>
      <c r="AW30" s="222"/>
      <c r="AX30" s="222"/>
      <c r="AY30"/>
    </row>
    <row r="31" spans="2:51" s="78" customFormat="1" ht="15" customHeight="1" x14ac:dyDescent="0.25">
      <c r="B31" s="197" t="s">
        <v>273</v>
      </c>
      <c r="C31" s="157"/>
      <c r="D31" s="157"/>
      <c r="E31" s="157"/>
      <c r="F31" s="157"/>
      <c r="G31" s="157"/>
      <c r="H31" s="157"/>
      <c r="I31" s="157"/>
      <c r="J31" s="157"/>
      <c r="K31" s="157"/>
      <c r="L31" s="157"/>
      <c r="M31" s="157"/>
      <c r="N31" s="157"/>
      <c r="O31" s="157"/>
      <c r="P31" s="157"/>
      <c r="Q31" s="157"/>
      <c r="R31" s="157"/>
      <c r="S31" s="157"/>
      <c r="T31" s="350"/>
      <c r="U31" s="349">
        <v>130.2688554550038</v>
      </c>
      <c r="V31" s="349">
        <v>116.05314769528854</v>
      </c>
      <c r="W31" s="352">
        <v>150.56180290190017</v>
      </c>
      <c r="X31" s="349">
        <f t="shared" si="14"/>
        <v>257.41627992880694</v>
      </c>
      <c r="Y31" s="349"/>
      <c r="Z31" s="222"/>
      <c r="AA31" s="349">
        <v>58.192302586430742</v>
      </c>
      <c r="AB31" s="349">
        <v>121.29372143060387</v>
      </c>
      <c r="AC31" s="349">
        <v>194.75940627133497</v>
      </c>
      <c r="AD31" s="352">
        <v>257.41627992880694</v>
      </c>
      <c r="AE31" s="349">
        <v>26.099109028458759</v>
      </c>
      <c r="AF31" s="347"/>
      <c r="AG31" s="347"/>
      <c r="AH31" s="347"/>
      <c r="AI31" s="222"/>
      <c r="AJ31" s="352">
        <f t="shared" si="15"/>
        <v>58.192302586430742</v>
      </c>
      <c r="AK31" s="352">
        <f t="shared" si="18"/>
        <v>63.101418844173125</v>
      </c>
      <c r="AL31" s="352">
        <f t="shared" si="16"/>
        <v>73.4656848407311</v>
      </c>
      <c r="AM31" s="352">
        <f t="shared" si="17"/>
        <v>62.656873657471976</v>
      </c>
      <c r="AN31" s="348">
        <f t="shared" si="19"/>
        <v>26.099109028458759</v>
      </c>
      <c r="AO31" s="352"/>
      <c r="AP31" s="352"/>
      <c r="AQ31" s="352"/>
      <c r="AR31" s="222"/>
      <c r="AS31" s="222"/>
      <c r="AT31" s="222"/>
      <c r="AU31" s="222"/>
      <c r="AV31" s="222"/>
      <c r="AW31" s="222"/>
      <c r="AX31" s="222"/>
      <c r="AY31"/>
    </row>
    <row r="32" spans="2:51" s="78" customFormat="1" ht="15" customHeight="1" x14ac:dyDescent="0.25">
      <c r="B32" s="197" t="s">
        <v>142</v>
      </c>
      <c r="C32" s="157"/>
      <c r="D32" s="157"/>
      <c r="E32" s="157"/>
      <c r="F32" s="157"/>
      <c r="G32" s="157"/>
      <c r="H32" s="157"/>
      <c r="I32" s="157"/>
      <c r="J32" s="157"/>
      <c r="K32" s="157"/>
      <c r="L32" s="157"/>
      <c r="M32" s="157"/>
      <c r="N32" s="157"/>
      <c r="O32" s="157"/>
      <c r="P32" s="157"/>
      <c r="Q32" s="157"/>
      <c r="R32" s="157"/>
      <c r="S32" s="157"/>
      <c r="T32" s="350">
        <v>73</v>
      </c>
      <c r="U32" s="353">
        <v>454.67457642856101</v>
      </c>
      <c r="V32" s="349">
        <v>173.34004274132002</v>
      </c>
      <c r="W32" s="352">
        <v>165.10879056866767</v>
      </c>
      <c r="X32" s="349">
        <f t="shared" si="14"/>
        <v>82.479165556965725</v>
      </c>
      <c r="Y32" s="349"/>
      <c r="Z32" s="222"/>
      <c r="AA32" s="349">
        <v>10.54709623351409</v>
      </c>
      <c r="AB32" s="349">
        <v>34.689621868248892</v>
      </c>
      <c r="AC32" s="349">
        <v>53.725086545422627</v>
      </c>
      <c r="AD32" s="352">
        <v>82.479165556965725</v>
      </c>
      <c r="AE32" s="349">
        <v>70.699907117049563</v>
      </c>
      <c r="AF32" s="347"/>
      <c r="AG32" s="347"/>
      <c r="AH32" s="347"/>
      <c r="AI32" s="222"/>
      <c r="AJ32" s="352">
        <f t="shared" si="15"/>
        <v>10.54709623351409</v>
      </c>
      <c r="AK32" s="352">
        <f t="shared" si="18"/>
        <v>24.142525634734803</v>
      </c>
      <c r="AL32" s="352">
        <f t="shared" si="16"/>
        <v>19.035464677173735</v>
      </c>
      <c r="AM32" s="352">
        <f t="shared" si="17"/>
        <v>28.754079011543098</v>
      </c>
      <c r="AN32" s="348">
        <f t="shared" si="19"/>
        <v>70.699907117049563</v>
      </c>
      <c r="AO32" s="352"/>
      <c r="AP32" s="352"/>
      <c r="AQ32" s="352"/>
      <c r="AR32" s="222"/>
      <c r="AS32" s="222"/>
      <c r="AT32" s="222"/>
      <c r="AU32" s="222"/>
      <c r="AV32" s="222"/>
      <c r="AW32" s="222"/>
      <c r="AX32" s="222"/>
      <c r="AY32"/>
    </row>
    <row r="33" spans="1:16350" s="78" customFormat="1" ht="15" customHeight="1" x14ac:dyDescent="0.25">
      <c r="B33" s="85"/>
      <c r="C33" s="85"/>
      <c r="D33" s="85"/>
      <c r="E33" s="85"/>
      <c r="F33" s="85"/>
      <c r="G33" s="85"/>
      <c r="H33" s="85"/>
      <c r="I33" s="85"/>
      <c r="J33" s="85"/>
      <c r="K33" s="85"/>
      <c r="L33" s="85"/>
      <c r="M33" s="85"/>
      <c r="N33" s="85"/>
      <c r="O33" s="85"/>
      <c r="P33" s="85"/>
      <c r="Q33" s="85"/>
      <c r="R33" s="85"/>
      <c r="S33" s="85"/>
      <c r="T33" s="347"/>
      <c r="U33" s="347"/>
      <c r="V33" s="347"/>
      <c r="W33" s="347"/>
      <c r="X33" s="347"/>
      <c r="Y33" s="347"/>
      <c r="Z33" s="222"/>
      <c r="AA33" s="347"/>
      <c r="AB33" s="347"/>
      <c r="AC33" s="347"/>
      <c r="AD33" s="347"/>
      <c r="AE33" s="347"/>
      <c r="AF33" s="347"/>
      <c r="AG33" s="347"/>
      <c r="AH33" s="347"/>
      <c r="AI33" s="222"/>
      <c r="AJ33" s="347"/>
      <c r="AK33" s="347"/>
      <c r="AL33" s="347"/>
      <c r="AM33" s="347"/>
      <c r="AN33" s="347"/>
      <c r="AO33" s="347"/>
      <c r="AP33" s="347"/>
      <c r="AQ33" s="347"/>
      <c r="AR33" s="222"/>
      <c r="AS33" s="222"/>
      <c r="AT33" s="222"/>
      <c r="AU33" s="222"/>
      <c r="AV33" s="222"/>
      <c r="AW33" s="222"/>
      <c r="AX33" s="222"/>
      <c r="AY33"/>
    </row>
    <row r="34" spans="1:16350" s="78" customFormat="1" ht="15" customHeight="1" x14ac:dyDescent="0.25">
      <c r="B34" s="174" t="s">
        <v>96</v>
      </c>
      <c r="C34" s="174"/>
      <c r="D34" s="174"/>
      <c r="E34" s="174"/>
      <c r="F34" s="174"/>
      <c r="G34" s="174"/>
      <c r="H34" s="174"/>
      <c r="I34" s="174"/>
      <c r="J34" s="174"/>
      <c r="K34" s="174"/>
      <c r="L34" s="174"/>
      <c r="M34" s="174"/>
      <c r="N34" s="174"/>
      <c r="O34" s="174"/>
      <c r="P34" s="174"/>
      <c r="Q34" s="174"/>
      <c r="R34" s="174"/>
      <c r="S34" s="174"/>
      <c r="T34" s="227">
        <v>2018</v>
      </c>
      <c r="U34" s="227">
        <v>2019</v>
      </c>
      <c r="V34" s="227">
        <v>2020</v>
      </c>
      <c r="W34" s="227">
        <v>2021</v>
      </c>
      <c r="X34" s="228">
        <v>2022</v>
      </c>
      <c r="Y34" s="229">
        <v>2023</v>
      </c>
      <c r="Z34" s="222"/>
      <c r="AA34" s="230" t="s">
        <v>290</v>
      </c>
      <c r="AB34" s="230" t="s">
        <v>291</v>
      </c>
      <c r="AC34" s="230" t="s">
        <v>292</v>
      </c>
      <c r="AD34" s="230">
        <v>2022</v>
      </c>
      <c r="AE34" s="231" t="s">
        <v>320</v>
      </c>
      <c r="AF34" s="231" t="s">
        <v>321</v>
      </c>
      <c r="AG34" s="232" t="s">
        <v>322</v>
      </c>
      <c r="AH34" s="233">
        <v>2023</v>
      </c>
      <c r="AI34" s="222"/>
      <c r="AJ34" s="230" t="s">
        <v>290</v>
      </c>
      <c r="AK34" s="230" t="s">
        <v>293</v>
      </c>
      <c r="AL34" s="230" t="s">
        <v>294</v>
      </c>
      <c r="AM34" s="230" t="s">
        <v>295</v>
      </c>
      <c r="AN34" s="231" t="s">
        <v>320</v>
      </c>
      <c r="AO34" s="231" t="s">
        <v>325</v>
      </c>
      <c r="AP34" s="231" t="s">
        <v>323</v>
      </c>
      <c r="AQ34" s="231" t="s">
        <v>324</v>
      </c>
      <c r="AR34" s="222"/>
      <c r="AS34" s="222"/>
      <c r="AT34" s="222"/>
      <c r="AU34" s="222"/>
      <c r="AV34" s="222"/>
      <c r="AW34" s="222"/>
      <c r="AX34" s="222"/>
      <c r="AY34"/>
    </row>
    <row r="35" spans="1:16350" s="78" customFormat="1" ht="15" customHeight="1" x14ac:dyDescent="0.25">
      <c r="B35" s="50" t="s">
        <v>274</v>
      </c>
      <c r="C35" s="50"/>
      <c r="D35" s="50"/>
      <c r="E35" s="50"/>
      <c r="F35" s="50"/>
      <c r="G35" s="50"/>
      <c r="H35" s="50"/>
      <c r="I35" s="50"/>
      <c r="J35" s="50"/>
      <c r="K35" s="50"/>
      <c r="L35" s="50"/>
      <c r="M35" s="50"/>
      <c r="N35" s="50"/>
      <c r="O35" s="50"/>
      <c r="P35" s="50"/>
      <c r="Q35" s="50"/>
      <c r="R35" s="50"/>
      <c r="S35" s="50"/>
      <c r="T35" s="260">
        <v>5002.4308876957693</v>
      </c>
      <c r="U35" s="260">
        <v>5653.6605321952302</v>
      </c>
      <c r="V35" s="261">
        <v>6042.5628988370081</v>
      </c>
      <c r="W35" s="261">
        <v>6222.6359097315253</v>
      </c>
      <c r="X35" s="260">
        <f>+AD35</f>
        <v>6977.1078753294314</v>
      </c>
      <c r="Y35" s="260"/>
      <c r="Z35" s="222"/>
      <c r="AA35" s="261">
        <f>'Operating Data'!AA119</f>
        <v>6724.9069050679682</v>
      </c>
      <c r="AB35" s="261">
        <f>'Operating Data'!AB119</f>
        <v>6865.8552285390097</v>
      </c>
      <c r="AC35" s="261">
        <f>'Operating Data'!AC119</f>
        <v>6933.248000420861</v>
      </c>
      <c r="AD35" s="261">
        <f>'Operating Data'!AD119</f>
        <v>6977.1078753294314</v>
      </c>
      <c r="AE35" s="261">
        <f>'Operating Data'!AE119</f>
        <v>7110.7561067210299</v>
      </c>
      <c r="AF35" s="347"/>
      <c r="AG35" s="347"/>
      <c r="AH35" s="347"/>
      <c r="AI35" s="222"/>
      <c r="AJ35" s="261"/>
      <c r="AK35" s="354"/>
      <c r="AL35" s="354"/>
      <c r="AM35" s="354"/>
      <c r="AN35" s="261"/>
      <c r="AO35" s="354"/>
      <c r="AP35" s="354"/>
      <c r="AQ35" s="354"/>
      <c r="AR35" s="222"/>
      <c r="AS35" s="222"/>
      <c r="AT35" s="222"/>
      <c r="AU35" s="222"/>
      <c r="AV35" s="222"/>
      <c r="AW35" s="222"/>
      <c r="AX35" s="222"/>
      <c r="AY35"/>
    </row>
    <row r="36" spans="1:16350" s="78" customFormat="1" ht="15" customHeight="1" x14ac:dyDescent="0.25">
      <c r="B36" s="109" t="s">
        <v>143</v>
      </c>
      <c r="C36" s="109"/>
      <c r="D36" s="109"/>
      <c r="E36" s="109"/>
      <c r="F36" s="109"/>
      <c r="G36" s="109"/>
      <c r="H36" s="109"/>
      <c r="I36" s="109"/>
      <c r="J36" s="109"/>
      <c r="K36" s="109"/>
      <c r="L36" s="109"/>
      <c r="M36" s="109"/>
      <c r="N36" s="109"/>
      <c r="O36" s="109"/>
      <c r="P36" s="109"/>
      <c r="Q36" s="109"/>
      <c r="R36" s="109"/>
      <c r="S36" s="109"/>
      <c r="T36" s="253">
        <v>2995.7289300000002</v>
      </c>
      <c r="U36" s="253">
        <v>2973.9040199999999</v>
      </c>
      <c r="V36" s="338">
        <v>2906.1210799999999</v>
      </c>
      <c r="W36" s="338">
        <v>2833.1728400000002</v>
      </c>
      <c r="X36" s="253">
        <f>+AD36</f>
        <v>2935.1695199999999</v>
      </c>
      <c r="Y36" s="253"/>
      <c r="Z36" s="222"/>
      <c r="AA36" s="338">
        <f>'Operating Data'!AA107</f>
        <v>2935.1695199999999</v>
      </c>
      <c r="AB36" s="338">
        <f>'Operating Data'!AB107</f>
        <v>2935.1695199999999</v>
      </c>
      <c r="AC36" s="338">
        <f>'Operating Data'!AC107</f>
        <v>2935.1695199999999</v>
      </c>
      <c r="AD36" s="338">
        <f>'Operating Data'!AD107</f>
        <v>2935.1695199999999</v>
      </c>
      <c r="AE36" s="338">
        <f>'Operating Data'!AE107</f>
        <v>2938.9917681832003</v>
      </c>
      <c r="AF36" s="347"/>
      <c r="AG36" s="347"/>
      <c r="AH36" s="347"/>
      <c r="AI36" s="222"/>
      <c r="AJ36" s="338"/>
      <c r="AK36" s="354"/>
      <c r="AL36" s="354"/>
      <c r="AM36" s="354"/>
      <c r="AN36" s="338"/>
      <c r="AO36" s="354"/>
      <c r="AP36" s="354"/>
      <c r="AQ36" s="354"/>
      <c r="AR36" s="222"/>
      <c r="AS36" s="222"/>
      <c r="AT36" s="222"/>
      <c r="AU36" s="222"/>
      <c r="AV36" s="222"/>
      <c r="AW36" s="222"/>
      <c r="AX36" s="222"/>
      <c r="AY36"/>
    </row>
    <row r="37" spans="1:16350" s="78" customFormat="1" ht="15" customHeight="1" x14ac:dyDescent="0.25">
      <c r="B37" s="44" t="s">
        <v>199</v>
      </c>
      <c r="C37" s="44"/>
      <c r="D37" s="44"/>
      <c r="E37" s="44"/>
      <c r="F37" s="44"/>
      <c r="G37" s="44"/>
      <c r="H37" s="44"/>
      <c r="I37" s="44"/>
      <c r="J37" s="44"/>
      <c r="K37" s="44"/>
      <c r="L37" s="44"/>
      <c r="M37" s="44"/>
      <c r="N37" s="44"/>
      <c r="O37" s="44"/>
      <c r="P37" s="44"/>
      <c r="Q37" s="44"/>
      <c r="R37" s="44"/>
      <c r="S37" s="44"/>
      <c r="T37" s="253">
        <v>950</v>
      </c>
      <c r="U37" s="253">
        <v>950</v>
      </c>
      <c r="V37" s="338">
        <v>1706</v>
      </c>
      <c r="W37" s="338">
        <v>1890.6</v>
      </c>
      <c r="X37" s="253">
        <f>+AD37</f>
        <v>1890.6</v>
      </c>
      <c r="Y37" s="253"/>
      <c r="Z37" s="222"/>
      <c r="AA37" s="338">
        <f>'Operating Data'!AA111</f>
        <v>1890.6</v>
      </c>
      <c r="AB37" s="338">
        <f>'Operating Data'!AB111</f>
        <v>1890.6</v>
      </c>
      <c r="AC37" s="338">
        <f>'Operating Data'!AC111</f>
        <v>1890.6</v>
      </c>
      <c r="AD37" s="338">
        <f>'Operating Data'!AD111</f>
        <v>1890.6</v>
      </c>
      <c r="AE37" s="338">
        <f>'Operating Data'!AE111</f>
        <v>1867.4</v>
      </c>
      <c r="AF37" s="347"/>
      <c r="AG37" s="347"/>
      <c r="AH37" s="347"/>
      <c r="AI37" s="222"/>
      <c r="AJ37" s="338"/>
      <c r="AK37" s="354"/>
      <c r="AL37" s="354"/>
      <c r="AM37" s="354"/>
      <c r="AN37" s="338"/>
      <c r="AO37" s="354"/>
      <c r="AP37" s="354"/>
      <c r="AQ37" s="354"/>
      <c r="AR37" s="222"/>
      <c r="AS37" s="222"/>
      <c r="AT37" s="222"/>
      <c r="AU37" s="222"/>
      <c r="AV37" s="222"/>
      <c r="AW37" s="222"/>
      <c r="AX37" s="222"/>
      <c r="AY37"/>
    </row>
    <row r="38" spans="1:16350" s="78" customFormat="1" ht="15" customHeight="1" x14ac:dyDescent="0.25">
      <c r="B38" s="44" t="s">
        <v>57</v>
      </c>
      <c r="C38" s="44"/>
      <c r="D38" s="44"/>
      <c r="E38" s="44"/>
      <c r="F38" s="44"/>
      <c r="G38" s="44"/>
      <c r="H38" s="44"/>
      <c r="I38" s="44"/>
      <c r="J38" s="44"/>
      <c r="K38" s="44"/>
      <c r="L38" s="44"/>
      <c r="M38" s="44"/>
      <c r="N38" s="44"/>
      <c r="O38" s="44"/>
      <c r="P38" s="44"/>
      <c r="Q38" s="44"/>
      <c r="R38" s="44"/>
      <c r="S38" s="44"/>
      <c r="T38" s="253">
        <f>T35-T36-T37</f>
        <v>1056.7019576957691</v>
      </c>
      <c r="U38" s="253">
        <f>U35-U36-U37</f>
        <v>1729.7565121952302</v>
      </c>
      <c r="V38" s="338">
        <f>V35-V36-V37</f>
        <v>1430.4418188370082</v>
      </c>
      <c r="W38" s="338">
        <f>W35-W36-W37</f>
        <v>1498.8630697315252</v>
      </c>
      <c r="X38" s="253">
        <f>+AD38</f>
        <v>2151.3383553294316</v>
      </c>
      <c r="Y38" s="253"/>
      <c r="Z38" s="222"/>
      <c r="AA38" s="338">
        <f>AA35-AA36-AA37</f>
        <v>1899.1373850679684</v>
      </c>
      <c r="AB38" s="338">
        <f>AB35-AB36-AB37</f>
        <v>2040.0857085390098</v>
      </c>
      <c r="AC38" s="338">
        <f>AC35-AC36-AC37</f>
        <v>2107.4784804208612</v>
      </c>
      <c r="AD38" s="338">
        <f>AD35-AD36-AD37</f>
        <v>2151.3383553294316</v>
      </c>
      <c r="AE38" s="338">
        <f>AE35-AE36-AE37</f>
        <v>2304.3643385378296</v>
      </c>
      <c r="AF38" s="347"/>
      <c r="AG38" s="347"/>
      <c r="AH38" s="347"/>
      <c r="AI38" s="222"/>
      <c r="AJ38" s="338"/>
      <c r="AK38" s="354"/>
      <c r="AL38" s="354"/>
      <c r="AM38" s="354"/>
      <c r="AN38" s="338"/>
      <c r="AO38" s="354"/>
      <c r="AP38" s="354"/>
      <c r="AQ38" s="354"/>
      <c r="AR38" s="222"/>
      <c r="AS38" s="222"/>
      <c r="AT38" s="222"/>
      <c r="AU38" s="222"/>
      <c r="AV38" s="222"/>
      <c r="AW38" s="222"/>
      <c r="AX38" s="222"/>
      <c r="AY38"/>
    </row>
    <row r="39" spans="1:16350" s="78" customFormat="1" ht="15" customHeight="1" x14ac:dyDescent="0.25">
      <c r="B39" s="40"/>
      <c r="C39" s="40"/>
      <c r="D39" s="40"/>
      <c r="E39" s="40"/>
      <c r="F39" s="40"/>
      <c r="G39" s="40"/>
      <c r="H39" s="40"/>
      <c r="I39" s="40"/>
      <c r="J39" s="40"/>
      <c r="K39" s="40"/>
      <c r="L39" s="40"/>
      <c r="M39" s="40"/>
      <c r="N39" s="40"/>
      <c r="O39" s="40"/>
      <c r="P39" s="40"/>
      <c r="Q39" s="40"/>
      <c r="R39" s="40"/>
      <c r="S39" s="40"/>
      <c r="T39" s="355"/>
      <c r="U39" s="347"/>
      <c r="V39" s="347"/>
      <c r="W39" s="347"/>
      <c r="X39" s="347"/>
      <c r="Y39" s="347"/>
      <c r="Z39" s="222"/>
      <c r="AA39" s="347"/>
      <c r="AB39" s="347"/>
      <c r="AC39" s="347"/>
      <c r="AD39" s="347"/>
      <c r="AE39" s="347"/>
      <c r="AF39" s="347"/>
      <c r="AG39" s="347"/>
      <c r="AH39" s="347"/>
      <c r="AI39" s="222"/>
      <c r="AJ39" s="347"/>
      <c r="AK39" s="347"/>
      <c r="AL39" s="347"/>
      <c r="AM39" s="347"/>
      <c r="AN39" s="347"/>
      <c r="AO39" s="347"/>
      <c r="AP39" s="347"/>
      <c r="AQ39" s="347"/>
      <c r="AR39" s="222"/>
      <c r="AS39" s="222"/>
      <c r="AT39" s="222"/>
      <c r="AU39" s="222"/>
      <c r="AV39" s="222"/>
      <c r="AW39" s="222"/>
      <c r="AX39" s="222"/>
      <c r="AY39"/>
    </row>
    <row r="40" spans="1:16350" s="78" customFormat="1" ht="15" customHeight="1" x14ac:dyDescent="0.25">
      <c r="B40" s="34" t="s">
        <v>144</v>
      </c>
      <c r="C40" s="34"/>
      <c r="D40" s="34"/>
      <c r="E40" s="34"/>
      <c r="F40" s="34"/>
      <c r="G40" s="34"/>
      <c r="H40" s="34"/>
      <c r="I40" s="34"/>
      <c r="J40" s="34"/>
      <c r="K40" s="34"/>
      <c r="L40" s="34"/>
      <c r="M40" s="34"/>
      <c r="N40" s="34"/>
      <c r="O40" s="34"/>
      <c r="P40" s="34"/>
      <c r="Q40" s="34"/>
      <c r="R40" s="34"/>
      <c r="S40" s="34"/>
      <c r="T40" s="226"/>
      <c r="U40" s="226"/>
      <c r="V40" s="356"/>
      <c r="W40" s="356"/>
      <c r="X40" s="356"/>
      <c r="Y40" s="356"/>
      <c r="Z40" s="347"/>
      <c r="AA40" s="356"/>
      <c r="AB40" s="356"/>
      <c r="AC40" s="356"/>
      <c r="AD40" s="356"/>
      <c r="AE40" s="357"/>
      <c r="AF40" s="356"/>
      <c r="AG40" s="356"/>
      <c r="AH40" s="357"/>
      <c r="AI40" s="347"/>
      <c r="AJ40" s="356"/>
      <c r="AK40" s="347"/>
      <c r="AL40" s="347"/>
      <c r="AM40" s="347"/>
      <c r="AN40" s="356"/>
      <c r="AO40" s="347"/>
      <c r="AP40" s="347"/>
      <c r="AQ40" s="347"/>
      <c r="AR40" s="347"/>
      <c r="AS40" s="347"/>
      <c r="AT40" s="347"/>
      <c r="AU40" s="347"/>
      <c r="AV40" s="347"/>
      <c r="AW40" s="347"/>
      <c r="AX40" s="347"/>
    </row>
    <row r="41" spans="1:16350" s="78" customFormat="1" ht="15" customHeight="1" x14ac:dyDescent="0.25">
      <c r="B41" s="34" t="s">
        <v>145</v>
      </c>
      <c r="C41" s="34"/>
      <c r="D41" s="34"/>
      <c r="E41" s="34"/>
      <c r="F41" s="34"/>
      <c r="G41" s="34"/>
      <c r="H41" s="34"/>
      <c r="I41" s="34"/>
      <c r="J41" s="34"/>
      <c r="K41" s="34"/>
      <c r="L41" s="34"/>
      <c r="M41" s="34"/>
      <c r="N41" s="34"/>
      <c r="O41" s="34"/>
      <c r="P41" s="34"/>
      <c r="Q41" s="34"/>
      <c r="R41" s="34"/>
      <c r="S41" s="34"/>
      <c r="T41" s="260">
        <v>339176.79271471</v>
      </c>
      <c r="U41" s="260">
        <v>340743.86855800997</v>
      </c>
      <c r="V41" s="261">
        <v>375006.69482664997</v>
      </c>
      <c r="W41" s="261">
        <v>378316.74136099999</v>
      </c>
      <c r="X41" s="260">
        <f t="shared" ref="X41:X46" si="20">AD41</f>
        <v>382973.24617399997</v>
      </c>
      <c r="Y41" s="260"/>
      <c r="Z41" s="222"/>
      <c r="AA41" s="261">
        <f>'Operating Data'!AA122</f>
        <v>380243.79126500001</v>
      </c>
      <c r="AB41" s="261">
        <f>'Operating Data'!AB122</f>
        <v>381384.24523100001</v>
      </c>
      <c r="AC41" s="261">
        <f>'Operating Data'!AC122</f>
        <v>382158.13419899996</v>
      </c>
      <c r="AD41" s="261">
        <f>'Operating Data'!AD122</f>
        <v>382973.24617399997</v>
      </c>
      <c r="AE41" s="261">
        <f>'Operating Data'!AE122</f>
        <v>383481.44003699999</v>
      </c>
      <c r="AF41" s="347"/>
      <c r="AG41" s="347"/>
      <c r="AH41" s="347"/>
      <c r="AI41" s="222"/>
      <c r="AJ41" s="261"/>
      <c r="AK41" s="354"/>
      <c r="AL41" s="354"/>
      <c r="AM41" s="354"/>
      <c r="AN41" s="261"/>
      <c r="AO41" s="354"/>
      <c r="AP41" s="354"/>
      <c r="AQ41" s="354"/>
      <c r="AR41" s="222"/>
      <c r="AS41" s="222"/>
      <c r="AT41" s="222"/>
      <c r="AU41" s="222"/>
      <c r="AV41" s="222"/>
      <c r="AW41" s="222"/>
      <c r="AX41" s="222"/>
      <c r="AY41"/>
    </row>
    <row r="42" spans="1:16350" s="78" customFormat="1" ht="15" customHeight="1" x14ac:dyDescent="0.25">
      <c r="B42" s="44" t="s">
        <v>69</v>
      </c>
      <c r="C42" s="44"/>
      <c r="D42" s="44"/>
      <c r="E42" s="44"/>
      <c r="F42" s="44"/>
      <c r="G42" s="44"/>
      <c r="H42" s="44"/>
      <c r="I42" s="44"/>
      <c r="J42" s="44"/>
      <c r="K42" s="44"/>
      <c r="L42" s="44"/>
      <c r="M42" s="44"/>
      <c r="N42" s="44"/>
      <c r="O42" s="44"/>
      <c r="P42" s="44"/>
      <c r="Q42" s="44"/>
      <c r="R42" s="44"/>
      <c r="S42" s="44"/>
      <c r="T42" s="253">
        <v>226307.95253800001</v>
      </c>
      <c r="U42" s="253">
        <v>226822.67702099998</v>
      </c>
      <c r="V42" s="338">
        <v>228349.13084600001</v>
      </c>
      <c r="W42" s="338">
        <v>230675.76</v>
      </c>
      <c r="X42" s="253">
        <f t="shared" si="20"/>
        <v>232089.07</v>
      </c>
      <c r="Y42" s="253"/>
      <c r="Z42" s="222"/>
      <c r="AA42" s="338">
        <f>'Operating Data'!AA123</f>
        <v>230924.63</v>
      </c>
      <c r="AB42" s="338">
        <f>'Operating Data'!AB123</f>
        <v>231226.83000000002</v>
      </c>
      <c r="AC42" s="338">
        <f>'Operating Data'!AC123</f>
        <v>231552.58</v>
      </c>
      <c r="AD42" s="338">
        <f>'Operating Data'!AD123</f>
        <v>232089.07</v>
      </c>
      <c r="AE42" s="338">
        <f>'Operating Data'!AE123</f>
        <v>232328.33979900001</v>
      </c>
      <c r="AF42" s="347"/>
      <c r="AG42" s="347"/>
      <c r="AH42" s="347"/>
      <c r="AI42" s="222"/>
      <c r="AJ42" s="338"/>
      <c r="AK42" s="354"/>
      <c r="AL42" s="354"/>
      <c r="AM42" s="354"/>
      <c r="AN42" s="338"/>
      <c r="AO42" s="354"/>
      <c r="AP42" s="354"/>
      <c r="AQ42" s="354"/>
      <c r="AR42" s="222"/>
      <c r="AS42" s="222"/>
      <c r="AT42" s="222"/>
      <c r="AU42" s="222"/>
      <c r="AV42" s="222"/>
      <c r="AW42" s="222"/>
      <c r="AX42" s="222"/>
      <c r="AY42"/>
    </row>
    <row r="43" spans="1:16350" s="78" customFormat="1" ht="15" customHeight="1" x14ac:dyDescent="0.25">
      <c r="B43" s="44" t="s">
        <v>68</v>
      </c>
      <c r="C43" s="44"/>
      <c r="D43" s="44"/>
      <c r="E43" s="44"/>
      <c r="F43" s="44"/>
      <c r="G43" s="44"/>
      <c r="H43" s="44"/>
      <c r="I43" s="44"/>
      <c r="J43" s="44"/>
      <c r="K43" s="44"/>
      <c r="L43" s="44"/>
      <c r="M43" s="44"/>
      <c r="N43" s="44"/>
      <c r="O43" s="44"/>
      <c r="P43" s="44"/>
      <c r="Q43" s="44"/>
      <c r="R43" s="44"/>
      <c r="S43" s="44"/>
      <c r="T43" s="253">
        <v>20708.8619119</v>
      </c>
      <c r="U43" s="253">
        <v>20766.2411565</v>
      </c>
      <c r="V43" s="338">
        <v>52491.503800000006</v>
      </c>
      <c r="W43" s="338">
        <v>52493.235000000001</v>
      </c>
      <c r="X43" s="253">
        <f t="shared" si="20"/>
        <v>52644.083999999988</v>
      </c>
      <c r="Y43" s="253"/>
      <c r="Z43" s="347"/>
      <c r="AA43" s="338">
        <f>'Operating Data'!AA124</f>
        <v>52473.697</v>
      </c>
      <c r="AB43" s="338">
        <f>'Operating Data'!AB124</f>
        <v>52499.44</v>
      </c>
      <c r="AC43" s="338">
        <f>'Operating Data'!AC124</f>
        <v>52556.638000000006</v>
      </c>
      <c r="AD43" s="338">
        <f>'Operating Data'!AD124</f>
        <v>52644.083999999988</v>
      </c>
      <c r="AE43" s="338">
        <f>'Operating Data'!AE124</f>
        <v>52683.419000000002</v>
      </c>
      <c r="AF43" s="347"/>
      <c r="AG43" s="347"/>
      <c r="AH43" s="347"/>
      <c r="AI43" s="347"/>
      <c r="AJ43" s="338"/>
      <c r="AK43" s="354"/>
      <c r="AL43" s="354"/>
      <c r="AM43" s="354"/>
      <c r="AN43" s="338"/>
      <c r="AO43" s="354"/>
      <c r="AP43" s="354"/>
      <c r="AQ43" s="354"/>
      <c r="AR43" s="347"/>
      <c r="AS43" s="347"/>
      <c r="AT43" s="347"/>
      <c r="AU43" s="347"/>
      <c r="AV43" s="347"/>
      <c r="AW43" s="347"/>
      <c r="AX43" s="347"/>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c r="IX43" s="50"/>
      <c r="IY43" s="50"/>
      <c r="IZ43" s="50"/>
      <c r="JA43" s="50"/>
      <c r="JB43" s="50"/>
      <c r="JC43" s="50"/>
      <c r="JD43" s="50"/>
      <c r="JE43" s="50"/>
      <c r="JF43" s="50"/>
      <c r="JG43" s="50"/>
      <c r="JH43" s="50"/>
      <c r="JI43" s="50"/>
      <c r="JJ43" s="50"/>
      <c r="JK43" s="50"/>
      <c r="JL43" s="50"/>
      <c r="JM43" s="50"/>
      <c r="JN43" s="50"/>
      <c r="JO43" s="50"/>
      <c r="JP43" s="50"/>
      <c r="JQ43" s="50"/>
      <c r="JR43" s="50"/>
      <c r="JS43" s="50"/>
      <c r="JT43" s="50"/>
      <c r="JU43" s="50"/>
      <c r="JV43" s="50"/>
      <c r="JW43" s="50"/>
      <c r="JX43" s="50"/>
      <c r="JY43" s="50"/>
      <c r="JZ43" s="50"/>
      <c r="KA43" s="50"/>
      <c r="KB43" s="50"/>
      <c r="KC43" s="50"/>
      <c r="KD43" s="50"/>
      <c r="KE43" s="50"/>
      <c r="KF43" s="50"/>
      <c r="KG43" s="50"/>
      <c r="KH43" s="50"/>
      <c r="KI43" s="50"/>
      <c r="KJ43" s="50"/>
      <c r="KK43" s="50"/>
      <c r="KL43" s="50"/>
      <c r="KM43" s="50"/>
      <c r="KN43" s="50"/>
      <c r="KO43" s="50"/>
      <c r="KP43" s="50"/>
      <c r="KQ43" s="50"/>
      <c r="KR43" s="50"/>
      <c r="KS43" s="50"/>
      <c r="KT43" s="50"/>
      <c r="KU43" s="50"/>
      <c r="KV43" s="50"/>
      <c r="KW43" s="50"/>
      <c r="KX43" s="50"/>
      <c r="KY43" s="50"/>
      <c r="KZ43" s="50"/>
      <c r="LA43" s="50"/>
      <c r="LB43" s="50"/>
      <c r="LC43" s="50"/>
      <c r="LD43" s="50"/>
      <c r="LE43" s="50"/>
      <c r="LF43" s="50"/>
      <c r="LG43" s="50"/>
      <c r="LH43" s="50"/>
      <c r="LI43" s="50"/>
      <c r="LJ43" s="50"/>
      <c r="LK43" s="50"/>
      <c r="LL43" s="50"/>
      <c r="LM43" s="50"/>
      <c r="LN43" s="50"/>
      <c r="LO43" s="50"/>
      <c r="LP43" s="50"/>
      <c r="LQ43" s="50"/>
      <c r="LR43" s="50"/>
      <c r="LS43" s="50"/>
      <c r="LT43" s="50"/>
      <c r="LU43" s="50"/>
      <c r="LV43" s="50"/>
      <c r="LW43" s="50"/>
      <c r="LX43" s="50"/>
      <c r="LY43" s="50"/>
      <c r="LZ43" s="50"/>
      <c r="MA43" s="50"/>
      <c r="MB43" s="50"/>
      <c r="MC43" s="50"/>
      <c r="MD43" s="50"/>
      <c r="ME43" s="50"/>
      <c r="MF43" s="50"/>
      <c r="MG43" s="50"/>
      <c r="MH43" s="50"/>
      <c r="MI43" s="50"/>
      <c r="MJ43" s="50"/>
      <c r="MK43" s="50"/>
      <c r="ML43" s="50"/>
      <c r="MM43" s="50"/>
      <c r="MN43" s="50"/>
      <c r="MO43" s="50"/>
      <c r="MP43" s="50"/>
      <c r="MQ43" s="50"/>
      <c r="MR43" s="50"/>
      <c r="MS43" s="50"/>
      <c r="MT43" s="50"/>
      <c r="MU43" s="50"/>
      <c r="MV43" s="50"/>
      <c r="MW43" s="50"/>
      <c r="MX43" s="50"/>
      <c r="MY43" s="50"/>
      <c r="MZ43" s="50"/>
      <c r="NA43" s="50"/>
      <c r="NB43" s="50"/>
      <c r="NC43" s="50"/>
      <c r="ND43" s="50"/>
      <c r="NE43" s="50"/>
      <c r="NF43" s="50"/>
      <c r="NG43" s="50"/>
      <c r="NH43" s="50"/>
      <c r="NI43" s="50"/>
      <c r="NJ43" s="50"/>
      <c r="NK43" s="50"/>
      <c r="NL43" s="50"/>
      <c r="NM43" s="50"/>
      <c r="NN43" s="50"/>
      <c r="NO43" s="50"/>
      <c r="NP43" s="50"/>
      <c r="NQ43" s="50"/>
      <c r="NR43" s="50"/>
      <c r="NS43" s="50"/>
      <c r="NT43" s="50"/>
      <c r="NU43" s="50"/>
      <c r="NV43" s="50"/>
      <c r="NW43" s="50"/>
      <c r="NX43" s="50"/>
      <c r="NY43" s="50"/>
      <c r="NZ43" s="50"/>
      <c r="OA43" s="50"/>
      <c r="OB43" s="50"/>
      <c r="OC43" s="50"/>
      <c r="OD43" s="50"/>
      <c r="OE43" s="50"/>
      <c r="OF43" s="50"/>
      <c r="OG43" s="50"/>
      <c r="OH43" s="50"/>
      <c r="OI43" s="50"/>
      <c r="OJ43" s="50"/>
      <c r="OK43" s="50"/>
      <c r="OL43" s="50"/>
      <c r="OM43" s="50"/>
      <c r="ON43" s="50"/>
      <c r="OO43" s="50"/>
      <c r="OP43" s="50"/>
      <c r="OQ43" s="50"/>
      <c r="OR43" s="50"/>
      <c r="OS43" s="50"/>
      <c r="OT43" s="50"/>
      <c r="OU43" s="50"/>
      <c r="OV43" s="50"/>
      <c r="OW43" s="50"/>
      <c r="OX43" s="50"/>
      <c r="OY43" s="50"/>
      <c r="OZ43" s="50"/>
      <c r="PA43" s="50"/>
      <c r="PB43" s="50"/>
      <c r="PC43" s="50"/>
      <c r="PD43" s="50"/>
      <c r="PE43" s="50"/>
      <c r="PF43" s="50"/>
      <c r="PG43" s="50"/>
      <c r="PH43" s="50"/>
      <c r="PI43" s="50"/>
      <c r="PJ43" s="50"/>
      <c r="PK43" s="50"/>
      <c r="PL43" s="50"/>
      <c r="PM43" s="50"/>
      <c r="PN43" s="50"/>
      <c r="PO43" s="50"/>
      <c r="PP43" s="50"/>
      <c r="PQ43" s="50"/>
      <c r="PR43" s="50"/>
      <c r="PS43" s="50"/>
      <c r="PT43" s="50"/>
      <c r="PU43" s="50"/>
      <c r="PV43" s="50"/>
      <c r="PW43" s="50"/>
      <c r="PX43" s="50"/>
      <c r="PY43" s="50"/>
      <c r="PZ43" s="50"/>
      <c r="QA43" s="50"/>
      <c r="QB43" s="50"/>
      <c r="QC43" s="50"/>
      <c r="QD43" s="50"/>
      <c r="QE43" s="50"/>
      <c r="QF43" s="50"/>
      <c r="QG43" s="50"/>
      <c r="QH43" s="50"/>
      <c r="QI43" s="50"/>
      <c r="QJ43" s="50"/>
      <c r="QK43" s="50"/>
      <c r="QL43" s="50"/>
      <c r="QM43" s="50"/>
      <c r="QN43" s="50"/>
      <c r="QO43" s="50"/>
      <c r="QP43" s="50"/>
      <c r="QQ43" s="50"/>
      <c r="QR43" s="50"/>
      <c r="QS43" s="50"/>
      <c r="QT43" s="50"/>
      <c r="QU43" s="50"/>
      <c r="QV43" s="50"/>
      <c r="QW43" s="50"/>
      <c r="QX43" s="50"/>
      <c r="QY43" s="50"/>
      <c r="QZ43" s="50"/>
      <c r="RA43" s="50"/>
      <c r="RB43" s="50"/>
      <c r="RC43" s="50"/>
      <c r="RD43" s="50"/>
      <c r="RE43" s="50"/>
      <c r="RF43" s="50"/>
      <c r="RG43" s="50"/>
      <c r="RH43" s="50"/>
      <c r="RI43" s="50"/>
      <c r="RJ43" s="50"/>
      <c r="RK43" s="50"/>
      <c r="RL43" s="50"/>
      <c r="RM43" s="50"/>
      <c r="RN43" s="50"/>
      <c r="RO43" s="50"/>
      <c r="RP43" s="50"/>
      <c r="RQ43" s="50"/>
      <c r="RR43" s="50"/>
      <c r="RS43" s="50"/>
      <c r="RT43" s="50"/>
      <c r="RU43" s="50"/>
      <c r="RV43" s="50"/>
      <c r="RW43" s="50"/>
      <c r="RX43" s="50"/>
      <c r="RY43" s="50"/>
      <c r="RZ43" s="50"/>
      <c r="SA43" s="50"/>
      <c r="SB43" s="50"/>
      <c r="SC43" s="50"/>
      <c r="SD43" s="50"/>
      <c r="SE43" s="50"/>
      <c r="SF43" s="50"/>
      <c r="SG43" s="50"/>
      <c r="SH43" s="50"/>
      <c r="SI43" s="50"/>
      <c r="SJ43" s="50"/>
      <c r="SK43" s="50"/>
      <c r="SL43" s="50"/>
      <c r="SM43" s="50"/>
      <c r="SN43" s="50"/>
      <c r="SO43" s="50"/>
      <c r="SP43" s="50"/>
      <c r="SQ43" s="50"/>
      <c r="SR43" s="50"/>
      <c r="SS43" s="50"/>
      <c r="ST43" s="50"/>
      <c r="SU43" s="50"/>
      <c r="SV43" s="50"/>
      <c r="SW43" s="50"/>
      <c r="SX43" s="50"/>
      <c r="SY43" s="50"/>
      <c r="SZ43" s="50"/>
      <c r="TA43" s="50"/>
      <c r="TB43" s="50"/>
      <c r="TC43" s="50"/>
      <c r="TD43" s="50"/>
      <c r="TE43" s="50"/>
      <c r="TF43" s="50"/>
      <c r="TG43" s="50"/>
      <c r="TH43" s="50"/>
      <c r="TI43" s="50"/>
      <c r="TJ43" s="50"/>
      <c r="TK43" s="50"/>
      <c r="TL43" s="50"/>
      <c r="TM43" s="50"/>
      <c r="TN43" s="50"/>
      <c r="TO43" s="50"/>
      <c r="TP43" s="50"/>
      <c r="TQ43" s="50"/>
      <c r="TR43" s="50"/>
      <c r="TS43" s="50"/>
      <c r="TT43" s="50"/>
      <c r="TU43" s="50"/>
      <c r="TV43" s="50"/>
      <c r="TW43" s="50"/>
      <c r="TX43" s="50"/>
      <c r="TY43" s="50"/>
      <c r="TZ43" s="50"/>
      <c r="UA43" s="50"/>
      <c r="UB43" s="50"/>
      <c r="UC43" s="50"/>
      <c r="UD43" s="50"/>
      <c r="UE43" s="50"/>
      <c r="UF43" s="50"/>
      <c r="UG43" s="50"/>
      <c r="UH43" s="50"/>
      <c r="UI43" s="50"/>
      <c r="UJ43" s="50"/>
      <c r="UK43" s="50"/>
      <c r="UL43" s="50"/>
      <c r="UM43" s="50"/>
      <c r="UN43" s="50"/>
      <c r="UO43" s="50"/>
      <c r="UP43" s="50"/>
      <c r="UQ43" s="50"/>
      <c r="UR43" s="50"/>
      <c r="US43" s="50"/>
      <c r="UT43" s="50"/>
      <c r="UU43" s="50"/>
      <c r="UV43" s="50"/>
      <c r="UW43" s="50"/>
      <c r="UX43" s="50"/>
      <c r="UY43" s="50"/>
      <c r="UZ43" s="50"/>
      <c r="VA43" s="50"/>
      <c r="VB43" s="50"/>
      <c r="VC43" s="50"/>
      <c r="VD43" s="50"/>
      <c r="VE43" s="50"/>
      <c r="VF43" s="50"/>
      <c r="VG43" s="50"/>
      <c r="VH43" s="50"/>
      <c r="VI43" s="50"/>
      <c r="VJ43" s="50"/>
      <c r="VK43" s="50"/>
      <c r="VL43" s="50"/>
      <c r="VM43" s="50"/>
      <c r="VN43" s="50"/>
      <c r="VO43" s="50"/>
      <c r="VP43" s="50"/>
      <c r="VQ43" s="50"/>
      <c r="VR43" s="50"/>
      <c r="VS43" s="50"/>
      <c r="VT43" s="50"/>
      <c r="VU43" s="50"/>
      <c r="VV43" s="50"/>
      <c r="VW43" s="50"/>
      <c r="VX43" s="50"/>
      <c r="VY43" s="50"/>
      <c r="VZ43" s="50"/>
      <c r="WA43" s="50"/>
      <c r="WB43" s="50"/>
      <c r="WC43" s="50"/>
      <c r="WD43" s="50"/>
      <c r="WE43" s="50"/>
      <c r="WF43" s="50"/>
      <c r="WG43" s="50"/>
      <c r="WH43" s="50"/>
      <c r="WI43" s="50"/>
      <c r="WJ43" s="50"/>
      <c r="WK43" s="50"/>
      <c r="WL43" s="50"/>
      <c r="WM43" s="50"/>
      <c r="WN43" s="50"/>
      <c r="WO43" s="50"/>
      <c r="WP43" s="50"/>
      <c r="WQ43" s="50"/>
      <c r="WR43" s="50"/>
      <c r="WS43" s="50"/>
      <c r="WT43" s="50"/>
      <c r="WU43" s="50"/>
      <c r="WV43" s="50"/>
      <c r="WW43" s="50"/>
      <c r="WX43" s="50"/>
      <c r="WY43" s="50"/>
      <c r="WZ43" s="50"/>
      <c r="XA43" s="50"/>
      <c r="XB43" s="50"/>
      <c r="XC43" s="50"/>
      <c r="XD43" s="50"/>
      <c r="XE43" s="50"/>
      <c r="XF43" s="50"/>
      <c r="XG43" s="50"/>
      <c r="XH43" s="50"/>
      <c r="XI43" s="50"/>
      <c r="XJ43" s="50"/>
      <c r="XK43" s="50"/>
      <c r="XL43" s="50"/>
      <c r="XM43" s="50"/>
      <c r="XN43" s="50"/>
      <c r="XO43" s="50"/>
      <c r="XP43" s="50"/>
      <c r="XQ43" s="50"/>
      <c r="XR43" s="50"/>
      <c r="XS43" s="50"/>
      <c r="XT43" s="50"/>
      <c r="XU43" s="50"/>
      <c r="XV43" s="50"/>
      <c r="XW43" s="50"/>
      <c r="XX43" s="50"/>
      <c r="XY43" s="50"/>
      <c r="XZ43" s="50"/>
      <c r="YA43" s="50"/>
      <c r="YB43" s="50"/>
      <c r="YC43" s="50"/>
      <c r="YD43" s="50"/>
      <c r="YE43" s="50"/>
      <c r="YF43" s="50"/>
      <c r="YG43" s="50"/>
      <c r="YH43" s="50"/>
      <c r="YI43" s="50"/>
      <c r="YJ43" s="50"/>
      <c r="YK43" s="50"/>
      <c r="YL43" s="50"/>
      <c r="YM43" s="50"/>
      <c r="YN43" s="50"/>
      <c r="YO43" s="50"/>
      <c r="YP43" s="50"/>
      <c r="YQ43" s="50"/>
      <c r="YR43" s="50"/>
      <c r="YS43" s="50"/>
      <c r="YT43" s="50"/>
      <c r="YU43" s="50"/>
      <c r="YV43" s="50"/>
      <c r="YW43" s="50"/>
      <c r="YX43" s="50"/>
      <c r="YY43" s="50"/>
      <c r="YZ43" s="50"/>
      <c r="ZA43" s="50"/>
      <c r="ZB43" s="50"/>
      <c r="ZC43" s="50"/>
      <c r="ZD43" s="50"/>
      <c r="ZE43" s="50"/>
      <c r="ZF43" s="50"/>
      <c r="ZG43" s="50"/>
      <c r="ZH43" s="50"/>
      <c r="ZI43" s="50"/>
      <c r="ZJ43" s="50"/>
      <c r="ZK43" s="50"/>
      <c r="ZL43" s="50"/>
      <c r="ZM43" s="50"/>
      <c r="ZN43" s="50"/>
      <c r="ZO43" s="50"/>
      <c r="ZP43" s="50"/>
      <c r="ZQ43" s="50"/>
      <c r="ZR43" s="50"/>
      <c r="ZS43" s="50"/>
      <c r="ZT43" s="50"/>
      <c r="ZU43" s="50"/>
      <c r="ZV43" s="50"/>
      <c r="ZW43" s="50"/>
      <c r="ZX43" s="50"/>
      <c r="ZY43" s="50"/>
      <c r="ZZ43" s="50"/>
      <c r="AAA43" s="50"/>
      <c r="AAB43" s="50"/>
      <c r="AAC43" s="50"/>
      <c r="AAD43" s="50"/>
      <c r="AAE43" s="50"/>
      <c r="AAF43" s="50"/>
      <c r="AAG43" s="50"/>
      <c r="AAH43" s="50"/>
      <c r="AAI43" s="50"/>
      <c r="AAJ43" s="50"/>
      <c r="AAK43" s="50"/>
      <c r="AAL43" s="50"/>
      <c r="AAM43" s="50"/>
      <c r="AAN43" s="50"/>
      <c r="AAO43" s="50"/>
      <c r="AAP43" s="50"/>
      <c r="AAQ43" s="50"/>
      <c r="AAR43" s="50"/>
      <c r="AAS43" s="50"/>
      <c r="AAT43" s="50"/>
      <c r="AAU43" s="50"/>
      <c r="AAV43" s="50"/>
      <c r="AAW43" s="50"/>
      <c r="AAX43" s="50"/>
      <c r="AAY43" s="50"/>
      <c r="AAZ43" s="50"/>
      <c r="ABA43" s="50"/>
      <c r="ABB43" s="50"/>
      <c r="ABC43" s="50"/>
      <c r="ABD43" s="50"/>
      <c r="ABE43" s="50"/>
      <c r="ABF43" s="50"/>
      <c r="ABG43" s="50"/>
      <c r="ABH43" s="50"/>
      <c r="ABI43" s="50"/>
      <c r="ABJ43" s="50"/>
      <c r="ABK43" s="50"/>
      <c r="ABL43" s="50"/>
      <c r="ABM43" s="50"/>
      <c r="ABN43" s="50"/>
      <c r="ABO43" s="50"/>
      <c r="ABP43" s="50"/>
      <c r="ABQ43" s="50"/>
      <c r="ABR43" s="50"/>
      <c r="ABS43" s="50"/>
      <c r="ABT43" s="50"/>
      <c r="ABU43" s="50"/>
      <c r="ABV43" s="50"/>
      <c r="ABW43" s="50"/>
      <c r="ABX43" s="50"/>
      <c r="ABY43" s="50"/>
      <c r="ABZ43" s="50"/>
      <c r="ACA43" s="50"/>
      <c r="ACB43" s="50"/>
      <c r="ACC43" s="50"/>
      <c r="ACD43" s="50"/>
      <c r="ACE43" s="50"/>
      <c r="ACF43" s="50"/>
      <c r="ACG43" s="50"/>
      <c r="ACH43" s="50"/>
      <c r="ACI43" s="50"/>
      <c r="ACJ43" s="50"/>
      <c r="ACK43" s="50"/>
      <c r="ACL43" s="50"/>
      <c r="ACM43" s="50"/>
      <c r="ACN43" s="50"/>
      <c r="ACO43" s="50"/>
      <c r="ACP43" s="50"/>
      <c r="ACQ43" s="50"/>
      <c r="ACR43" s="50"/>
      <c r="ACS43" s="50"/>
      <c r="ACT43" s="50"/>
      <c r="ACU43" s="50"/>
      <c r="ACV43" s="50"/>
      <c r="ACW43" s="50"/>
      <c r="ACX43" s="50"/>
      <c r="ACY43" s="50"/>
      <c r="ACZ43" s="50"/>
      <c r="ADA43" s="50"/>
      <c r="ADB43" s="50"/>
      <c r="ADC43" s="50"/>
      <c r="ADD43" s="50"/>
      <c r="ADE43" s="50"/>
      <c r="ADF43" s="50"/>
      <c r="ADG43" s="50"/>
      <c r="ADH43" s="50"/>
      <c r="ADI43" s="50"/>
      <c r="ADJ43" s="50"/>
      <c r="ADK43" s="50"/>
      <c r="ADL43" s="50"/>
      <c r="ADM43" s="50"/>
      <c r="ADN43" s="50"/>
      <c r="ADO43" s="50"/>
      <c r="ADP43" s="50"/>
      <c r="ADQ43" s="50"/>
      <c r="ADR43" s="50"/>
      <c r="ADS43" s="50"/>
      <c r="ADT43" s="50"/>
      <c r="ADU43" s="50"/>
      <c r="ADV43" s="50"/>
      <c r="ADW43" s="50"/>
      <c r="ADX43" s="50"/>
      <c r="ADY43" s="50"/>
      <c r="ADZ43" s="50"/>
      <c r="AEA43" s="50"/>
      <c r="AEB43" s="50"/>
      <c r="AEC43" s="50"/>
      <c r="AED43" s="50"/>
      <c r="AEE43" s="50"/>
      <c r="AEF43" s="50"/>
      <c r="AEG43" s="50"/>
      <c r="AEH43" s="50"/>
      <c r="AEI43" s="50"/>
      <c r="AEJ43" s="50"/>
      <c r="AEK43" s="50"/>
      <c r="AEL43" s="50"/>
      <c r="AEM43" s="50"/>
      <c r="AEN43" s="50"/>
      <c r="AEO43" s="50"/>
      <c r="AEP43" s="50"/>
      <c r="AEQ43" s="50"/>
      <c r="AER43" s="50"/>
      <c r="AES43" s="50"/>
      <c r="AET43" s="50"/>
      <c r="AEU43" s="50"/>
      <c r="AEV43" s="50"/>
      <c r="AEW43" s="50"/>
      <c r="AEX43" s="50"/>
      <c r="AEY43" s="50"/>
      <c r="AEZ43" s="50"/>
      <c r="AFA43" s="50"/>
      <c r="AFB43" s="50"/>
      <c r="AFC43" s="50"/>
      <c r="AFD43" s="50"/>
      <c r="AFE43" s="50"/>
      <c r="AFF43" s="50"/>
      <c r="AFG43" s="50"/>
      <c r="AFH43" s="50"/>
      <c r="AFI43" s="50"/>
      <c r="AFJ43" s="50"/>
      <c r="AFK43" s="50"/>
      <c r="AFL43" s="50"/>
      <c r="AFM43" s="50"/>
      <c r="AFN43" s="50"/>
      <c r="AFO43" s="50"/>
      <c r="AFP43" s="50"/>
      <c r="AFQ43" s="50"/>
      <c r="AFR43" s="50"/>
      <c r="AFS43" s="50"/>
      <c r="AFT43" s="50"/>
      <c r="AFU43" s="50"/>
      <c r="AFV43" s="50"/>
      <c r="AFW43" s="50"/>
      <c r="AFX43" s="50"/>
      <c r="AFY43" s="50"/>
      <c r="AFZ43" s="50"/>
      <c r="AGA43" s="50"/>
      <c r="AGB43" s="50"/>
      <c r="AGC43" s="50"/>
      <c r="AGD43" s="50"/>
      <c r="AGE43" s="50"/>
      <c r="AGF43" s="50"/>
      <c r="AGG43" s="50"/>
      <c r="AGH43" s="50"/>
      <c r="AGI43" s="50"/>
      <c r="AGJ43" s="50"/>
      <c r="AGK43" s="50"/>
      <c r="AGL43" s="50"/>
      <c r="AGM43" s="50"/>
      <c r="AGN43" s="50"/>
      <c r="AGO43" s="50"/>
      <c r="AGP43" s="50"/>
      <c r="AGQ43" s="50"/>
      <c r="AGR43" s="50"/>
      <c r="AGS43" s="50"/>
      <c r="AGT43" s="50"/>
      <c r="AGU43" s="50"/>
      <c r="AGV43" s="50"/>
      <c r="AGW43" s="50"/>
      <c r="AGX43" s="50"/>
      <c r="AGY43" s="50"/>
      <c r="AGZ43" s="50"/>
      <c r="AHA43" s="50"/>
      <c r="AHB43" s="50"/>
      <c r="AHC43" s="50"/>
      <c r="AHD43" s="50"/>
      <c r="AHE43" s="50"/>
      <c r="AHF43" s="50"/>
      <c r="AHG43" s="50"/>
      <c r="AHH43" s="50"/>
      <c r="AHI43" s="50"/>
      <c r="AHJ43" s="50"/>
      <c r="AHK43" s="50"/>
      <c r="AHL43" s="50"/>
      <c r="AHM43" s="50"/>
      <c r="AHN43" s="50"/>
      <c r="AHO43" s="50"/>
      <c r="AHP43" s="50"/>
      <c r="AHQ43" s="50"/>
      <c r="AHR43" s="50"/>
      <c r="AHS43" s="50"/>
      <c r="AHT43" s="50"/>
      <c r="AHU43" s="50"/>
      <c r="AHV43" s="50"/>
      <c r="AHW43" s="50"/>
      <c r="AHX43" s="50"/>
      <c r="AHY43" s="50"/>
      <c r="AHZ43" s="50"/>
      <c r="AIA43" s="50"/>
      <c r="AIB43" s="50"/>
      <c r="AIC43" s="50"/>
      <c r="AID43" s="50"/>
      <c r="AIE43" s="50"/>
      <c r="AIF43" s="50"/>
      <c r="AIG43" s="50"/>
      <c r="AIH43" s="50"/>
      <c r="AII43" s="50"/>
      <c r="AIJ43" s="50"/>
      <c r="AIK43" s="50"/>
      <c r="AIL43" s="50"/>
      <c r="AIM43" s="50"/>
      <c r="AIN43" s="50"/>
      <c r="AIO43" s="50"/>
      <c r="AIP43" s="50"/>
      <c r="AIQ43" s="50"/>
      <c r="AIR43" s="50"/>
      <c r="AIS43" s="50"/>
      <c r="AIT43" s="50"/>
      <c r="AIU43" s="50"/>
      <c r="AIV43" s="50"/>
      <c r="AIW43" s="50"/>
      <c r="AIX43" s="50"/>
      <c r="AIY43" s="50"/>
      <c r="AIZ43" s="50"/>
      <c r="AJA43" s="50"/>
      <c r="AJB43" s="50"/>
      <c r="AJC43" s="50"/>
      <c r="AJD43" s="50"/>
      <c r="AJE43" s="50"/>
      <c r="AJF43" s="50"/>
      <c r="AJG43" s="50"/>
      <c r="AJH43" s="50"/>
      <c r="AJI43" s="50"/>
      <c r="AJJ43" s="50"/>
      <c r="AJK43" s="50"/>
      <c r="AJL43" s="50"/>
      <c r="AJM43" s="50"/>
      <c r="AJN43" s="50"/>
      <c r="AJO43" s="50"/>
      <c r="AJP43" s="50"/>
      <c r="AJQ43" s="50"/>
      <c r="AJR43" s="50"/>
      <c r="AJS43" s="50"/>
      <c r="AJT43" s="50"/>
      <c r="AJU43" s="50"/>
      <c r="AJV43" s="50"/>
      <c r="AJW43" s="50"/>
      <c r="AJX43" s="50"/>
      <c r="AJY43" s="50"/>
      <c r="AJZ43" s="50"/>
      <c r="AKA43" s="50"/>
      <c r="AKB43" s="50"/>
      <c r="AKC43" s="50"/>
      <c r="AKD43" s="50"/>
      <c r="AKE43" s="50"/>
      <c r="AKF43" s="50"/>
      <c r="AKG43" s="50"/>
      <c r="AKH43" s="50"/>
      <c r="AKI43" s="50"/>
      <c r="AKJ43" s="50"/>
      <c r="AKK43" s="50"/>
      <c r="AKL43" s="50"/>
      <c r="AKM43" s="50"/>
      <c r="AKN43" s="50"/>
      <c r="AKO43" s="50"/>
      <c r="AKP43" s="50"/>
      <c r="AKQ43" s="50"/>
      <c r="AKR43" s="50"/>
      <c r="AKS43" s="50"/>
      <c r="AKT43" s="50"/>
      <c r="AKU43" s="50"/>
      <c r="AKV43" s="50"/>
      <c r="AKW43" s="50"/>
      <c r="AKX43" s="50"/>
      <c r="AKY43" s="50"/>
      <c r="AKZ43" s="50"/>
      <c r="ALA43" s="50"/>
      <c r="ALB43" s="50"/>
      <c r="ALC43" s="50"/>
      <c r="ALD43" s="50"/>
      <c r="ALE43" s="50"/>
      <c r="ALF43" s="50"/>
      <c r="ALG43" s="50"/>
      <c r="ALH43" s="50"/>
      <c r="ALI43" s="50"/>
      <c r="ALJ43" s="50"/>
      <c r="ALK43" s="50"/>
      <c r="ALL43" s="50"/>
      <c r="ALM43" s="50"/>
      <c r="ALN43" s="50"/>
      <c r="ALO43" s="50"/>
      <c r="ALP43" s="50"/>
      <c r="ALQ43" s="50"/>
      <c r="ALR43" s="50"/>
      <c r="ALS43" s="50"/>
      <c r="ALT43" s="50"/>
      <c r="ALU43" s="50"/>
      <c r="ALV43" s="50"/>
      <c r="ALW43" s="50"/>
      <c r="ALX43" s="50"/>
      <c r="ALY43" s="50"/>
      <c r="ALZ43" s="50"/>
      <c r="AMA43" s="50"/>
      <c r="AMB43" s="50"/>
      <c r="AMC43" s="50"/>
      <c r="AMD43" s="50"/>
      <c r="AME43" s="50"/>
      <c r="AMF43" s="50"/>
      <c r="AMG43" s="50"/>
      <c r="AMH43" s="50"/>
      <c r="AMI43" s="50"/>
      <c r="AMJ43" s="50"/>
      <c r="AMK43" s="50"/>
      <c r="AML43" s="50"/>
      <c r="AMM43" s="50"/>
      <c r="AMN43" s="50"/>
      <c r="AMO43" s="50"/>
      <c r="AMP43" s="50"/>
      <c r="AMQ43" s="50"/>
      <c r="AMR43" s="50"/>
      <c r="AMS43" s="50"/>
      <c r="AMT43" s="50"/>
      <c r="AMU43" s="50"/>
      <c r="AMV43" s="50"/>
      <c r="AMW43" s="50"/>
      <c r="AMX43" s="50"/>
      <c r="AMY43" s="50"/>
      <c r="AMZ43" s="50"/>
      <c r="ANA43" s="50"/>
      <c r="ANB43" s="50"/>
      <c r="ANC43" s="50"/>
      <c r="AND43" s="50"/>
      <c r="ANE43" s="50"/>
      <c r="ANF43" s="50"/>
      <c r="ANG43" s="50"/>
      <c r="ANH43" s="50"/>
      <c r="ANI43" s="50"/>
      <c r="ANJ43" s="50"/>
      <c r="ANK43" s="50"/>
      <c r="ANL43" s="50"/>
      <c r="ANM43" s="50"/>
      <c r="ANN43" s="50"/>
      <c r="ANO43" s="50"/>
      <c r="ANP43" s="50"/>
      <c r="ANQ43" s="50"/>
      <c r="ANR43" s="50"/>
      <c r="ANS43" s="50"/>
      <c r="ANT43" s="50"/>
      <c r="ANU43" s="50"/>
      <c r="ANV43" s="50"/>
      <c r="ANW43" s="50"/>
      <c r="ANX43" s="50"/>
      <c r="ANY43" s="50"/>
      <c r="ANZ43" s="50"/>
      <c r="AOA43" s="50"/>
      <c r="AOB43" s="50"/>
      <c r="AOC43" s="50"/>
      <c r="AOD43" s="50"/>
      <c r="AOE43" s="50"/>
      <c r="AOF43" s="50"/>
      <c r="AOG43" s="50"/>
      <c r="AOH43" s="50"/>
      <c r="AOI43" s="50"/>
      <c r="AOJ43" s="50"/>
      <c r="AOK43" s="50"/>
      <c r="AOL43" s="50"/>
      <c r="AOM43" s="50"/>
      <c r="AON43" s="50"/>
      <c r="AOO43" s="50"/>
      <c r="AOP43" s="50"/>
      <c r="AOQ43" s="50"/>
      <c r="AOR43" s="50"/>
      <c r="AOS43" s="50"/>
      <c r="AOT43" s="50"/>
      <c r="AOU43" s="50"/>
      <c r="AOV43" s="50"/>
      <c r="AOW43" s="50"/>
      <c r="AOX43" s="50"/>
      <c r="AOY43" s="50"/>
      <c r="AOZ43" s="50"/>
      <c r="APA43" s="50"/>
      <c r="APB43" s="50"/>
      <c r="APC43" s="50"/>
      <c r="APD43" s="50"/>
      <c r="APE43" s="50"/>
      <c r="APF43" s="50"/>
      <c r="APG43" s="50"/>
      <c r="APH43" s="50"/>
      <c r="API43" s="50"/>
      <c r="APJ43" s="50"/>
      <c r="APK43" s="50"/>
      <c r="APL43" s="50"/>
      <c r="APM43" s="50"/>
      <c r="APN43" s="50"/>
      <c r="APO43" s="50"/>
      <c r="APP43" s="50"/>
      <c r="APQ43" s="50"/>
      <c r="APR43" s="50"/>
      <c r="APS43" s="50"/>
      <c r="APT43" s="50"/>
      <c r="APU43" s="50"/>
      <c r="APV43" s="50"/>
      <c r="APW43" s="50"/>
      <c r="APX43" s="50"/>
      <c r="APY43" s="50"/>
      <c r="APZ43" s="50"/>
      <c r="AQA43" s="50"/>
      <c r="AQB43" s="50"/>
      <c r="AQC43" s="50"/>
      <c r="AQD43" s="50"/>
      <c r="AQE43" s="50"/>
      <c r="AQF43" s="50"/>
      <c r="AQG43" s="50"/>
      <c r="AQH43" s="50"/>
      <c r="AQI43" s="50"/>
      <c r="AQJ43" s="50"/>
      <c r="AQK43" s="50"/>
      <c r="AQL43" s="50"/>
      <c r="AQM43" s="50"/>
      <c r="AQN43" s="50"/>
      <c r="AQO43" s="50"/>
      <c r="AQP43" s="50"/>
      <c r="AQQ43" s="50"/>
      <c r="AQR43" s="50"/>
      <c r="AQS43" s="50"/>
      <c r="AQT43" s="50"/>
      <c r="AQU43" s="50"/>
      <c r="AQV43" s="50"/>
      <c r="AQW43" s="50"/>
      <c r="AQX43" s="50"/>
      <c r="AQY43" s="50"/>
      <c r="AQZ43" s="50"/>
      <c r="ARA43" s="50"/>
      <c r="ARB43" s="50"/>
      <c r="ARC43" s="50"/>
      <c r="ARD43" s="50"/>
      <c r="ARE43" s="50"/>
      <c r="ARF43" s="50"/>
      <c r="ARG43" s="50"/>
      <c r="ARH43" s="50"/>
      <c r="ARI43" s="50"/>
      <c r="ARJ43" s="50"/>
      <c r="ARK43" s="50"/>
      <c r="ARL43" s="50"/>
      <c r="ARM43" s="50"/>
      <c r="ARN43" s="50"/>
      <c r="ARO43" s="50"/>
      <c r="ARP43" s="50"/>
      <c r="ARQ43" s="50"/>
      <c r="ARR43" s="50"/>
      <c r="ARS43" s="50"/>
      <c r="ART43" s="50"/>
      <c r="ARU43" s="50"/>
      <c r="ARV43" s="50"/>
      <c r="ARW43" s="50"/>
      <c r="ARX43" s="50"/>
      <c r="ARY43" s="50"/>
      <c r="ARZ43" s="50"/>
      <c r="ASA43" s="50"/>
      <c r="ASB43" s="50"/>
      <c r="ASC43" s="50"/>
      <c r="ASD43" s="50"/>
      <c r="ASE43" s="50"/>
      <c r="ASF43" s="50"/>
      <c r="ASG43" s="50"/>
      <c r="ASH43" s="50"/>
      <c r="ASI43" s="50"/>
      <c r="ASJ43" s="50"/>
      <c r="ASK43" s="50"/>
      <c r="ASL43" s="50"/>
      <c r="ASM43" s="50"/>
      <c r="ASN43" s="50"/>
      <c r="ASO43" s="50"/>
      <c r="ASP43" s="50"/>
      <c r="ASQ43" s="50"/>
      <c r="ASR43" s="50"/>
      <c r="ASS43" s="50"/>
      <c r="AST43" s="50"/>
      <c r="ASU43" s="50"/>
      <c r="ASV43" s="50"/>
      <c r="ASW43" s="50"/>
      <c r="ASX43" s="50"/>
      <c r="ASY43" s="50"/>
      <c r="ASZ43" s="50"/>
      <c r="ATA43" s="50"/>
      <c r="ATB43" s="50"/>
      <c r="ATC43" s="50"/>
      <c r="ATD43" s="50"/>
      <c r="ATE43" s="50"/>
      <c r="ATF43" s="50"/>
      <c r="ATG43" s="50"/>
      <c r="ATH43" s="50"/>
      <c r="ATI43" s="50"/>
      <c r="ATJ43" s="50"/>
      <c r="ATK43" s="50"/>
      <c r="ATL43" s="50"/>
      <c r="ATM43" s="50"/>
      <c r="ATN43" s="50"/>
      <c r="ATO43" s="50"/>
      <c r="ATP43" s="50"/>
      <c r="ATQ43" s="50"/>
      <c r="ATR43" s="50"/>
      <c r="ATS43" s="50"/>
      <c r="ATT43" s="50"/>
      <c r="ATU43" s="50"/>
      <c r="ATV43" s="50"/>
      <c r="ATW43" s="50"/>
      <c r="ATX43" s="50"/>
      <c r="ATY43" s="50"/>
      <c r="ATZ43" s="50"/>
      <c r="AUA43" s="50"/>
      <c r="AUB43" s="50"/>
      <c r="AUC43" s="50"/>
      <c r="AUD43" s="50"/>
      <c r="AUE43" s="50"/>
      <c r="AUF43" s="50"/>
      <c r="AUG43" s="50"/>
      <c r="AUH43" s="50"/>
      <c r="AUI43" s="50"/>
      <c r="AUJ43" s="50"/>
      <c r="AUK43" s="50"/>
      <c r="AUL43" s="50"/>
      <c r="AUM43" s="50"/>
      <c r="AUN43" s="50"/>
      <c r="AUO43" s="50"/>
      <c r="AUP43" s="50"/>
      <c r="AUQ43" s="50"/>
      <c r="AUR43" s="50"/>
      <c r="AUS43" s="50"/>
      <c r="AUT43" s="50"/>
      <c r="AUU43" s="50"/>
      <c r="AUV43" s="50"/>
      <c r="AUW43" s="50"/>
      <c r="AUX43" s="50"/>
      <c r="AUY43" s="50"/>
      <c r="AUZ43" s="50"/>
      <c r="AVA43" s="50"/>
      <c r="AVB43" s="50"/>
      <c r="AVC43" s="50"/>
      <c r="AVD43" s="50"/>
      <c r="AVE43" s="50"/>
      <c r="AVF43" s="50"/>
      <c r="AVG43" s="50"/>
      <c r="AVH43" s="50"/>
      <c r="AVI43" s="50"/>
      <c r="AVJ43" s="50"/>
      <c r="AVK43" s="50"/>
      <c r="AVL43" s="50"/>
      <c r="AVM43" s="50"/>
      <c r="AVN43" s="50"/>
      <c r="AVO43" s="50"/>
      <c r="AVP43" s="50"/>
      <c r="AVQ43" s="50"/>
      <c r="AVR43" s="50"/>
      <c r="AVS43" s="50"/>
      <c r="AVT43" s="50"/>
      <c r="AVU43" s="50"/>
      <c r="AVV43" s="50"/>
      <c r="AVW43" s="50"/>
      <c r="AVX43" s="50"/>
      <c r="AVY43" s="50"/>
      <c r="AVZ43" s="50"/>
      <c r="AWA43" s="50"/>
      <c r="AWB43" s="50"/>
      <c r="AWC43" s="50"/>
      <c r="AWD43" s="50"/>
      <c r="AWE43" s="50"/>
      <c r="AWF43" s="50"/>
      <c r="AWG43" s="50"/>
      <c r="AWH43" s="50"/>
      <c r="AWI43" s="50"/>
      <c r="AWJ43" s="50"/>
      <c r="AWK43" s="50"/>
      <c r="AWL43" s="50"/>
      <c r="AWM43" s="50"/>
      <c r="AWN43" s="50"/>
      <c r="AWO43" s="50"/>
      <c r="AWP43" s="50"/>
      <c r="AWQ43" s="50"/>
      <c r="AWR43" s="50"/>
      <c r="AWS43" s="50"/>
      <c r="AWT43" s="50"/>
      <c r="AWU43" s="50"/>
      <c r="AWV43" s="50"/>
      <c r="AWW43" s="50"/>
      <c r="AWX43" s="50"/>
      <c r="AWY43" s="50"/>
      <c r="AWZ43" s="50"/>
      <c r="AXA43" s="50"/>
      <c r="AXB43" s="50"/>
      <c r="AXC43" s="50"/>
      <c r="AXD43" s="50"/>
      <c r="AXE43" s="50"/>
      <c r="AXF43" s="50"/>
      <c r="AXG43" s="50"/>
      <c r="AXH43" s="50"/>
      <c r="AXI43" s="50"/>
      <c r="AXJ43" s="50"/>
      <c r="AXK43" s="50"/>
      <c r="AXL43" s="50"/>
      <c r="AXM43" s="50"/>
      <c r="AXN43" s="50"/>
      <c r="AXO43" s="50"/>
      <c r="AXP43" s="50"/>
      <c r="AXQ43" s="50"/>
      <c r="AXR43" s="50"/>
      <c r="AXS43" s="50"/>
      <c r="AXT43" s="50"/>
      <c r="AXU43" s="50"/>
      <c r="AXV43" s="50"/>
      <c r="AXW43" s="50"/>
      <c r="AXX43" s="50"/>
      <c r="AXY43" s="50"/>
      <c r="AXZ43" s="50"/>
      <c r="AYA43" s="50"/>
      <c r="AYB43" s="50"/>
      <c r="AYC43" s="50"/>
      <c r="AYD43" s="50"/>
      <c r="AYE43" s="50"/>
      <c r="AYF43" s="50"/>
      <c r="AYG43" s="50"/>
      <c r="AYH43" s="50"/>
      <c r="AYI43" s="50"/>
      <c r="AYJ43" s="50"/>
      <c r="AYK43" s="50"/>
      <c r="AYL43" s="50"/>
      <c r="AYM43" s="50"/>
      <c r="AYN43" s="50"/>
      <c r="AYO43" s="50"/>
      <c r="AYP43" s="50"/>
      <c r="AYQ43" s="50"/>
      <c r="AYR43" s="50"/>
      <c r="AYS43" s="50"/>
      <c r="AYT43" s="50"/>
      <c r="AYU43" s="50"/>
      <c r="AYV43" s="50"/>
      <c r="AYW43" s="50"/>
      <c r="AYX43" s="50"/>
      <c r="AYY43" s="50"/>
      <c r="AYZ43" s="50"/>
      <c r="AZA43" s="50"/>
      <c r="AZB43" s="50"/>
      <c r="AZC43" s="50"/>
      <c r="AZD43" s="50"/>
      <c r="AZE43" s="50"/>
      <c r="AZF43" s="50"/>
      <c r="AZG43" s="50"/>
      <c r="AZH43" s="50"/>
      <c r="AZI43" s="50"/>
      <c r="AZJ43" s="50"/>
      <c r="AZK43" s="50"/>
      <c r="AZL43" s="50"/>
      <c r="AZM43" s="50"/>
      <c r="AZN43" s="50"/>
      <c r="AZO43" s="50"/>
      <c r="AZP43" s="50"/>
      <c r="AZQ43" s="50"/>
      <c r="AZR43" s="50"/>
      <c r="AZS43" s="50"/>
      <c r="AZT43" s="50"/>
      <c r="AZU43" s="50"/>
      <c r="AZV43" s="50"/>
      <c r="AZW43" s="50"/>
      <c r="AZX43" s="50"/>
      <c r="AZY43" s="50"/>
      <c r="AZZ43" s="50"/>
      <c r="BAA43" s="50"/>
      <c r="BAB43" s="50"/>
      <c r="BAC43" s="50"/>
      <c r="BAD43" s="50"/>
      <c r="BAE43" s="50"/>
      <c r="BAF43" s="50"/>
      <c r="BAG43" s="50"/>
      <c r="BAH43" s="50"/>
      <c r="BAI43" s="50"/>
      <c r="BAJ43" s="50"/>
      <c r="BAK43" s="50"/>
      <c r="BAL43" s="50"/>
      <c r="BAM43" s="50"/>
      <c r="BAN43" s="50"/>
      <c r="BAO43" s="50"/>
      <c r="BAP43" s="50"/>
      <c r="BAQ43" s="50"/>
      <c r="BAR43" s="50"/>
      <c r="BAS43" s="50"/>
      <c r="BAT43" s="50"/>
      <c r="BAU43" s="50"/>
      <c r="BAV43" s="50"/>
      <c r="BAW43" s="50"/>
      <c r="BAX43" s="50"/>
      <c r="BAY43" s="50"/>
      <c r="BAZ43" s="50"/>
      <c r="BBA43" s="50"/>
      <c r="BBB43" s="50"/>
      <c r="BBC43" s="50"/>
      <c r="BBD43" s="50"/>
      <c r="BBE43" s="50"/>
      <c r="BBF43" s="50"/>
      <c r="BBG43" s="50"/>
      <c r="BBH43" s="50"/>
      <c r="BBI43" s="50"/>
      <c r="BBJ43" s="50"/>
      <c r="BBK43" s="50"/>
      <c r="BBL43" s="50"/>
      <c r="BBM43" s="50"/>
      <c r="BBN43" s="50"/>
      <c r="BBO43" s="50"/>
      <c r="BBP43" s="50"/>
      <c r="BBQ43" s="50"/>
      <c r="BBR43" s="50"/>
      <c r="BBS43" s="50"/>
      <c r="BBT43" s="50"/>
      <c r="BBU43" s="50"/>
      <c r="BBV43" s="50"/>
      <c r="BBW43" s="50"/>
      <c r="BBX43" s="50"/>
      <c r="BBY43" s="50"/>
      <c r="BBZ43" s="50"/>
      <c r="BCA43" s="50"/>
      <c r="BCB43" s="50"/>
      <c r="BCC43" s="50"/>
      <c r="BCD43" s="50"/>
      <c r="BCE43" s="50"/>
      <c r="BCF43" s="50"/>
      <c r="BCG43" s="50"/>
      <c r="BCH43" s="50"/>
      <c r="BCI43" s="50"/>
      <c r="BCJ43" s="50"/>
      <c r="BCK43" s="50"/>
      <c r="BCL43" s="50"/>
      <c r="BCM43" s="50"/>
      <c r="BCN43" s="50"/>
      <c r="BCO43" s="50"/>
      <c r="BCP43" s="50"/>
      <c r="BCQ43" s="50"/>
      <c r="BCR43" s="50"/>
      <c r="BCS43" s="50"/>
      <c r="BCT43" s="50"/>
      <c r="BCU43" s="50"/>
      <c r="BCV43" s="50"/>
      <c r="BCW43" s="50"/>
      <c r="BCX43" s="50"/>
      <c r="BCY43" s="50"/>
      <c r="BCZ43" s="50"/>
      <c r="BDA43" s="50"/>
      <c r="BDB43" s="50"/>
      <c r="BDC43" s="50"/>
      <c r="BDD43" s="50"/>
      <c r="BDE43" s="50"/>
      <c r="BDF43" s="50"/>
      <c r="BDG43" s="50"/>
      <c r="BDH43" s="50"/>
      <c r="BDI43" s="50"/>
      <c r="BDJ43" s="50"/>
      <c r="BDK43" s="50"/>
      <c r="BDL43" s="50"/>
      <c r="BDM43" s="50"/>
      <c r="BDN43" s="50"/>
      <c r="BDO43" s="50"/>
      <c r="BDP43" s="50"/>
      <c r="BDQ43" s="50"/>
      <c r="BDR43" s="50"/>
      <c r="BDS43" s="50"/>
      <c r="BDT43" s="50"/>
      <c r="BDU43" s="50"/>
      <c r="BDV43" s="50"/>
      <c r="BDW43" s="50"/>
      <c r="BDX43" s="50"/>
      <c r="BDY43" s="50"/>
      <c r="BDZ43" s="50"/>
      <c r="BEA43" s="50"/>
      <c r="BEB43" s="50"/>
      <c r="BEC43" s="50"/>
      <c r="BED43" s="50"/>
      <c r="BEE43" s="50"/>
      <c r="BEF43" s="50"/>
      <c r="BEG43" s="50"/>
      <c r="BEH43" s="50"/>
      <c r="BEI43" s="50"/>
      <c r="BEJ43" s="50"/>
      <c r="BEK43" s="50"/>
      <c r="BEL43" s="50"/>
      <c r="BEM43" s="50"/>
      <c r="BEN43" s="50"/>
      <c r="BEO43" s="50"/>
      <c r="BEP43" s="50"/>
      <c r="BEQ43" s="50"/>
      <c r="BER43" s="50"/>
      <c r="BES43" s="50"/>
      <c r="BET43" s="50"/>
      <c r="BEU43" s="50"/>
      <c r="BEV43" s="50"/>
      <c r="BEW43" s="50"/>
      <c r="BEX43" s="50"/>
      <c r="BEY43" s="50"/>
      <c r="BEZ43" s="50"/>
      <c r="BFA43" s="50"/>
      <c r="BFB43" s="50"/>
      <c r="BFC43" s="50"/>
      <c r="BFD43" s="50"/>
      <c r="BFE43" s="50"/>
      <c r="BFF43" s="50"/>
      <c r="BFG43" s="50"/>
      <c r="BFH43" s="50"/>
      <c r="BFI43" s="50"/>
      <c r="BFJ43" s="50"/>
      <c r="BFK43" s="50"/>
      <c r="BFL43" s="50"/>
      <c r="BFM43" s="50"/>
      <c r="BFN43" s="50"/>
      <c r="BFO43" s="50"/>
      <c r="BFP43" s="50"/>
      <c r="BFQ43" s="50"/>
      <c r="BFR43" s="50"/>
      <c r="BFS43" s="50"/>
      <c r="BFT43" s="50"/>
      <c r="BFU43" s="50"/>
      <c r="BFV43" s="50"/>
      <c r="BFW43" s="50"/>
      <c r="BFX43" s="50"/>
      <c r="BFY43" s="50"/>
      <c r="BFZ43" s="50"/>
      <c r="BGA43" s="50"/>
      <c r="BGB43" s="50"/>
      <c r="BGC43" s="50"/>
      <c r="BGD43" s="50"/>
      <c r="BGE43" s="50"/>
      <c r="BGF43" s="50"/>
      <c r="BGG43" s="50"/>
      <c r="BGH43" s="50"/>
      <c r="BGI43" s="50"/>
      <c r="BGJ43" s="50"/>
      <c r="BGK43" s="50"/>
      <c r="BGL43" s="50"/>
      <c r="BGM43" s="50"/>
      <c r="BGN43" s="50"/>
      <c r="BGO43" s="50"/>
      <c r="BGP43" s="50"/>
      <c r="BGQ43" s="50"/>
      <c r="BGR43" s="50"/>
      <c r="BGS43" s="50"/>
      <c r="BGT43" s="50"/>
      <c r="BGU43" s="50"/>
      <c r="BGV43" s="50"/>
      <c r="BGW43" s="50"/>
      <c r="BGX43" s="50"/>
      <c r="BGY43" s="50"/>
      <c r="BGZ43" s="50"/>
      <c r="BHA43" s="50"/>
      <c r="BHB43" s="50"/>
      <c r="BHC43" s="50"/>
      <c r="BHD43" s="50"/>
      <c r="BHE43" s="50"/>
      <c r="BHF43" s="50"/>
      <c r="BHG43" s="50"/>
      <c r="BHH43" s="50"/>
      <c r="BHI43" s="50"/>
      <c r="BHJ43" s="50"/>
      <c r="BHK43" s="50"/>
      <c r="BHL43" s="50"/>
      <c r="BHM43" s="50"/>
      <c r="BHN43" s="50"/>
      <c r="BHO43" s="50"/>
      <c r="BHP43" s="50"/>
      <c r="BHQ43" s="50"/>
      <c r="BHR43" s="50"/>
      <c r="BHS43" s="50"/>
      <c r="BHT43" s="50"/>
      <c r="BHU43" s="50"/>
      <c r="BHV43" s="50"/>
      <c r="BHW43" s="50"/>
      <c r="BHX43" s="50"/>
      <c r="BHY43" s="50"/>
      <c r="BHZ43" s="50"/>
      <c r="BIA43" s="50"/>
      <c r="BIB43" s="50"/>
      <c r="BIC43" s="50"/>
      <c r="BID43" s="50"/>
      <c r="BIE43" s="50"/>
      <c r="BIF43" s="50"/>
      <c r="BIG43" s="50"/>
      <c r="BIH43" s="50"/>
      <c r="BII43" s="50"/>
      <c r="BIJ43" s="50"/>
      <c r="BIK43" s="50"/>
      <c r="BIL43" s="50"/>
      <c r="BIM43" s="50"/>
      <c r="BIN43" s="50"/>
      <c r="BIO43" s="50"/>
      <c r="BIP43" s="50"/>
      <c r="BIQ43" s="50"/>
      <c r="BIR43" s="50"/>
      <c r="BIS43" s="50"/>
      <c r="BIT43" s="50"/>
      <c r="BIU43" s="50"/>
      <c r="BIV43" s="50"/>
      <c r="BIW43" s="50"/>
      <c r="BIX43" s="50"/>
      <c r="BIY43" s="50"/>
      <c r="BIZ43" s="50"/>
      <c r="BJA43" s="50"/>
      <c r="BJB43" s="50"/>
      <c r="BJC43" s="50"/>
      <c r="BJD43" s="50"/>
      <c r="BJE43" s="50"/>
      <c r="BJF43" s="50"/>
      <c r="BJG43" s="50"/>
      <c r="BJH43" s="50"/>
      <c r="BJI43" s="50"/>
      <c r="BJJ43" s="50"/>
      <c r="BJK43" s="50"/>
      <c r="BJL43" s="50"/>
      <c r="BJM43" s="50"/>
      <c r="BJN43" s="50"/>
      <c r="BJO43" s="50"/>
      <c r="BJP43" s="50"/>
      <c r="BJQ43" s="50"/>
      <c r="BJR43" s="50"/>
      <c r="BJS43" s="50"/>
      <c r="BJT43" s="50"/>
      <c r="BJU43" s="50"/>
      <c r="BJV43" s="50"/>
      <c r="BJW43" s="50"/>
      <c r="BJX43" s="50"/>
      <c r="BJY43" s="50"/>
      <c r="BJZ43" s="50"/>
      <c r="BKA43" s="50"/>
      <c r="BKB43" s="50"/>
      <c r="BKC43" s="50"/>
      <c r="BKD43" s="50"/>
      <c r="BKE43" s="50"/>
      <c r="BKF43" s="50"/>
      <c r="BKG43" s="50"/>
      <c r="BKH43" s="50"/>
      <c r="BKI43" s="50"/>
      <c r="BKJ43" s="50"/>
      <c r="BKK43" s="50"/>
      <c r="BKL43" s="50"/>
      <c r="BKM43" s="50"/>
      <c r="BKN43" s="50"/>
      <c r="BKO43" s="50"/>
      <c r="BKP43" s="50"/>
      <c r="BKQ43" s="50"/>
      <c r="BKR43" s="50"/>
      <c r="BKS43" s="50"/>
      <c r="BKT43" s="50"/>
      <c r="BKU43" s="50"/>
      <c r="BKV43" s="50"/>
      <c r="BKW43" s="50"/>
      <c r="BKX43" s="50"/>
      <c r="BKY43" s="50"/>
      <c r="BKZ43" s="50"/>
      <c r="BLA43" s="50"/>
      <c r="BLB43" s="50"/>
      <c r="BLC43" s="50"/>
      <c r="BLD43" s="50"/>
      <c r="BLE43" s="50"/>
      <c r="BLF43" s="50"/>
      <c r="BLG43" s="50"/>
      <c r="BLH43" s="50"/>
      <c r="BLI43" s="50"/>
      <c r="BLJ43" s="50"/>
      <c r="BLK43" s="50"/>
      <c r="BLL43" s="50"/>
      <c r="BLM43" s="50"/>
      <c r="BLN43" s="50"/>
      <c r="BLO43" s="50"/>
      <c r="BLP43" s="50"/>
      <c r="BLQ43" s="50"/>
      <c r="BLR43" s="50"/>
      <c r="BLS43" s="50"/>
      <c r="BLT43" s="50"/>
      <c r="BLU43" s="50"/>
      <c r="BLV43" s="50"/>
      <c r="BLW43" s="50"/>
      <c r="BLX43" s="50"/>
      <c r="BLY43" s="50"/>
      <c r="BLZ43" s="50"/>
      <c r="BMA43" s="50"/>
      <c r="BMB43" s="50"/>
      <c r="BMC43" s="50"/>
      <c r="BMD43" s="50"/>
      <c r="BME43" s="50"/>
      <c r="BMF43" s="50"/>
      <c r="BMG43" s="50"/>
      <c r="BMH43" s="50"/>
      <c r="BMI43" s="50"/>
      <c r="BMJ43" s="50"/>
      <c r="BMK43" s="50"/>
      <c r="BML43" s="50"/>
      <c r="BMM43" s="50"/>
      <c r="BMN43" s="50"/>
      <c r="BMO43" s="50"/>
      <c r="BMP43" s="50"/>
      <c r="BMQ43" s="50"/>
      <c r="BMR43" s="50"/>
      <c r="BMS43" s="50"/>
      <c r="BMT43" s="50"/>
      <c r="BMU43" s="50"/>
      <c r="BMV43" s="50"/>
      <c r="BMW43" s="50"/>
      <c r="BMX43" s="50"/>
      <c r="BMY43" s="50"/>
      <c r="BMZ43" s="50"/>
      <c r="BNA43" s="50"/>
      <c r="BNB43" s="50"/>
      <c r="BNC43" s="50"/>
      <c r="BND43" s="50"/>
      <c r="BNE43" s="50"/>
      <c r="BNF43" s="50"/>
      <c r="BNG43" s="50"/>
      <c r="BNH43" s="50"/>
      <c r="BNI43" s="50"/>
      <c r="BNJ43" s="50"/>
      <c r="BNK43" s="50"/>
      <c r="BNL43" s="50"/>
      <c r="BNM43" s="50"/>
      <c r="BNN43" s="50"/>
      <c r="BNO43" s="50"/>
      <c r="BNP43" s="50"/>
      <c r="BNQ43" s="50"/>
      <c r="BNR43" s="50"/>
      <c r="BNS43" s="50"/>
      <c r="BNT43" s="50"/>
      <c r="BNU43" s="50"/>
      <c r="BNV43" s="50"/>
      <c r="BNW43" s="50"/>
      <c r="BNX43" s="50"/>
      <c r="BNY43" s="50"/>
      <c r="BNZ43" s="50"/>
      <c r="BOA43" s="50"/>
      <c r="BOB43" s="50"/>
      <c r="BOC43" s="50"/>
      <c r="BOD43" s="50"/>
      <c r="BOE43" s="50"/>
      <c r="BOF43" s="50"/>
      <c r="BOG43" s="50"/>
      <c r="BOH43" s="50"/>
      <c r="BOI43" s="50"/>
      <c r="BOJ43" s="50"/>
      <c r="BOK43" s="50"/>
      <c r="BOL43" s="50"/>
      <c r="BOM43" s="50"/>
      <c r="BON43" s="50"/>
      <c r="BOO43" s="50"/>
      <c r="BOP43" s="50"/>
      <c r="BOQ43" s="50"/>
      <c r="BOR43" s="50"/>
      <c r="BOS43" s="50"/>
      <c r="BOT43" s="50"/>
      <c r="BOU43" s="50"/>
      <c r="BOV43" s="50"/>
      <c r="BOW43" s="50"/>
      <c r="BOX43" s="50"/>
      <c r="BOY43" s="50"/>
      <c r="BOZ43" s="50"/>
      <c r="BPA43" s="50"/>
      <c r="BPB43" s="50"/>
      <c r="BPC43" s="50"/>
      <c r="BPD43" s="50"/>
      <c r="BPE43" s="50"/>
      <c r="BPF43" s="50"/>
      <c r="BPG43" s="50"/>
      <c r="BPH43" s="50"/>
      <c r="BPI43" s="50"/>
      <c r="BPJ43" s="50"/>
      <c r="BPK43" s="50"/>
      <c r="BPL43" s="50"/>
      <c r="BPM43" s="50"/>
      <c r="BPN43" s="50"/>
      <c r="BPO43" s="50"/>
      <c r="BPP43" s="50"/>
      <c r="BPQ43" s="50"/>
      <c r="BPR43" s="50"/>
      <c r="BPS43" s="50"/>
      <c r="BPT43" s="50"/>
      <c r="BPU43" s="50"/>
      <c r="BPV43" s="50"/>
      <c r="BPW43" s="50"/>
      <c r="BPX43" s="50"/>
      <c r="BPY43" s="50"/>
      <c r="BPZ43" s="50"/>
      <c r="BQA43" s="50"/>
      <c r="BQB43" s="50"/>
      <c r="BQC43" s="50"/>
      <c r="BQD43" s="50"/>
      <c r="BQE43" s="50"/>
      <c r="BQF43" s="50"/>
      <c r="BQG43" s="50"/>
      <c r="BQH43" s="50"/>
      <c r="BQI43" s="50"/>
      <c r="BQJ43" s="50"/>
      <c r="BQK43" s="50"/>
      <c r="BQL43" s="50"/>
      <c r="BQM43" s="50"/>
      <c r="BQN43" s="50"/>
      <c r="BQO43" s="50"/>
      <c r="BQP43" s="50"/>
      <c r="BQQ43" s="50"/>
      <c r="BQR43" s="50"/>
      <c r="BQS43" s="50"/>
      <c r="BQT43" s="50"/>
      <c r="BQU43" s="50"/>
      <c r="BQV43" s="50"/>
      <c r="BQW43" s="50"/>
      <c r="BQX43" s="50"/>
      <c r="BQY43" s="50"/>
      <c r="BQZ43" s="50"/>
      <c r="BRA43" s="50"/>
      <c r="BRB43" s="50"/>
      <c r="BRC43" s="50"/>
      <c r="BRD43" s="50"/>
      <c r="BRE43" s="50"/>
      <c r="BRF43" s="50"/>
      <c r="BRG43" s="50"/>
      <c r="BRH43" s="50"/>
      <c r="BRI43" s="50"/>
      <c r="BRJ43" s="50"/>
      <c r="BRK43" s="50"/>
      <c r="BRL43" s="50"/>
      <c r="BRM43" s="50"/>
      <c r="BRN43" s="50"/>
      <c r="BRO43" s="50"/>
      <c r="BRP43" s="50"/>
      <c r="BRQ43" s="50"/>
      <c r="BRR43" s="50"/>
      <c r="BRS43" s="50"/>
      <c r="BRT43" s="50"/>
      <c r="BRU43" s="50"/>
      <c r="BRV43" s="50"/>
      <c r="BRW43" s="50"/>
      <c r="BRX43" s="50"/>
      <c r="BRY43" s="50"/>
      <c r="BRZ43" s="50"/>
      <c r="BSA43" s="50"/>
      <c r="BSB43" s="50"/>
      <c r="BSC43" s="50"/>
      <c r="BSD43" s="50"/>
      <c r="BSE43" s="50"/>
      <c r="BSF43" s="50"/>
      <c r="BSG43" s="50"/>
      <c r="BSH43" s="50"/>
      <c r="BSI43" s="50"/>
      <c r="BSJ43" s="50"/>
      <c r="BSK43" s="50"/>
      <c r="BSL43" s="50"/>
      <c r="BSM43" s="50"/>
      <c r="BSN43" s="50"/>
      <c r="BSO43" s="50"/>
      <c r="BSP43" s="50"/>
      <c r="BSQ43" s="50"/>
      <c r="BSR43" s="50"/>
      <c r="BSS43" s="50"/>
      <c r="BST43" s="50"/>
      <c r="BSU43" s="50"/>
      <c r="BSV43" s="50"/>
      <c r="BSW43" s="50"/>
      <c r="BSX43" s="50"/>
      <c r="BSY43" s="50"/>
      <c r="BSZ43" s="50"/>
      <c r="BTA43" s="50"/>
      <c r="BTB43" s="50"/>
      <c r="BTC43" s="50"/>
      <c r="BTD43" s="50"/>
      <c r="BTE43" s="50"/>
      <c r="BTF43" s="50"/>
      <c r="BTG43" s="50"/>
      <c r="BTH43" s="50"/>
      <c r="BTI43" s="50"/>
      <c r="BTJ43" s="50"/>
      <c r="BTK43" s="50"/>
      <c r="BTL43" s="50"/>
      <c r="BTM43" s="50"/>
      <c r="BTN43" s="50"/>
      <c r="BTO43" s="50"/>
      <c r="BTP43" s="50"/>
      <c r="BTQ43" s="50"/>
      <c r="BTR43" s="50"/>
      <c r="BTS43" s="50"/>
      <c r="BTT43" s="50"/>
      <c r="BTU43" s="50"/>
      <c r="BTV43" s="50"/>
      <c r="BTW43" s="50"/>
      <c r="BTX43" s="50"/>
      <c r="BTY43" s="50"/>
      <c r="BTZ43" s="50"/>
      <c r="BUA43" s="50"/>
      <c r="BUB43" s="50"/>
      <c r="BUC43" s="50"/>
      <c r="BUD43" s="50"/>
      <c r="BUE43" s="50"/>
      <c r="BUF43" s="50"/>
      <c r="BUG43" s="50"/>
      <c r="BUH43" s="50"/>
      <c r="BUI43" s="50"/>
      <c r="BUJ43" s="50"/>
      <c r="BUK43" s="50"/>
      <c r="BUL43" s="50"/>
      <c r="BUM43" s="50"/>
      <c r="BUN43" s="50"/>
      <c r="BUO43" s="50"/>
      <c r="BUP43" s="50"/>
      <c r="BUQ43" s="50"/>
      <c r="BUR43" s="50"/>
      <c r="BUS43" s="50"/>
      <c r="BUT43" s="50"/>
      <c r="BUU43" s="50"/>
      <c r="BUV43" s="50"/>
      <c r="BUW43" s="50"/>
      <c r="BUX43" s="50"/>
      <c r="BUY43" s="50"/>
      <c r="BUZ43" s="50"/>
      <c r="BVA43" s="50"/>
      <c r="BVB43" s="50"/>
      <c r="BVC43" s="50"/>
      <c r="BVD43" s="50"/>
      <c r="BVE43" s="50"/>
      <c r="BVF43" s="50"/>
      <c r="BVG43" s="50"/>
      <c r="BVH43" s="50"/>
      <c r="BVI43" s="50"/>
      <c r="BVJ43" s="50"/>
      <c r="BVK43" s="50"/>
      <c r="BVL43" s="50"/>
      <c r="BVM43" s="50"/>
      <c r="BVN43" s="50"/>
      <c r="BVO43" s="50"/>
      <c r="BVP43" s="50"/>
      <c r="BVQ43" s="50"/>
      <c r="BVR43" s="50"/>
      <c r="BVS43" s="50"/>
      <c r="BVT43" s="50"/>
      <c r="BVU43" s="50"/>
      <c r="BVV43" s="50"/>
      <c r="BVW43" s="50"/>
      <c r="BVX43" s="50"/>
      <c r="BVY43" s="50"/>
      <c r="BVZ43" s="50"/>
      <c r="BWA43" s="50"/>
      <c r="BWB43" s="50"/>
      <c r="BWC43" s="50"/>
      <c r="BWD43" s="50"/>
      <c r="BWE43" s="50"/>
      <c r="BWF43" s="50"/>
      <c r="BWG43" s="50"/>
      <c r="BWH43" s="50"/>
      <c r="BWI43" s="50"/>
      <c r="BWJ43" s="50"/>
      <c r="BWK43" s="50"/>
      <c r="BWL43" s="50"/>
      <c r="BWM43" s="50"/>
      <c r="BWN43" s="50"/>
      <c r="BWO43" s="50"/>
      <c r="BWP43" s="50"/>
      <c r="BWQ43" s="50"/>
      <c r="BWR43" s="50"/>
      <c r="BWS43" s="50"/>
      <c r="BWT43" s="50"/>
      <c r="BWU43" s="50"/>
      <c r="BWV43" s="50"/>
      <c r="BWW43" s="50"/>
      <c r="BWX43" s="50"/>
      <c r="BWY43" s="50"/>
      <c r="BWZ43" s="50"/>
      <c r="BXA43" s="50"/>
      <c r="BXB43" s="50"/>
      <c r="BXC43" s="50"/>
      <c r="BXD43" s="50"/>
      <c r="BXE43" s="50"/>
      <c r="BXF43" s="50"/>
      <c r="BXG43" s="50"/>
      <c r="BXH43" s="50"/>
      <c r="BXI43" s="50"/>
      <c r="BXJ43" s="50"/>
      <c r="BXK43" s="50"/>
      <c r="BXL43" s="50"/>
      <c r="BXM43" s="50"/>
      <c r="BXN43" s="50"/>
      <c r="BXO43" s="50"/>
      <c r="BXP43" s="50"/>
      <c r="BXQ43" s="50"/>
      <c r="BXR43" s="50"/>
      <c r="BXS43" s="50"/>
      <c r="BXT43" s="50"/>
      <c r="BXU43" s="50"/>
      <c r="BXV43" s="50"/>
      <c r="BXW43" s="50"/>
      <c r="BXX43" s="50"/>
      <c r="BXY43" s="50"/>
      <c r="BXZ43" s="50"/>
      <c r="BYA43" s="50"/>
      <c r="BYB43" s="50"/>
      <c r="BYC43" s="50"/>
      <c r="BYD43" s="50"/>
      <c r="BYE43" s="50"/>
      <c r="BYF43" s="50"/>
      <c r="BYG43" s="50"/>
      <c r="BYH43" s="50"/>
      <c r="BYI43" s="50"/>
      <c r="BYJ43" s="50"/>
      <c r="BYK43" s="50"/>
      <c r="BYL43" s="50"/>
      <c r="BYM43" s="50"/>
      <c r="BYN43" s="50"/>
      <c r="BYO43" s="50"/>
      <c r="BYP43" s="50"/>
      <c r="BYQ43" s="50"/>
      <c r="BYR43" s="50"/>
      <c r="BYS43" s="50"/>
      <c r="BYT43" s="50"/>
      <c r="BYU43" s="50"/>
      <c r="BYV43" s="50"/>
      <c r="BYW43" s="50"/>
      <c r="BYX43" s="50"/>
      <c r="BYY43" s="50"/>
      <c r="BYZ43" s="50"/>
      <c r="BZA43" s="50"/>
      <c r="BZB43" s="50"/>
      <c r="BZC43" s="50"/>
      <c r="BZD43" s="50"/>
      <c r="BZE43" s="50"/>
      <c r="BZF43" s="50"/>
      <c r="BZG43" s="50"/>
      <c r="BZH43" s="50"/>
      <c r="BZI43" s="50"/>
      <c r="BZJ43" s="50"/>
      <c r="BZK43" s="50"/>
      <c r="BZL43" s="50"/>
      <c r="BZM43" s="50"/>
      <c r="BZN43" s="50"/>
      <c r="BZO43" s="50"/>
      <c r="BZP43" s="50"/>
      <c r="BZQ43" s="50"/>
      <c r="BZR43" s="50"/>
      <c r="BZS43" s="50"/>
      <c r="BZT43" s="50"/>
      <c r="BZU43" s="50"/>
      <c r="BZV43" s="50"/>
      <c r="BZW43" s="50"/>
      <c r="BZX43" s="50"/>
      <c r="BZY43" s="50"/>
      <c r="BZZ43" s="50"/>
      <c r="CAA43" s="50"/>
      <c r="CAB43" s="50"/>
      <c r="CAC43" s="50"/>
      <c r="CAD43" s="50"/>
      <c r="CAE43" s="50"/>
      <c r="CAF43" s="50"/>
      <c r="CAG43" s="50"/>
      <c r="CAH43" s="50"/>
      <c r="CAI43" s="50"/>
      <c r="CAJ43" s="50"/>
      <c r="CAK43" s="50"/>
      <c r="CAL43" s="50"/>
      <c r="CAM43" s="50"/>
      <c r="CAN43" s="50"/>
      <c r="CAO43" s="50"/>
      <c r="CAP43" s="50"/>
      <c r="CAQ43" s="50"/>
      <c r="CAR43" s="50"/>
      <c r="CAS43" s="50"/>
      <c r="CAT43" s="50"/>
      <c r="CAU43" s="50"/>
      <c r="CAV43" s="50"/>
      <c r="CAW43" s="50"/>
      <c r="CAX43" s="50"/>
      <c r="CAY43" s="50"/>
      <c r="CAZ43" s="50"/>
      <c r="CBA43" s="50"/>
      <c r="CBB43" s="50"/>
      <c r="CBC43" s="50"/>
      <c r="CBD43" s="50"/>
      <c r="CBE43" s="50"/>
      <c r="CBF43" s="50"/>
      <c r="CBG43" s="50"/>
      <c r="CBH43" s="50"/>
      <c r="CBI43" s="50"/>
      <c r="CBJ43" s="50"/>
      <c r="CBK43" s="50"/>
      <c r="CBL43" s="50"/>
      <c r="CBM43" s="50"/>
      <c r="CBN43" s="50"/>
      <c r="CBO43" s="50"/>
      <c r="CBP43" s="50"/>
      <c r="CBQ43" s="50"/>
      <c r="CBR43" s="50"/>
      <c r="CBS43" s="50"/>
      <c r="CBT43" s="50"/>
      <c r="CBU43" s="50"/>
      <c r="CBV43" s="50"/>
      <c r="CBW43" s="50"/>
      <c r="CBX43" s="50"/>
      <c r="CBY43" s="50"/>
      <c r="CBZ43" s="50"/>
      <c r="CCA43" s="50"/>
      <c r="CCB43" s="50"/>
      <c r="CCC43" s="50"/>
      <c r="CCD43" s="50"/>
      <c r="CCE43" s="50"/>
      <c r="CCF43" s="50"/>
      <c r="CCG43" s="50"/>
      <c r="CCH43" s="50"/>
      <c r="CCI43" s="50"/>
      <c r="CCJ43" s="50"/>
      <c r="CCK43" s="50"/>
      <c r="CCL43" s="50"/>
      <c r="CCM43" s="50"/>
      <c r="CCN43" s="50"/>
      <c r="CCO43" s="50"/>
      <c r="CCP43" s="50"/>
      <c r="CCQ43" s="50"/>
      <c r="CCR43" s="50"/>
      <c r="CCS43" s="50"/>
      <c r="CCT43" s="50"/>
      <c r="CCU43" s="50"/>
      <c r="CCV43" s="50"/>
      <c r="CCW43" s="50"/>
      <c r="CCX43" s="50"/>
      <c r="CCY43" s="50"/>
      <c r="CCZ43" s="50"/>
      <c r="CDA43" s="50"/>
      <c r="CDB43" s="50"/>
      <c r="CDC43" s="50"/>
      <c r="CDD43" s="50"/>
      <c r="CDE43" s="50"/>
      <c r="CDF43" s="50"/>
      <c r="CDG43" s="50"/>
      <c r="CDH43" s="50"/>
      <c r="CDI43" s="50"/>
      <c r="CDJ43" s="50"/>
      <c r="CDK43" s="50"/>
      <c r="CDL43" s="50"/>
      <c r="CDM43" s="50"/>
      <c r="CDN43" s="50"/>
      <c r="CDO43" s="50"/>
      <c r="CDP43" s="50"/>
      <c r="CDQ43" s="50"/>
      <c r="CDR43" s="50"/>
      <c r="CDS43" s="50"/>
      <c r="CDT43" s="50"/>
      <c r="CDU43" s="50"/>
      <c r="CDV43" s="50"/>
      <c r="CDW43" s="50"/>
      <c r="CDX43" s="50"/>
      <c r="CDY43" s="50"/>
      <c r="CDZ43" s="50"/>
      <c r="CEA43" s="50"/>
      <c r="CEB43" s="50"/>
      <c r="CEC43" s="50"/>
      <c r="CED43" s="50"/>
      <c r="CEE43" s="50"/>
      <c r="CEF43" s="50"/>
      <c r="CEG43" s="50"/>
      <c r="CEH43" s="50"/>
      <c r="CEI43" s="50"/>
      <c r="CEJ43" s="50"/>
      <c r="CEK43" s="50"/>
      <c r="CEL43" s="50"/>
      <c r="CEM43" s="50"/>
      <c r="CEN43" s="50"/>
      <c r="CEO43" s="50"/>
      <c r="CEP43" s="50"/>
      <c r="CEQ43" s="50"/>
      <c r="CER43" s="50"/>
      <c r="CES43" s="50"/>
      <c r="CET43" s="50"/>
      <c r="CEU43" s="50"/>
      <c r="CEV43" s="50"/>
      <c r="CEW43" s="50"/>
      <c r="CEX43" s="50"/>
      <c r="CEY43" s="50"/>
      <c r="CEZ43" s="50"/>
      <c r="CFA43" s="50"/>
      <c r="CFB43" s="50"/>
      <c r="CFC43" s="50"/>
      <c r="CFD43" s="50"/>
      <c r="CFE43" s="50"/>
      <c r="CFF43" s="50"/>
      <c r="CFG43" s="50"/>
      <c r="CFH43" s="50"/>
      <c r="CFI43" s="50"/>
      <c r="CFJ43" s="50"/>
      <c r="CFK43" s="50"/>
      <c r="CFL43" s="50"/>
      <c r="CFM43" s="50"/>
      <c r="CFN43" s="50"/>
      <c r="CFO43" s="50"/>
      <c r="CFP43" s="50"/>
      <c r="CFQ43" s="50"/>
      <c r="CFR43" s="50"/>
      <c r="CFS43" s="50"/>
      <c r="CFT43" s="50"/>
      <c r="CFU43" s="50"/>
      <c r="CFV43" s="50"/>
      <c r="CFW43" s="50"/>
      <c r="CFX43" s="50"/>
      <c r="CFY43" s="50"/>
      <c r="CFZ43" s="50"/>
      <c r="CGA43" s="50"/>
      <c r="CGB43" s="50"/>
      <c r="CGC43" s="50"/>
      <c r="CGD43" s="50"/>
      <c r="CGE43" s="50"/>
      <c r="CGF43" s="50"/>
      <c r="CGG43" s="50"/>
      <c r="CGH43" s="50"/>
      <c r="CGI43" s="50"/>
      <c r="CGJ43" s="50"/>
      <c r="CGK43" s="50"/>
      <c r="CGL43" s="50"/>
      <c r="CGM43" s="50"/>
      <c r="CGN43" s="50"/>
      <c r="CGO43" s="50"/>
      <c r="CGP43" s="50"/>
      <c r="CGQ43" s="50"/>
      <c r="CGR43" s="50"/>
      <c r="CGS43" s="50"/>
      <c r="CGT43" s="50"/>
      <c r="CGU43" s="50"/>
      <c r="CGV43" s="50"/>
      <c r="CGW43" s="50"/>
      <c r="CGX43" s="50"/>
      <c r="CGY43" s="50"/>
      <c r="CGZ43" s="50"/>
      <c r="CHA43" s="50"/>
      <c r="CHB43" s="50"/>
      <c r="CHC43" s="50"/>
      <c r="CHD43" s="50"/>
      <c r="CHE43" s="50"/>
      <c r="CHF43" s="50"/>
      <c r="CHG43" s="50"/>
      <c r="CHH43" s="50"/>
      <c r="CHI43" s="50"/>
      <c r="CHJ43" s="50"/>
      <c r="CHK43" s="50"/>
      <c r="CHL43" s="50"/>
      <c r="CHM43" s="50"/>
      <c r="CHN43" s="50"/>
      <c r="CHO43" s="50"/>
      <c r="CHP43" s="50"/>
      <c r="CHQ43" s="50"/>
      <c r="CHR43" s="50"/>
      <c r="CHS43" s="50"/>
      <c r="CHT43" s="50"/>
      <c r="CHU43" s="50"/>
      <c r="CHV43" s="50"/>
      <c r="CHW43" s="50"/>
      <c r="CHX43" s="50"/>
      <c r="CHY43" s="50"/>
      <c r="CHZ43" s="50"/>
      <c r="CIA43" s="50"/>
      <c r="CIB43" s="50"/>
      <c r="CIC43" s="50"/>
      <c r="CID43" s="50"/>
      <c r="CIE43" s="50"/>
      <c r="CIF43" s="50"/>
      <c r="CIG43" s="50"/>
      <c r="CIH43" s="50"/>
      <c r="CII43" s="50"/>
      <c r="CIJ43" s="50"/>
      <c r="CIK43" s="50"/>
      <c r="CIL43" s="50"/>
      <c r="CIM43" s="50"/>
      <c r="CIN43" s="50"/>
      <c r="CIO43" s="50"/>
      <c r="CIP43" s="50"/>
      <c r="CIQ43" s="50"/>
      <c r="CIR43" s="50"/>
      <c r="CIS43" s="50"/>
      <c r="CIT43" s="50"/>
      <c r="CIU43" s="50"/>
      <c r="CIV43" s="50"/>
      <c r="CIW43" s="50"/>
      <c r="CIX43" s="50"/>
      <c r="CIY43" s="50"/>
      <c r="CIZ43" s="50"/>
      <c r="CJA43" s="50"/>
      <c r="CJB43" s="50"/>
      <c r="CJC43" s="50"/>
      <c r="CJD43" s="50"/>
      <c r="CJE43" s="50"/>
      <c r="CJF43" s="50"/>
      <c r="CJG43" s="50"/>
      <c r="CJH43" s="50"/>
      <c r="CJI43" s="50"/>
      <c r="CJJ43" s="50"/>
      <c r="CJK43" s="50"/>
      <c r="CJL43" s="50"/>
      <c r="CJM43" s="50"/>
      <c r="CJN43" s="50"/>
      <c r="CJO43" s="50"/>
      <c r="CJP43" s="50"/>
      <c r="CJQ43" s="50"/>
      <c r="CJR43" s="50"/>
      <c r="CJS43" s="50"/>
      <c r="CJT43" s="50"/>
      <c r="CJU43" s="50"/>
      <c r="CJV43" s="50"/>
      <c r="CJW43" s="50"/>
      <c r="CJX43" s="50"/>
      <c r="CJY43" s="50"/>
      <c r="CJZ43" s="50"/>
      <c r="CKA43" s="50"/>
      <c r="CKB43" s="50"/>
      <c r="CKC43" s="50"/>
      <c r="CKD43" s="50"/>
      <c r="CKE43" s="50"/>
      <c r="CKF43" s="50"/>
      <c r="CKG43" s="50"/>
      <c r="CKH43" s="50"/>
      <c r="CKI43" s="50"/>
      <c r="CKJ43" s="50"/>
      <c r="CKK43" s="50"/>
      <c r="CKL43" s="50"/>
      <c r="CKM43" s="50"/>
      <c r="CKN43" s="50"/>
      <c r="CKO43" s="50"/>
      <c r="CKP43" s="50"/>
      <c r="CKQ43" s="50"/>
      <c r="CKR43" s="50"/>
      <c r="CKS43" s="50"/>
      <c r="CKT43" s="50"/>
      <c r="CKU43" s="50"/>
      <c r="CKV43" s="50"/>
      <c r="CKW43" s="50"/>
      <c r="CKX43" s="50"/>
      <c r="CKY43" s="50"/>
      <c r="CKZ43" s="50"/>
      <c r="CLA43" s="50"/>
      <c r="CLB43" s="50"/>
      <c r="CLC43" s="50"/>
      <c r="CLD43" s="50"/>
      <c r="CLE43" s="50"/>
      <c r="CLF43" s="50"/>
      <c r="CLG43" s="50"/>
      <c r="CLH43" s="50"/>
      <c r="CLI43" s="50"/>
      <c r="CLJ43" s="50"/>
      <c r="CLK43" s="50"/>
      <c r="CLL43" s="50"/>
      <c r="CLM43" s="50"/>
      <c r="CLN43" s="50"/>
      <c r="CLO43" s="50"/>
      <c r="CLP43" s="50"/>
      <c r="CLQ43" s="50"/>
      <c r="CLR43" s="50"/>
      <c r="CLS43" s="50"/>
      <c r="CLT43" s="50"/>
      <c r="CLU43" s="50"/>
      <c r="CLV43" s="50"/>
      <c r="CLW43" s="50"/>
      <c r="CLX43" s="50"/>
      <c r="CLY43" s="50"/>
      <c r="CLZ43" s="50"/>
      <c r="CMA43" s="50"/>
      <c r="CMB43" s="50"/>
      <c r="CMC43" s="50"/>
      <c r="CMD43" s="50"/>
      <c r="CME43" s="50"/>
      <c r="CMF43" s="50"/>
      <c r="CMG43" s="50"/>
      <c r="CMH43" s="50"/>
      <c r="CMI43" s="50"/>
      <c r="CMJ43" s="50"/>
      <c r="CMK43" s="50"/>
      <c r="CML43" s="50"/>
      <c r="CMM43" s="50"/>
      <c r="CMN43" s="50"/>
      <c r="CMO43" s="50"/>
      <c r="CMP43" s="50"/>
      <c r="CMQ43" s="50"/>
      <c r="CMR43" s="50"/>
      <c r="CMS43" s="50"/>
      <c r="CMT43" s="50"/>
      <c r="CMU43" s="50"/>
      <c r="CMV43" s="50"/>
      <c r="CMW43" s="50"/>
      <c r="CMX43" s="50"/>
      <c r="CMY43" s="50"/>
      <c r="CMZ43" s="50"/>
      <c r="CNA43" s="50"/>
      <c r="CNB43" s="50"/>
      <c r="CNC43" s="50"/>
      <c r="CND43" s="50"/>
      <c r="CNE43" s="50"/>
      <c r="CNF43" s="50"/>
      <c r="CNG43" s="50"/>
      <c r="CNH43" s="50"/>
      <c r="CNI43" s="50"/>
      <c r="CNJ43" s="50"/>
      <c r="CNK43" s="50"/>
      <c r="CNL43" s="50"/>
      <c r="CNM43" s="50"/>
      <c r="CNN43" s="50"/>
      <c r="CNO43" s="50"/>
      <c r="CNP43" s="50"/>
      <c r="CNQ43" s="50"/>
      <c r="CNR43" s="50"/>
      <c r="CNS43" s="50"/>
      <c r="CNT43" s="50"/>
      <c r="CNU43" s="50"/>
      <c r="CNV43" s="50"/>
      <c r="CNW43" s="50"/>
      <c r="CNX43" s="50"/>
      <c r="CNY43" s="50"/>
      <c r="CNZ43" s="50"/>
      <c r="COA43" s="50"/>
      <c r="COB43" s="50"/>
      <c r="COC43" s="50"/>
      <c r="COD43" s="50"/>
      <c r="COE43" s="50"/>
      <c r="COF43" s="50"/>
      <c r="COG43" s="50"/>
      <c r="COH43" s="50"/>
      <c r="COI43" s="50"/>
      <c r="COJ43" s="50"/>
      <c r="COK43" s="50"/>
      <c r="COL43" s="50"/>
      <c r="COM43" s="50"/>
      <c r="CON43" s="50"/>
      <c r="COO43" s="50"/>
      <c r="COP43" s="50"/>
      <c r="COQ43" s="50"/>
      <c r="COR43" s="50"/>
      <c r="COS43" s="50"/>
      <c r="COT43" s="50"/>
      <c r="COU43" s="50"/>
      <c r="COV43" s="50"/>
      <c r="COW43" s="50"/>
      <c r="COX43" s="50"/>
      <c r="COY43" s="50"/>
      <c r="COZ43" s="50"/>
      <c r="CPA43" s="50"/>
      <c r="CPB43" s="50"/>
      <c r="CPC43" s="50"/>
      <c r="CPD43" s="50"/>
      <c r="CPE43" s="50"/>
      <c r="CPF43" s="50"/>
      <c r="CPG43" s="50"/>
      <c r="CPH43" s="50"/>
      <c r="CPI43" s="50"/>
      <c r="CPJ43" s="50"/>
      <c r="CPK43" s="50"/>
      <c r="CPL43" s="50"/>
      <c r="CPM43" s="50"/>
      <c r="CPN43" s="50"/>
      <c r="CPO43" s="50"/>
      <c r="CPP43" s="50"/>
      <c r="CPQ43" s="50"/>
      <c r="CPR43" s="50"/>
      <c r="CPS43" s="50"/>
      <c r="CPT43" s="50"/>
      <c r="CPU43" s="50"/>
      <c r="CPV43" s="50"/>
      <c r="CPW43" s="50"/>
      <c r="CPX43" s="50"/>
      <c r="CPY43" s="50"/>
      <c r="CPZ43" s="50"/>
      <c r="CQA43" s="50"/>
      <c r="CQB43" s="50"/>
      <c r="CQC43" s="50"/>
      <c r="CQD43" s="50"/>
      <c r="CQE43" s="50"/>
      <c r="CQF43" s="50"/>
      <c r="CQG43" s="50"/>
      <c r="CQH43" s="50"/>
      <c r="CQI43" s="50"/>
      <c r="CQJ43" s="50"/>
      <c r="CQK43" s="50"/>
      <c r="CQL43" s="50"/>
      <c r="CQM43" s="50"/>
      <c r="CQN43" s="50"/>
      <c r="CQO43" s="50"/>
      <c r="CQP43" s="50"/>
      <c r="CQQ43" s="50"/>
      <c r="CQR43" s="50"/>
      <c r="CQS43" s="50"/>
      <c r="CQT43" s="50"/>
      <c r="CQU43" s="50"/>
      <c r="CQV43" s="50"/>
      <c r="CQW43" s="50"/>
      <c r="CQX43" s="50"/>
      <c r="CQY43" s="50"/>
      <c r="CQZ43" s="50"/>
      <c r="CRA43" s="50"/>
      <c r="CRB43" s="50"/>
      <c r="CRC43" s="50"/>
      <c r="CRD43" s="50"/>
      <c r="CRE43" s="50"/>
      <c r="CRF43" s="50"/>
      <c r="CRG43" s="50"/>
      <c r="CRH43" s="50"/>
      <c r="CRI43" s="50"/>
      <c r="CRJ43" s="50"/>
      <c r="CRK43" s="50"/>
      <c r="CRL43" s="50"/>
      <c r="CRM43" s="50"/>
      <c r="CRN43" s="50"/>
      <c r="CRO43" s="50"/>
      <c r="CRP43" s="50"/>
      <c r="CRQ43" s="50"/>
      <c r="CRR43" s="50"/>
      <c r="CRS43" s="50"/>
      <c r="CRT43" s="50"/>
      <c r="CRU43" s="50"/>
      <c r="CRV43" s="50"/>
      <c r="CRW43" s="50"/>
      <c r="CRX43" s="50"/>
      <c r="CRY43" s="50"/>
      <c r="CRZ43" s="50"/>
      <c r="CSA43" s="50"/>
      <c r="CSB43" s="50"/>
      <c r="CSC43" s="50"/>
      <c r="CSD43" s="50"/>
      <c r="CSE43" s="50"/>
      <c r="CSF43" s="50"/>
      <c r="CSG43" s="50"/>
      <c r="CSH43" s="50"/>
      <c r="CSI43" s="50"/>
      <c r="CSJ43" s="50"/>
      <c r="CSK43" s="50"/>
      <c r="CSL43" s="50"/>
      <c r="CSM43" s="50"/>
      <c r="CSN43" s="50"/>
      <c r="CSO43" s="50"/>
      <c r="CSP43" s="50"/>
      <c r="CSQ43" s="50"/>
      <c r="CSR43" s="50"/>
      <c r="CSS43" s="50"/>
      <c r="CST43" s="50"/>
      <c r="CSU43" s="50"/>
      <c r="CSV43" s="50"/>
      <c r="CSW43" s="50"/>
      <c r="CSX43" s="50"/>
      <c r="CSY43" s="50"/>
      <c r="CSZ43" s="50"/>
      <c r="CTA43" s="50"/>
      <c r="CTB43" s="50"/>
      <c r="CTC43" s="50"/>
      <c r="CTD43" s="50"/>
      <c r="CTE43" s="50"/>
      <c r="CTF43" s="50"/>
      <c r="CTG43" s="50"/>
      <c r="CTH43" s="50"/>
      <c r="CTI43" s="50"/>
      <c r="CTJ43" s="50"/>
      <c r="CTK43" s="50"/>
      <c r="CTL43" s="50"/>
      <c r="CTM43" s="50"/>
      <c r="CTN43" s="50"/>
      <c r="CTO43" s="50"/>
      <c r="CTP43" s="50"/>
      <c r="CTQ43" s="50"/>
      <c r="CTR43" s="50"/>
      <c r="CTS43" s="50"/>
      <c r="CTT43" s="50"/>
      <c r="CTU43" s="50"/>
      <c r="CTV43" s="50"/>
      <c r="CTW43" s="50"/>
      <c r="CTX43" s="50"/>
      <c r="CTY43" s="50"/>
      <c r="CTZ43" s="50"/>
      <c r="CUA43" s="50"/>
      <c r="CUB43" s="50"/>
      <c r="CUC43" s="50"/>
      <c r="CUD43" s="50"/>
      <c r="CUE43" s="50"/>
      <c r="CUF43" s="50"/>
      <c r="CUG43" s="50"/>
      <c r="CUH43" s="50"/>
      <c r="CUI43" s="50"/>
      <c r="CUJ43" s="50"/>
      <c r="CUK43" s="50"/>
      <c r="CUL43" s="50"/>
      <c r="CUM43" s="50"/>
      <c r="CUN43" s="50"/>
      <c r="CUO43" s="50"/>
      <c r="CUP43" s="50"/>
      <c r="CUQ43" s="50"/>
      <c r="CUR43" s="50"/>
      <c r="CUS43" s="50"/>
      <c r="CUT43" s="50"/>
      <c r="CUU43" s="50"/>
      <c r="CUV43" s="50"/>
      <c r="CUW43" s="50"/>
      <c r="CUX43" s="50"/>
      <c r="CUY43" s="50"/>
      <c r="CUZ43" s="50"/>
      <c r="CVA43" s="50"/>
      <c r="CVB43" s="50"/>
      <c r="CVC43" s="50"/>
      <c r="CVD43" s="50"/>
      <c r="CVE43" s="50"/>
      <c r="CVF43" s="50"/>
      <c r="CVG43" s="50"/>
      <c r="CVH43" s="50"/>
      <c r="CVI43" s="50"/>
      <c r="CVJ43" s="50"/>
      <c r="CVK43" s="50"/>
      <c r="CVL43" s="50"/>
      <c r="CVM43" s="50"/>
      <c r="CVN43" s="50"/>
      <c r="CVO43" s="50"/>
      <c r="CVP43" s="50"/>
      <c r="CVQ43" s="50"/>
      <c r="CVR43" s="50"/>
      <c r="CVS43" s="50"/>
      <c r="CVT43" s="50"/>
      <c r="CVU43" s="50"/>
      <c r="CVV43" s="50"/>
      <c r="CVW43" s="50"/>
      <c r="CVX43" s="50"/>
      <c r="CVY43" s="50"/>
      <c r="CVZ43" s="50"/>
      <c r="CWA43" s="50"/>
      <c r="CWB43" s="50"/>
      <c r="CWC43" s="50"/>
      <c r="CWD43" s="50"/>
      <c r="CWE43" s="50"/>
      <c r="CWF43" s="50"/>
      <c r="CWG43" s="50"/>
      <c r="CWH43" s="50"/>
      <c r="CWI43" s="50"/>
      <c r="CWJ43" s="50"/>
      <c r="CWK43" s="50"/>
      <c r="CWL43" s="50"/>
      <c r="CWM43" s="50"/>
      <c r="CWN43" s="50"/>
      <c r="CWO43" s="50"/>
      <c r="CWP43" s="50"/>
      <c r="CWQ43" s="50"/>
      <c r="CWR43" s="50"/>
      <c r="CWS43" s="50"/>
      <c r="CWT43" s="50"/>
      <c r="CWU43" s="50"/>
      <c r="CWV43" s="50"/>
      <c r="CWW43" s="50"/>
      <c r="CWX43" s="50"/>
      <c r="CWY43" s="50"/>
      <c r="CWZ43" s="50"/>
      <c r="CXA43" s="50"/>
      <c r="CXB43" s="50"/>
      <c r="CXC43" s="50"/>
      <c r="CXD43" s="50"/>
      <c r="CXE43" s="50"/>
      <c r="CXF43" s="50"/>
      <c r="CXG43" s="50"/>
      <c r="CXH43" s="50"/>
      <c r="CXI43" s="50"/>
      <c r="CXJ43" s="50"/>
      <c r="CXK43" s="50"/>
      <c r="CXL43" s="50"/>
      <c r="CXM43" s="50"/>
      <c r="CXN43" s="50"/>
      <c r="CXO43" s="50"/>
      <c r="CXP43" s="50"/>
      <c r="CXQ43" s="50"/>
      <c r="CXR43" s="50"/>
      <c r="CXS43" s="50"/>
      <c r="CXT43" s="50"/>
      <c r="CXU43" s="50"/>
      <c r="CXV43" s="50"/>
      <c r="CXW43" s="50"/>
      <c r="CXX43" s="50"/>
      <c r="CXY43" s="50"/>
      <c r="CXZ43" s="50"/>
      <c r="CYA43" s="50"/>
      <c r="CYB43" s="50"/>
      <c r="CYC43" s="50"/>
      <c r="CYD43" s="50"/>
      <c r="CYE43" s="50"/>
      <c r="CYF43" s="50"/>
      <c r="CYG43" s="50"/>
      <c r="CYH43" s="50"/>
      <c r="CYI43" s="50"/>
      <c r="CYJ43" s="50"/>
      <c r="CYK43" s="50"/>
      <c r="CYL43" s="50"/>
      <c r="CYM43" s="50"/>
      <c r="CYN43" s="50"/>
      <c r="CYO43" s="50"/>
      <c r="CYP43" s="50"/>
      <c r="CYQ43" s="50"/>
      <c r="CYR43" s="50"/>
      <c r="CYS43" s="50"/>
      <c r="CYT43" s="50"/>
      <c r="CYU43" s="50"/>
      <c r="CYV43" s="50"/>
      <c r="CYW43" s="50"/>
      <c r="CYX43" s="50"/>
      <c r="CYY43" s="50"/>
      <c r="CYZ43" s="50"/>
      <c r="CZA43" s="50"/>
      <c r="CZB43" s="50"/>
      <c r="CZC43" s="50"/>
      <c r="CZD43" s="50"/>
      <c r="CZE43" s="50"/>
      <c r="CZF43" s="50"/>
      <c r="CZG43" s="50"/>
      <c r="CZH43" s="50"/>
      <c r="CZI43" s="50"/>
      <c r="CZJ43" s="50"/>
      <c r="CZK43" s="50"/>
      <c r="CZL43" s="50"/>
      <c r="CZM43" s="50"/>
      <c r="CZN43" s="50"/>
      <c r="CZO43" s="50"/>
      <c r="CZP43" s="50"/>
      <c r="CZQ43" s="50"/>
      <c r="CZR43" s="50"/>
      <c r="CZS43" s="50"/>
      <c r="CZT43" s="50"/>
      <c r="CZU43" s="50"/>
      <c r="CZV43" s="50"/>
      <c r="CZW43" s="50"/>
      <c r="CZX43" s="50"/>
      <c r="CZY43" s="50"/>
      <c r="CZZ43" s="50"/>
      <c r="DAA43" s="50"/>
      <c r="DAB43" s="50"/>
      <c r="DAC43" s="50"/>
      <c r="DAD43" s="50"/>
      <c r="DAE43" s="50"/>
      <c r="DAF43" s="50"/>
      <c r="DAG43" s="50"/>
      <c r="DAH43" s="50"/>
      <c r="DAI43" s="50"/>
      <c r="DAJ43" s="50"/>
      <c r="DAK43" s="50"/>
      <c r="DAL43" s="50"/>
      <c r="DAM43" s="50"/>
      <c r="DAN43" s="50"/>
      <c r="DAO43" s="50"/>
      <c r="DAP43" s="50"/>
      <c r="DAQ43" s="50"/>
      <c r="DAR43" s="50"/>
      <c r="DAS43" s="50"/>
      <c r="DAT43" s="50"/>
      <c r="DAU43" s="50"/>
      <c r="DAV43" s="50"/>
      <c r="DAW43" s="50"/>
      <c r="DAX43" s="50"/>
      <c r="DAY43" s="50"/>
      <c r="DAZ43" s="50"/>
      <c r="DBA43" s="50"/>
      <c r="DBB43" s="50"/>
      <c r="DBC43" s="50"/>
      <c r="DBD43" s="50"/>
      <c r="DBE43" s="50"/>
      <c r="DBF43" s="50"/>
      <c r="DBG43" s="50"/>
      <c r="DBH43" s="50"/>
      <c r="DBI43" s="50"/>
      <c r="DBJ43" s="50"/>
      <c r="DBK43" s="50"/>
      <c r="DBL43" s="50"/>
      <c r="DBM43" s="50"/>
      <c r="DBN43" s="50"/>
      <c r="DBO43" s="50"/>
      <c r="DBP43" s="50"/>
      <c r="DBQ43" s="50"/>
      <c r="DBR43" s="50"/>
      <c r="DBS43" s="50"/>
      <c r="DBT43" s="50"/>
      <c r="DBU43" s="50"/>
      <c r="DBV43" s="50"/>
      <c r="DBW43" s="50"/>
      <c r="DBX43" s="50"/>
      <c r="DBY43" s="50"/>
      <c r="DBZ43" s="50"/>
      <c r="DCA43" s="50"/>
      <c r="DCB43" s="50"/>
      <c r="DCC43" s="50"/>
      <c r="DCD43" s="50"/>
      <c r="DCE43" s="50"/>
      <c r="DCF43" s="50"/>
      <c r="DCG43" s="50"/>
      <c r="DCH43" s="50"/>
      <c r="DCI43" s="50"/>
      <c r="DCJ43" s="50"/>
      <c r="DCK43" s="50"/>
      <c r="DCL43" s="50"/>
      <c r="DCM43" s="50"/>
      <c r="DCN43" s="50"/>
      <c r="DCO43" s="50"/>
      <c r="DCP43" s="50"/>
      <c r="DCQ43" s="50"/>
      <c r="DCR43" s="50"/>
      <c r="DCS43" s="50"/>
      <c r="DCT43" s="50"/>
      <c r="DCU43" s="50"/>
      <c r="DCV43" s="50"/>
      <c r="DCW43" s="50"/>
      <c r="DCX43" s="50"/>
      <c r="DCY43" s="50"/>
      <c r="DCZ43" s="50"/>
      <c r="DDA43" s="50"/>
      <c r="DDB43" s="50"/>
      <c r="DDC43" s="50"/>
      <c r="DDD43" s="50"/>
      <c r="DDE43" s="50"/>
      <c r="DDF43" s="50"/>
      <c r="DDG43" s="50"/>
      <c r="DDH43" s="50"/>
      <c r="DDI43" s="50"/>
      <c r="DDJ43" s="50"/>
      <c r="DDK43" s="50"/>
      <c r="DDL43" s="50"/>
      <c r="DDM43" s="50"/>
      <c r="DDN43" s="50"/>
      <c r="DDO43" s="50"/>
      <c r="DDP43" s="50"/>
      <c r="DDQ43" s="50"/>
      <c r="DDR43" s="50"/>
      <c r="DDS43" s="50"/>
      <c r="DDT43" s="50"/>
      <c r="DDU43" s="50"/>
      <c r="DDV43" s="50"/>
      <c r="DDW43" s="50"/>
      <c r="DDX43" s="50"/>
      <c r="DDY43" s="50"/>
      <c r="DDZ43" s="50"/>
      <c r="DEA43" s="50"/>
      <c r="DEB43" s="50"/>
      <c r="DEC43" s="50"/>
      <c r="DED43" s="50"/>
      <c r="DEE43" s="50"/>
      <c r="DEF43" s="50"/>
      <c r="DEG43" s="50"/>
      <c r="DEH43" s="50"/>
      <c r="DEI43" s="50"/>
      <c r="DEJ43" s="50"/>
      <c r="DEK43" s="50"/>
      <c r="DEL43" s="50"/>
      <c r="DEM43" s="50"/>
      <c r="DEN43" s="50"/>
      <c r="DEO43" s="50"/>
      <c r="DEP43" s="50"/>
      <c r="DEQ43" s="50"/>
      <c r="DER43" s="50"/>
      <c r="DES43" s="50"/>
      <c r="DET43" s="50"/>
      <c r="DEU43" s="50"/>
      <c r="DEV43" s="50"/>
      <c r="DEW43" s="50"/>
      <c r="DEX43" s="50"/>
      <c r="DEY43" s="50"/>
      <c r="DEZ43" s="50"/>
      <c r="DFA43" s="50"/>
      <c r="DFB43" s="50"/>
      <c r="DFC43" s="50"/>
      <c r="DFD43" s="50"/>
      <c r="DFE43" s="50"/>
      <c r="DFF43" s="50"/>
      <c r="DFG43" s="50"/>
      <c r="DFH43" s="50"/>
      <c r="DFI43" s="50"/>
      <c r="DFJ43" s="50"/>
      <c r="DFK43" s="50"/>
      <c r="DFL43" s="50"/>
      <c r="DFM43" s="50"/>
      <c r="DFN43" s="50"/>
      <c r="DFO43" s="50"/>
      <c r="DFP43" s="50"/>
      <c r="DFQ43" s="50"/>
      <c r="DFR43" s="50"/>
      <c r="DFS43" s="50"/>
      <c r="DFT43" s="50"/>
      <c r="DFU43" s="50"/>
      <c r="DFV43" s="50"/>
      <c r="DFW43" s="50"/>
      <c r="DFX43" s="50"/>
      <c r="DFY43" s="50"/>
      <c r="DFZ43" s="50"/>
      <c r="DGA43" s="50"/>
      <c r="DGB43" s="50"/>
      <c r="DGC43" s="50"/>
      <c r="DGD43" s="50"/>
      <c r="DGE43" s="50"/>
      <c r="DGF43" s="50"/>
      <c r="DGG43" s="50"/>
      <c r="DGH43" s="50"/>
      <c r="DGI43" s="50"/>
      <c r="DGJ43" s="50"/>
      <c r="DGK43" s="50"/>
      <c r="DGL43" s="50"/>
      <c r="DGM43" s="50"/>
      <c r="DGN43" s="50"/>
      <c r="DGO43" s="50"/>
      <c r="DGP43" s="50"/>
      <c r="DGQ43" s="50"/>
      <c r="DGR43" s="50"/>
      <c r="DGS43" s="50"/>
      <c r="DGT43" s="50"/>
      <c r="DGU43" s="50"/>
      <c r="DGV43" s="50"/>
      <c r="DGW43" s="50"/>
      <c r="DGX43" s="50"/>
      <c r="DGY43" s="50"/>
      <c r="DGZ43" s="50"/>
      <c r="DHA43" s="50"/>
      <c r="DHB43" s="50"/>
      <c r="DHC43" s="50"/>
      <c r="DHD43" s="50"/>
      <c r="DHE43" s="50"/>
      <c r="DHF43" s="50"/>
      <c r="DHG43" s="50"/>
      <c r="DHH43" s="50"/>
      <c r="DHI43" s="50"/>
      <c r="DHJ43" s="50"/>
      <c r="DHK43" s="50"/>
      <c r="DHL43" s="50"/>
      <c r="DHM43" s="50"/>
      <c r="DHN43" s="50"/>
      <c r="DHO43" s="50"/>
      <c r="DHP43" s="50"/>
      <c r="DHQ43" s="50"/>
      <c r="DHR43" s="50"/>
      <c r="DHS43" s="50"/>
      <c r="DHT43" s="50"/>
      <c r="DHU43" s="50"/>
      <c r="DHV43" s="50"/>
      <c r="DHW43" s="50"/>
      <c r="DHX43" s="50"/>
      <c r="DHY43" s="50"/>
      <c r="DHZ43" s="50"/>
      <c r="DIA43" s="50"/>
      <c r="DIB43" s="50"/>
      <c r="DIC43" s="50"/>
      <c r="DID43" s="50"/>
      <c r="DIE43" s="50"/>
      <c r="DIF43" s="50"/>
      <c r="DIG43" s="50"/>
      <c r="DIH43" s="50"/>
      <c r="DII43" s="50"/>
      <c r="DIJ43" s="50"/>
      <c r="DIK43" s="50"/>
      <c r="DIL43" s="50"/>
      <c r="DIM43" s="50"/>
      <c r="DIN43" s="50"/>
      <c r="DIO43" s="50"/>
      <c r="DIP43" s="50"/>
      <c r="DIQ43" s="50"/>
      <c r="DIR43" s="50"/>
      <c r="DIS43" s="50"/>
      <c r="DIT43" s="50"/>
      <c r="DIU43" s="50"/>
      <c r="DIV43" s="50"/>
      <c r="DIW43" s="50"/>
      <c r="DIX43" s="50"/>
      <c r="DIY43" s="50"/>
      <c r="DIZ43" s="50"/>
      <c r="DJA43" s="50"/>
      <c r="DJB43" s="50"/>
      <c r="DJC43" s="50"/>
      <c r="DJD43" s="50"/>
      <c r="DJE43" s="50"/>
      <c r="DJF43" s="50"/>
      <c r="DJG43" s="50"/>
      <c r="DJH43" s="50"/>
      <c r="DJI43" s="50"/>
      <c r="DJJ43" s="50"/>
      <c r="DJK43" s="50"/>
      <c r="DJL43" s="50"/>
      <c r="DJM43" s="50"/>
      <c r="DJN43" s="50"/>
      <c r="DJO43" s="50"/>
      <c r="DJP43" s="50"/>
      <c r="DJQ43" s="50"/>
      <c r="DJR43" s="50"/>
      <c r="DJS43" s="50"/>
      <c r="DJT43" s="50"/>
      <c r="DJU43" s="50"/>
      <c r="DJV43" s="50"/>
      <c r="DJW43" s="50"/>
      <c r="DJX43" s="50"/>
      <c r="DJY43" s="50"/>
      <c r="DJZ43" s="50"/>
      <c r="DKA43" s="50"/>
      <c r="DKB43" s="50"/>
      <c r="DKC43" s="50"/>
      <c r="DKD43" s="50"/>
      <c r="DKE43" s="50"/>
      <c r="DKF43" s="50"/>
      <c r="DKG43" s="50"/>
      <c r="DKH43" s="50"/>
      <c r="DKI43" s="50"/>
      <c r="DKJ43" s="50"/>
      <c r="DKK43" s="50"/>
      <c r="DKL43" s="50"/>
      <c r="DKM43" s="50"/>
      <c r="DKN43" s="50"/>
      <c r="DKO43" s="50"/>
      <c r="DKP43" s="50"/>
      <c r="DKQ43" s="50"/>
      <c r="DKR43" s="50"/>
      <c r="DKS43" s="50"/>
      <c r="DKT43" s="50"/>
      <c r="DKU43" s="50"/>
      <c r="DKV43" s="50"/>
      <c r="DKW43" s="50"/>
      <c r="DKX43" s="50"/>
      <c r="DKY43" s="50"/>
      <c r="DKZ43" s="50"/>
      <c r="DLA43" s="50"/>
      <c r="DLB43" s="50"/>
      <c r="DLC43" s="50"/>
      <c r="DLD43" s="50"/>
      <c r="DLE43" s="50"/>
      <c r="DLF43" s="50"/>
      <c r="DLG43" s="50"/>
      <c r="DLH43" s="50"/>
      <c r="DLI43" s="50"/>
      <c r="DLJ43" s="50"/>
      <c r="DLK43" s="50"/>
      <c r="DLL43" s="50"/>
      <c r="DLM43" s="50"/>
      <c r="DLN43" s="50"/>
      <c r="DLO43" s="50"/>
      <c r="DLP43" s="50"/>
      <c r="DLQ43" s="50"/>
      <c r="DLR43" s="50"/>
      <c r="DLS43" s="50"/>
      <c r="DLT43" s="50"/>
      <c r="DLU43" s="50"/>
      <c r="DLV43" s="50"/>
      <c r="DLW43" s="50"/>
      <c r="DLX43" s="50"/>
      <c r="DLY43" s="50"/>
      <c r="DLZ43" s="50"/>
      <c r="DMA43" s="50"/>
      <c r="DMB43" s="50"/>
      <c r="DMC43" s="50"/>
      <c r="DMD43" s="50"/>
      <c r="DME43" s="50"/>
      <c r="DMF43" s="50"/>
      <c r="DMG43" s="50"/>
      <c r="DMH43" s="50"/>
      <c r="DMI43" s="50"/>
      <c r="DMJ43" s="50"/>
      <c r="DMK43" s="50"/>
      <c r="DML43" s="50"/>
      <c r="DMM43" s="50"/>
      <c r="DMN43" s="50"/>
      <c r="DMO43" s="50"/>
      <c r="DMP43" s="50"/>
      <c r="DMQ43" s="50"/>
      <c r="DMR43" s="50"/>
      <c r="DMS43" s="50"/>
      <c r="DMT43" s="50"/>
      <c r="DMU43" s="50"/>
      <c r="DMV43" s="50"/>
      <c r="DMW43" s="50"/>
      <c r="DMX43" s="50"/>
      <c r="DMY43" s="50"/>
      <c r="DMZ43" s="50"/>
      <c r="DNA43" s="50"/>
      <c r="DNB43" s="50"/>
      <c r="DNC43" s="50"/>
      <c r="DND43" s="50"/>
      <c r="DNE43" s="50"/>
      <c r="DNF43" s="50"/>
      <c r="DNG43" s="50"/>
      <c r="DNH43" s="50"/>
      <c r="DNI43" s="50"/>
      <c r="DNJ43" s="50"/>
      <c r="DNK43" s="50"/>
      <c r="DNL43" s="50"/>
      <c r="DNM43" s="50"/>
      <c r="DNN43" s="50"/>
      <c r="DNO43" s="50"/>
      <c r="DNP43" s="50"/>
      <c r="DNQ43" s="50"/>
      <c r="DNR43" s="50"/>
      <c r="DNS43" s="50"/>
      <c r="DNT43" s="50"/>
      <c r="DNU43" s="50"/>
      <c r="DNV43" s="50"/>
      <c r="DNW43" s="50"/>
      <c r="DNX43" s="50"/>
      <c r="DNY43" s="50"/>
      <c r="DNZ43" s="50"/>
      <c r="DOA43" s="50"/>
      <c r="DOB43" s="50"/>
      <c r="DOC43" s="50"/>
      <c r="DOD43" s="50"/>
      <c r="DOE43" s="50"/>
      <c r="DOF43" s="50"/>
      <c r="DOG43" s="50"/>
      <c r="DOH43" s="50"/>
      <c r="DOI43" s="50"/>
      <c r="DOJ43" s="50"/>
      <c r="DOK43" s="50"/>
      <c r="DOL43" s="50"/>
      <c r="DOM43" s="50"/>
      <c r="DON43" s="50"/>
      <c r="DOO43" s="50"/>
      <c r="DOP43" s="50"/>
      <c r="DOQ43" s="50"/>
      <c r="DOR43" s="50"/>
      <c r="DOS43" s="50"/>
      <c r="DOT43" s="50"/>
      <c r="DOU43" s="50"/>
      <c r="DOV43" s="50"/>
      <c r="DOW43" s="50"/>
      <c r="DOX43" s="50"/>
      <c r="DOY43" s="50"/>
      <c r="DOZ43" s="50"/>
      <c r="DPA43" s="50"/>
      <c r="DPB43" s="50"/>
      <c r="DPC43" s="50"/>
      <c r="DPD43" s="50"/>
      <c r="DPE43" s="50"/>
      <c r="DPF43" s="50"/>
      <c r="DPG43" s="50"/>
      <c r="DPH43" s="50"/>
      <c r="DPI43" s="50"/>
      <c r="DPJ43" s="50"/>
      <c r="DPK43" s="50"/>
      <c r="DPL43" s="50"/>
      <c r="DPM43" s="50"/>
      <c r="DPN43" s="50"/>
      <c r="DPO43" s="50"/>
      <c r="DPP43" s="50"/>
      <c r="DPQ43" s="50"/>
      <c r="DPR43" s="50"/>
      <c r="DPS43" s="50"/>
      <c r="DPT43" s="50"/>
      <c r="DPU43" s="50"/>
      <c r="DPV43" s="50"/>
      <c r="DPW43" s="50"/>
      <c r="DPX43" s="50"/>
      <c r="DPY43" s="50"/>
      <c r="DPZ43" s="50"/>
      <c r="DQA43" s="50"/>
      <c r="DQB43" s="50"/>
      <c r="DQC43" s="50"/>
      <c r="DQD43" s="50"/>
      <c r="DQE43" s="50"/>
      <c r="DQF43" s="50"/>
      <c r="DQG43" s="50"/>
      <c r="DQH43" s="50"/>
      <c r="DQI43" s="50"/>
      <c r="DQJ43" s="50"/>
      <c r="DQK43" s="50"/>
      <c r="DQL43" s="50"/>
      <c r="DQM43" s="50"/>
      <c r="DQN43" s="50"/>
      <c r="DQO43" s="50"/>
      <c r="DQP43" s="50"/>
      <c r="DQQ43" s="50"/>
      <c r="DQR43" s="50"/>
      <c r="DQS43" s="50"/>
      <c r="DQT43" s="50"/>
      <c r="DQU43" s="50"/>
      <c r="DQV43" s="50"/>
      <c r="DQW43" s="50"/>
      <c r="DQX43" s="50"/>
      <c r="DQY43" s="50"/>
      <c r="DQZ43" s="50"/>
      <c r="DRA43" s="50"/>
      <c r="DRB43" s="50"/>
      <c r="DRC43" s="50"/>
      <c r="DRD43" s="50"/>
      <c r="DRE43" s="50"/>
      <c r="DRF43" s="50"/>
      <c r="DRG43" s="50"/>
      <c r="DRH43" s="50"/>
      <c r="DRI43" s="50"/>
      <c r="DRJ43" s="50"/>
      <c r="DRK43" s="50"/>
      <c r="DRL43" s="50"/>
      <c r="DRM43" s="50"/>
      <c r="DRN43" s="50"/>
      <c r="DRO43" s="50"/>
      <c r="DRP43" s="50"/>
      <c r="DRQ43" s="50"/>
      <c r="DRR43" s="50"/>
      <c r="DRS43" s="50"/>
      <c r="DRT43" s="50"/>
      <c r="DRU43" s="50"/>
      <c r="DRV43" s="50"/>
      <c r="DRW43" s="50"/>
      <c r="DRX43" s="50"/>
      <c r="DRY43" s="50"/>
      <c r="DRZ43" s="50"/>
      <c r="DSA43" s="50"/>
      <c r="DSB43" s="50"/>
      <c r="DSC43" s="50"/>
      <c r="DSD43" s="50"/>
      <c r="DSE43" s="50"/>
      <c r="DSF43" s="50"/>
      <c r="DSG43" s="50"/>
      <c r="DSH43" s="50"/>
      <c r="DSI43" s="50"/>
      <c r="DSJ43" s="50"/>
      <c r="DSK43" s="50"/>
      <c r="DSL43" s="50"/>
      <c r="DSM43" s="50"/>
      <c r="DSN43" s="50"/>
      <c r="DSO43" s="50"/>
      <c r="DSP43" s="50"/>
      <c r="DSQ43" s="50"/>
      <c r="DSR43" s="50"/>
      <c r="DSS43" s="50"/>
      <c r="DST43" s="50"/>
      <c r="DSU43" s="50"/>
      <c r="DSV43" s="50"/>
      <c r="DSW43" s="50"/>
      <c r="DSX43" s="50"/>
      <c r="DSY43" s="50"/>
      <c r="DSZ43" s="50"/>
      <c r="DTA43" s="50"/>
      <c r="DTB43" s="50"/>
      <c r="DTC43" s="50"/>
      <c r="DTD43" s="50"/>
      <c r="DTE43" s="50"/>
      <c r="DTF43" s="50"/>
      <c r="DTG43" s="50"/>
      <c r="DTH43" s="50"/>
      <c r="DTI43" s="50"/>
      <c r="DTJ43" s="50"/>
      <c r="DTK43" s="50"/>
      <c r="DTL43" s="50"/>
      <c r="DTM43" s="50"/>
      <c r="DTN43" s="50"/>
      <c r="DTO43" s="50"/>
      <c r="DTP43" s="50"/>
      <c r="DTQ43" s="50"/>
      <c r="DTR43" s="50"/>
      <c r="DTS43" s="50"/>
      <c r="DTT43" s="50"/>
      <c r="DTU43" s="50"/>
      <c r="DTV43" s="50"/>
      <c r="DTW43" s="50"/>
      <c r="DTX43" s="50"/>
      <c r="DTY43" s="50"/>
      <c r="DTZ43" s="50"/>
      <c r="DUA43" s="50"/>
      <c r="DUB43" s="50"/>
      <c r="DUC43" s="50"/>
      <c r="DUD43" s="50"/>
      <c r="DUE43" s="50"/>
      <c r="DUF43" s="50"/>
      <c r="DUG43" s="50"/>
      <c r="DUH43" s="50"/>
      <c r="DUI43" s="50"/>
      <c r="DUJ43" s="50"/>
      <c r="DUK43" s="50"/>
      <c r="DUL43" s="50"/>
      <c r="DUM43" s="50"/>
      <c r="DUN43" s="50"/>
      <c r="DUO43" s="50"/>
      <c r="DUP43" s="50"/>
      <c r="DUQ43" s="50"/>
      <c r="DUR43" s="50"/>
      <c r="DUS43" s="50"/>
      <c r="DUT43" s="50"/>
      <c r="DUU43" s="50"/>
      <c r="DUV43" s="50"/>
      <c r="DUW43" s="50"/>
      <c r="DUX43" s="50"/>
      <c r="DUY43" s="50"/>
      <c r="DUZ43" s="50"/>
      <c r="DVA43" s="50"/>
      <c r="DVB43" s="50"/>
      <c r="DVC43" s="50"/>
      <c r="DVD43" s="50"/>
      <c r="DVE43" s="50"/>
      <c r="DVF43" s="50"/>
      <c r="DVG43" s="50"/>
      <c r="DVH43" s="50"/>
      <c r="DVI43" s="50"/>
      <c r="DVJ43" s="50"/>
      <c r="DVK43" s="50"/>
      <c r="DVL43" s="50"/>
      <c r="DVM43" s="50"/>
      <c r="DVN43" s="50"/>
      <c r="DVO43" s="50"/>
      <c r="DVP43" s="50"/>
      <c r="DVQ43" s="50"/>
      <c r="DVR43" s="50"/>
      <c r="DVS43" s="50"/>
      <c r="DVT43" s="50"/>
      <c r="DVU43" s="50"/>
      <c r="DVV43" s="50"/>
      <c r="DVW43" s="50"/>
      <c r="DVX43" s="50"/>
      <c r="DVY43" s="50"/>
      <c r="DVZ43" s="50"/>
      <c r="DWA43" s="50"/>
      <c r="DWB43" s="50"/>
      <c r="DWC43" s="50"/>
      <c r="DWD43" s="50"/>
      <c r="DWE43" s="50"/>
      <c r="DWF43" s="50"/>
      <c r="DWG43" s="50"/>
      <c r="DWH43" s="50"/>
      <c r="DWI43" s="50"/>
      <c r="DWJ43" s="50"/>
      <c r="DWK43" s="50"/>
      <c r="DWL43" s="50"/>
      <c r="DWM43" s="50"/>
      <c r="DWN43" s="50"/>
      <c r="DWO43" s="50"/>
      <c r="DWP43" s="50"/>
      <c r="DWQ43" s="50"/>
      <c r="DWR43" s="50"/>
      <c r="DWS43" s="50"/>
      <c r="DWT43" s="50"/>
      <c r="DWU43" s="50"/>
      <c r="DWV43" s="50"/>
      <c r="DWW43" s="50"/>
      <c r="DWX43" s="50"/>
      <c r="DWY43" s="50"/>
      <c r="DWZ43" s="50"/>
      <c r="DXA43" s="50"/>
      <c r="DXB43" s="50"/>
      <c r="DXC43" s="50"/>
      <c r="DXD43" s="50"/>
      <c r="DXE43" s="50"/>
      <c r="DXF43" s="50"/>
      <c r="DXG43" s="50"/>
      <c r="DXH43" s="50"/>
      <c r="DXI43" s="50"/>
      <c r="DXJ43" s="50"/>
      <c r="DXK43" s="50"/>
      <c r="DXL43" s="50"/>
      <c r="DXM43" s="50"/>
      <c r="DXN43" s="50"/>
      <c r="DXO43" s="50"/>
      <c r="DXP43" s="50"/>
      <c r="DXQ43" s="50"/>
      <c r="DXR43" s="50"/>
      <c r="DXS43" s="50"/>
      <c r="DXT43" s="50"/>
      <c r="DXU43" s="50"/>
      <c r="DXV43" s="50"/>
      <c r="DXW43" s="50"/>
      <c r="DXX43" s="50"/>
      <c r="DXY43" s="50"/>
      <c r="DXZ43" s="50"/>
      <c r="DYA43" s="50"/>
      <c r="DYB43" s="50"/>
      <c r="DYC43" s="50"/>
      <c r="DYD43" s="50"/>
      <c r="DYE43" s="50"/>
      <c r="DYF43" s="50"/>
      <c r="DYG43" s="50"/>
      <c r="DYH43" s="50"/>
      <c r="DYI43" s="50"/>
      <c r="DYJ43" s="50"/>
      <c r="DYK43" s="50"/>
      <c r="DYL43" s="50"/>
      <c r="DYM43" s="50"/>
      <c r="DYN43" s="50"/>
      <c r="DYO43" s="50"/>
      <c r="DYP43" s="50"/>
      <c r="DYQ43" s="50"/>
      <c r="DYR43" s="50"/>
      <c r="DYS43" s="50"/>
      <c r="DYT43" s="50"/>
      <c r="DYU43" s="50"/>
      <c r="DYV43" s="50"/>
      <c r="DYW43" s="50"/>
      <c r="DYX43" s="50"/>
      <c r="DYY43" s="50"/>
      <c r="DYZ43" s="50"/>
      <c r="DZA43" s="50"/>
      <c r="DZB43" s="50"/>
      <c r="DZC43" s="50"/>
      <c r="DZD43" s="50"/>
      <c r="DZE43" s="50"/>
      <c r="DZF43" s="50"/>
      <c r="DZG43" s="50"/>
      <c r="DZH43" s="50"/>
      <c r="DZI43" s="50"/>
      <c r="DZJ43" s="50"/>
      <c r="DZK43" s="50"/>
      <c r="DZL43" s="50"/>
      <c r="DZM43" s="50"/>
      <c r="DZN43" s="50"/>
      <c r="DZO43" s="50"/>
      <c r="DZP43" s="50"/>
      <c r="DZQ43" s="50"/>
      <c r="DZR43" s="50"/>
      <c r="DZS43" s="50"/>
      <c r="DZT43" s="50"/>
      <c r="DZU43" s="50"/>
      <c r="DZV43" s="50"/>
      <c r="DZW43" s="50"/>
      <c r="DZX43" s="50"/>
      <c r="DZY43" s="50"/>
      <c r="DZZ43" s="50"/>
      <c r="EAA43" s="50"/>
      <c r="EAB43" s="50"/>
      <c r="EAC43" s="50"/>
      <c r="EAD43" s="50"/>
      <c r="EAE43" s="50"/>
      <c r="EAF43" s="50"/>
      <c r="EAG43" s="50"/>
      <c r="EAH43" s="50"/>
      <c r="EAI43" s="50"/>
      <c r="EAJ43" s="50"/>
      <c r="EAK43" s="50"/>
      <c r="EAL43" s="50"/>
      <c r="EAM43" s="50"/>
      <c r="EAN43" s="50"/>
      <c r="EAO43" s="50"/>
      <c r="EAP43" s="50"/>
      <c r="EAQ43" s="50"/>
      <c r="EAR43" s="50"/>
      <c r="EAS43" s="50"/>
      <c r="EAT43" s="50"/>
      <c r="EAU43" s="50"/>
      <c r="EAV43" s="50"/>
      <c r="EAW43" s="50"/>
      <c r="EAX43" s="50"/>
      <c r="EAY43" s="50"/>
      <c r="EAZ43" s="50"/>
      <c r="EBA43" s="50"/>
      <c r="EBB43" s="50"/>
      <c r="EBC43" s="50"/>
      <c r="EBD43" s="50"/>
      <c r="EBE43" s="50"/>
      <c r="EBF43" s="50"/>
      <c r="EBG43" s="50"/>
      <c r="EBH43" s="50"/>
      <c r="EBI43" s="50"/>
      <c r="EBJ43" s="50"/>
      <c r="EBK43" s="50"/>
      <c r="EBL43" s="50"/>
      <c r="EBM43" s="50"/>
      <c r="EBN43" s="50"/>
      <c r="EBO43" s="50"/>
      <c r="EBP43" s="50"/>
      <c r="EBQ43" s="50"/>
      <c r="EBR43" s="50"/>
      <c r="EBS43" s="50"/>
      <c r="EBT43" s="50"/>
      <c r="EBU43" s="50"/>
      <c r="EBV43" s="50"/>
      <c r="EBW43" s="50"/>
      <c r="EBX43" s="50"/>
      <c r="EBY43" s="50"/>
      <c r="EBZ43" s="50"/>
      <c r="ECA43" s="50"/>
      <c r="ECB43" s="50"/>
      <c r="ECC43" s="50"/>
      <c r="ECD43" s="50"/>
      <c r="ECE43" s="50"/>
      <c r="ECF43" s="50"/>
      <c r="ECG43" s="50"/>
      <c r="ECH43" s="50"/>
      <c r="ECI43" s="50"/>
      <c r="ECJ43" s="50"/>
      <c r="ECK43" s="50"/>
      <c r="ECL43" s="50"/>
      <c r="ECM43" s="50"/>
      <c r="ECN43" s="50"/>
      <c r="ECO43" s="50"/>
      <c r="ECP43" s="50"/>
      <c r="ECQ43" s="50"/>
      <c r="ECR43" s="50"/>
      <c r="ECS43" s="50"/>
      <c r="ECT43" s="50"/>
      <c r="ECU43" s="50"/>
      <c r="ECV43" s="50"/>
      <c r="ECW43" s="50"/>
      <c r="ECX43" s="50"/>
      <c r="ECY43" s="50"/>
      <c r="ECZ43" s="50"/>
      <c r="EDA43" s="50"/>
      <c r="EDB43" s="50"/>
      <c r="EDC43" s="50"/>
      <c r="EDD43" s="50"/>
      <c r="EDE43" s="50"/>
      <c r="EDF43" s="50"/>
      <c r="EDG43" s="50"/>
      <c r="EDH43" s="50"/>
      <c r="EDI43" s="50"/>
      <c r="EDJ43" s="50"/>
      <c r="EDK43" s="50"/>
      <c r="EDL43" s="50"/>
      <c r="EDM43" s="50"/>
      <c r="EDN43" s="50"/>
      <c r="EDO43" s="50"/>
      <c r="EDP43" s="50"/>
      <c r="EDQ43" s="50"/>
      <c r="EDR43" s="50"/>
      <c r="EDS43" s="50"/>
      <c r="EDT43" s="50"/>
      <c r="EDU43" s="50"/>
      <c r="EDV43" s="50"/>
      <c r="EDW43" s="50"/>
      <c r="EDX43" s="50"/>
      <c r="EDY43" s="50"/>
      <c r="EDZ43" s="50"/>
      <c r="EEA43" s="50"/>
      <c r="EEB43" s="50"/>
      <c r="EEC43" s="50"/>
      <c r="EED43" s="50"/>
      <c r="EEE43" s="50"/>
      <c r="EEF43" s="50"/>
      <c r="EEG43" s="50"/>
      <c r="EEH43" s="50"/>
      <c r="EEI43" s="50"/>
      <c r="EEJ43" s="50"/>
      <c r="EEK43" s="50"/>
      <c r="EEL43" s="50"/>
      <c r="EEM43" s="50"/>
      <c r="EEN43" s="50"/>
      <c r="EEO43" s="50"/>
      <c r="EEP43" s="50"/>
      <c r="EEQ43" s="50"/>
      <c r="EER43" s="50"/>
      <c r="EES43" s="50"/>
      <c r="EET43" s="50"/>
      <c r="EEU43" s="50"/>
      <c r="EEV43" s="50"/>
      <c r="EEW43" s="50"/>
      <c r="EEX43" s="50"/>
      <c r="EEY43" s="50"/>
      <c r="EEZ43" s="50"/>
      <c r="EFA43" s="50"/>
      <c r="EFB43" s="50"/>
      <c r="EFC43" s="50"/>
      <c r="EFD43" s="50"/>
      <c r="EFE43" s="50"/>
      <c r="EFF43" s="50"/>
      <c r="EFG43" s="50"/>
      <c r="EFH43" s="50"/>
      <c r="EFI43" s="50"/>
      <c r="EFJ43" s="50"/>
      <c r="EFK43" s="50"/>
      <c r="EFL43" s="50"/>
      <c r="EFM43" s="50"/>
      <c r="EFN43" s="50"/>
      <c r="EFO43" s="50"/>
      <c r="EFP43" s="50"/>
      <c r="EFQ43" s="50"/>
      <c r="EFR43" s="50"/>
      <c r="EFS43" s="50"/>
      <c r="EFT43" s="50"/>
      <c r="EFU43" s="50"/>
      <c r="EFV43" s="50"/>
      <c r="EFW43" s="50"/>
      <c r="EFX43" s="50"/>
      <c r="EFY43" s="50"/>
      <c r="EFZ43" s="50"/>
      <c r="EGA43" s="50"/>
      <c r="EGB43" s="50"/>
      <c r="EGC43" s="50"/>
      <c r="EGD43" s="50"/>
      <c r="EGE43" s="50"/>
      <c r="EGF43" s="50"/>
      <c r="EGG43" s="50"/>
      <c r="EGH43" s="50"/>
      <c r="EGI43" s="50"/>
      <c r="EGJ43" s="50"/>
      <c r="EGK43" s="50"/>
      <c r="EGL43" s="50"/>
      <c r="EGM43" s="50"/>
      <c r="EGN43" s="50"/>
      <c r="EGO43" s="50"/>
      <c r="EGP43" s="50"/>
      <c r="EGQ43" s="50"/>
      <c r="EGR43" s="50"/>
      <c r="EGS43" s="50"/>
      <c r="EGT43" s="50"/>
      <c r="EGU43" s="50"/>
      <c r="EGV43" s="50"/>
      <c r="EGW43" s="50"/>
      <c r="EGX43" s="50"/>
      <c r="EGY43" s="50"/>
      <c r="EGZ43" s="50"/>
      <c r="EHA43" s="50"/>
      <c r="EHB43" s="50"/>
      <c r="EHC43" s="50"/>
      <c r="EHD43" s="50"/>
      <c r="EHE43" s="50"/>
      <c r="EHF43" s="50"/>
      <c r="EHG43" s="50"/>
      <c r="EHH43" s="50"/>
      <c r="EHI43" s="50"/>
      <c r="EHJ43" s="50"/>
      <c r="EHK43" s="50"/>
      <c r="EHL43" s="50"/>
      <c r="EHM43" s="50"/>
      <c r="EHN43" s="50"/>
      <c r="EHO43" s="50"/>
      <c r="EHP43" s="50"/>
      <c r="EHQ43" s="50"/>
      <c r="EHR43" s="50"/>
      <c r="EHS43" s="50"/>
      <c r="EHT43" s="50"/>
      <c r="EHU43" s="50"/>
      <c r="EHV43" s="50"/>
      <c r="EHW43" s="50"/>
      <c r="EHX43" s="50"/>
      <c r="EHY43" s="50"/>
      <c r="EHZ43" s="50"/>
      <c r="EIA43" s="50"/>
      <c r="EIB43" s="50"/>
      <c r="EIC43" s="50"/>
      <c r="EID43" s="50"/>
      <c r="EIE43" s="50"/>
      <c r="EIF43" s="50"/>
      <c r="EIG43" s="50"/>
      <c r="EIH43" s="50"/>
      <c r="EII43" s="50"/>
      <c r="EIJ43" s="50"/>
      <c r="EIK43" s="50"/>
      <c r="EIL43" s="50"/>
      <c r="EIM43" s="50"/>
      <c r="EIN43" s="50"/>
      <c r="EIO43" s="50"/>
      <c r="EIP43" s="50"/>
      <c r="EIQ43" s="50"/>
      <c r="EIR43" s="50"/>
      <c r="EIS43" s="50"/>
      <c r="EIT43" s="50"/>
      <c r="EIU43" s="50"/>
      <c r="EIV43" s="50"/>
      <c r="EIW43" s="50"/>
      <c r="EIX43" s="50"/>
      <c r="EIY43" s="50"/>
      <c r="EIZ43" s="50"/>
      <c r="EJA43" s="50"/>
      <c r="EJB43" s="50"/>
      <c r="EJC43" s="50"/>
      <c r="EJD43" s="50"/>
      <c r="EJE43" s="50"/>
      <c r="EJF43" s="50"/>
      <c r="EJG43" s="50"/>
      <c r="EJH43" s="50"/>
      <c r="EJI43" s="50"/>
      <c r="EJJ43" s="50"/>
      <c r="EJK43" s="50"/>
      <c r="EJL43" s="50"/>
      <c r="EJM43" s="50"/>
      <c r="EJN43" s="50"/>
      <c r="EJO43" s="50"/>
      <c r="EJP43" s="50"/>
      <c r="EJQ43" s="50"/>
      <c r="EJR43" s="50"/>
      <c r="EJS43" s="50"/>
      <c r="EJT43" s="50"/>
      <c r="EJU43" s="50"/>
      <c r="EJV43" s="50"/>
      <c r="EJW43" s="50"/>
      <c r="EJX43" s="50"/>
      <c r="EJY43" s="50"/>
      <c r="EJZ43" s="50"/>
      <c r="EKA43" s="50"/>
      <c r="EKB43" s="50"/>
      <c r="EKC43" s="50"/>
      <c r="EKD43" s="50"/>
      <c r="EKE43" s="50"/>
      <c r="EKF43" s="50"/>
      <c r="EKG43" s="50"/>
      <c r="EKH43" s="50"/>
      <c r="EKI43" s="50"/>
      <c r="EKJ43" s="50"/>
      <c r="EKK43" s="50"/>
      <c r="EKL43" s="50"/>
      <c r="EKM43" s="50"/>
      <c r="EKN43" s="50"/>
      <c r="EKO43" s="50"/>
      <c r="EKP43" s="50"/>
      <c r="EKQ43" s="50"/>
      <c r="EKR43" s="50"/>
      <c r="EKS43" s="50"/>
      <c r="EKT43" s="50"/>
      <c r="EKU43" s="50"/>
      <c r="EKV43" s="50"/>
      <c r="EKW43" s="50"/>
      <c r="EKX43" s="50"/>
      <c r="EKY43" s="50"/>
      <c r="EKZ43" s="50"/>
      <c r="ELA43" s="50"/>
      <c r="ELB43" s="50"/>
      <c r="ELC43" s="50"/>
      <c r="ELD43" s="50"/>
      <c r="ELE43" s="50"/>
      <c r="ELF43" s="50"/>
      <c r="ELG43" s="50"/>
      <c r="ELH43" s="50"/>
      <c r="ELI43" s="50"/>
      <c r="ELJ43" s="50"/>
      <c r="ELK43" s="50"/>
      <c r="ELL43" s="50"/>
      <c r="ELM43" s="50"/>
      <c r="ELN43" s="50"/>
      <c r="ELO43" s="50"/>
      <c r="ELP43" s="50"/>
      <c r="ELQ43" s="50"/>
      <c r="ELR43" s="50"/>
      <c r="ELS43" s="50"/>
      <c r="ELT43" s="50"/>
      <c r="ELU43" s="50"/>
      <c r="ELV43" s="50"/>
      <c r="ELW43" s="50"/>
      <c r="ELX43" s="50"/>
      <c r="ELY43" s="50"/>
      <c r="ELZ43" s="50"/>
      <c r="EMA43" s="50"/>
      <c r="EMB43" s="50"/>
      <c r="EMC43" s="50"/>
      <c r="EMD43" s="50"/>
      <c r="EME43" s="50"/>
      <c r="EMF43" s="50"/>
      <c r="EMG43" s="50"/>
      <c r="EMH43" s="50"/>
      <c r="EMI43" s="50"/>
      <c r="EMJ43" s="50"/>
      <c r="EMK43" s="50"/>
      <c r="EML43" s="50"/>
      <c r="EMM43" s="50"/>
      <c r="EMN43" s="50"/>
      <c r="EMO43" s="50"/>
      <c r="EMP43" s="50"/>
      <c r="EMQ43" s="50"/>
      <c r="EMR43" s="50"/>
      <c r="EMS43" s="50"/>
      <c r="EMT43" s="50"/>
      <c r="EMU43" s="50"/>
      <c r="EMV43" s="50"/>
      <c r="EMW43" s="50"/>
      <c r="EMX43" s="50"/>
      <c r="EMY43" s="50"/>
      <c r="EMZ43" s="50"/>
      <c r="ENA43" s="50"/>
      <c r="ENB43" s="50"/>
      <c r="ENC43" s="50"/>
      <c r="END43" s="50"/>
      <c r="ENE43" s="50"/>
      <c r="ENF43" s="50"/>
      <c r="ENG43" s="50"/>
      <c r="ENH43" s="50"/>
      <c r="ENI43" s="50"/>
      <c r="ENJ43" s="50"/>
      <c r="ENK43" s="50"/>
      <c r="ENL43" s="50"/>
      <c r="ENM43" s="50"/>
      <c r="ENN43" s="50"/>
      <c r="ENO43" s="50"/>
      <c r="ENP43" s="50"/>
      <c r="ENQ43" s="50"/>
      <c r="ENR43" s="50"/>
      <c r="ENS43" s="50"/>
      <c r="ENT43" s="50"/>
      <c r="ENU43" s="50"/>
      <c r="ENV43" s="50"/>
      <c r="ENW43" s="50"/>
      <c r="ENX43" s="50"/>
      <c r="ENY43" s="50"/>
      <c r="ENZ43" s="50"/>
      <c r="EOA43" s="50"/>
      <c r="EOB43" s="50"/>
      <c r="EOC43" s="50"/>
      <c r="EOD43" s="50"/>
      <c r="EOE43" s="50"/>
      <c r="EOF43" s="50"/>
      <c r="EOG43" s="50"/>
      <c r="EOH43" s="50"/>
      <c r="EOI43" s="50"/>
      <c r="EOJ43" s="50"/>
      <c r="EOK43" s="50"/>
      <c r="EOL43" s="50"/>
      <c r="EOM43" s="50"/>
      <c r="EON43" s="50"/>
      <c r="EOO43" s="50"/>
      <c r="EOP43" s="50"/>
      <c r="EOQ43" s="50"/>
      <c r="EOR43" s="50"/>
      <c r="EOS43" s="50"/>
      <c r="EOT43" s="50"/>
      <c r="EOU43" s="50"/>
      <c r="EOV43" s="50"/>
      <c r="EOW43" s="50"/>
      <c r="EOX43" s="50"/>
      <c r="EOY43" s="50"/>
      <c r="EOZ43" s="50"/>
      <c r="EPA43" s="50"/>
      <c r="EPB43" s="50"/>
      <c r="EPC43" s="50"/>
      <c r="EPD43" s="50"/>
      <c r="EPE43" s="50"/>
      <c r="EPF43" s="50"/>
      <c r="EPG43" s="50"/>
      <c r="EPH43" s="50"/>
      <c r="EPI43" s="50"/>
      <c r="EPJ43" s="50"/>
      <c r="EPK43" s="50"/>
      <c r="EPL43" s="50"/>
      <c r="EPM43" s="50"/>
      <c r="EPN43" s="50"/>
      <c r="EPO43" s="50"/>
      <c r="EPP43" s="50"/>
      <c r="EPQ43" s="50"/>
      <c r="EPR43" s="50"/>
      <c r="EPS43" s="50"/>
      <c r="EPT43" s="50"/>
      <c r="EPU43" s="50"/>
      <c r="EPV43" s="50"/>
      <c r="EPW43" s="50"/>
      <c r="EPX43" s="50"/>
      <c r="EPY43" s="50"/>
      <c r="EPZ43" s="50"/>
      <c r="EQA43" s="50"/>
      <c r="EQB43" s="50"/>
      <c r="EQC43" s="50"/>
      <c r="EQD43" s="50"/>
      <c r="EQE43" s="50"/>
      <c r="EQF43" s="50"/>
      <c r="EQG43" s="50"/>
      <c r="EQH43" s="50"/>
      <c r="EQI43" s="50"/>
      <c r="EQJ43" s="50"/>
      <c r="EQK43" s="50"/>
      <c r="EQL43" s="50"/>
      <c r="EQM43" s="50"/>
      <c r="EQN43" s="50"/>
      <c r="EQO43" s="50"/>
      <c r="EQP43" s="50"/>
      <c r="EQQ43" s="50"/>
      <c r="EQR43" s="50"/>
      <c r="EQS43" s="50"/>
      <c r="EQT43" s="50"/>
      <c r="EQU43" s="50"/>
      <c r="EQV43" s="50"/>
      <c r="EQW43" s="50"/>
      <c r="EQX43" s="50"/>
      <c r="EQY43" s="50"/>
      <c r="EQZ43" s="50"/>
      <c r="ERA43" s="50"/>
      <c r="ERB43" s="50"/>
      <c r="ERC43" s="50"/>
      <c r="ERD43" s="50"/>
      <c r="ERE43" s="50"/>
      <c r="ERF43" s="50"/>
      <c r="ERG43" s="50"/>
      <c r="ERH43" s="50"/>
      <c r="ERI43" s="50"/>
      <c r="ERJ43" s="50"/>
      <c r="ERK43" s="50"/>
      <c r="ERL43" s="50"/>
      <c r="ERM43" s="50"/>
      <c r="ERN43" s="50"/>
      <c r="ERO43" s="50"/>
      <c r="ERP43" s="50"/>
      <c r="ERQ43" s="50"/>
      <c r="ERR43" s="50"/>
      <c r="ERS43" s="50"/>
      <c r="ERT43" s="50"/>
      <c r="ERU43" s="50"/>
      <c r="ERV43" s="50"/>
      <c r="ERW43" s="50"/>
      <c r="ERX43" s="50"/>
      <c r="ERY43" s="50"/>
      <c r="ERZ43" s="50"/>
      <c r="ESA43" s="50"/>
      <c r="ESB43" s="50"/>
      <c r="ESC43" s="50"/>
      <c r="ESD43" s="50"/>
      <c r="ESE43" s="50"/>
      <c r="ESF43" s="50"/>
      <c r="ESG43" s="50"/>
      <c r="ESH43" s="50"/>
      <c r="ESI43" s="50"/>
      <c r="ESJ43" s="50"/>
      <c r="ESK43" s="50"/>
      <c r="ESL43" s="50"/>
      <c r="ESM43" s="50"/>
      <c r="ESN43" s="50"/>
      <c r="ESO43" s="50"/>
      <c r="ESP43" s="50"/>
      <c r="ESQ43" s="50"/>
      <c r="ESR43" s="50"/>
      <c r="ESS43" s="50"/>
      <c r="EST43" s="50"/>
      <c r="ESU43" s="50"/>
      <c r="ESV43" s="50"/>
      <c r="ESW43" s="50"/>
      <c r="ESX43" s="50"/>
      <c r="ESY43" s="50"/>
      <c r="ESZ43" s="50"/>
      <c r="ETA43" s="50"/>
      <c r="ETB43" s="50"/>
      <c r="ETC43" s="50"/>
      <c r="ETD43" s="50"/>
      <c r="ETE43" s="50"/>
      <c r="ETF43" s="50"/>
      <c r="ETG43" s="50"/>
      <c r="ETH43" s="50"/>
      <c r="ETI43" s="50"/>
      <c r="ETJ43" s="50"/>
      <c r="ETK43" s="50"/>
      <c r="ETL43" s="50"/>
      <c r="ETM43" s="50"/>
      <c r="ETN43" s="50"/>
      <c r="ETO43" s="50"/>
      <c r="ETP43" s="50"/>
      <c r="ETQ43" s="50"/>
      <c r="ETR43" s="50"/>
      <c r="ETS43" s="50"/>
      <c r="ETT43" s="50"/>
      <c r="ETU43" s="50"/>
      <c r="ETV43" s="50"/>
      <c r="ETW43" s="50"/>
      <c r="ETX43" s="50"/>
      <c r="ETY43" s="50"/>
      <c r="ETZ43" s="50"/>
      <c r="EUA43" s="50"/>
      <c r="EUB43" s="50"/>
      <c r="EUC43" s="50"/>
      <c r="EUD43" s="50"/>
      <c r="EUE43" s="50"/>
      <c r="EUF43" s="50"/>
      <c r="EUG43" s="50"/>
      <c r="EUH43" s="50"/>
      <c r="EUI43" s="50"/>
      <c r="EUJ43" s="50"/>
      <c r="EUK43" s="50"/>
      <c r="EUL43" s="50"/>
      <c r="EUM43" s="50"/>
      <c r="EUN43" s="50"/>
      <c r="EUO43" s="50"/>
      <c r="EUP43" s="50"/>
      <c r="EUQ43" s="50"/>
      <c r="EUR43" s="50"/>
      <c r="EUS43" s="50"/>
      <c r="EUT43" s="50"/>
      <c r="EUU43" s="50"/>
      <c r="EUV43" s="50"/>
      <c r="EUW43" s="50"/>
      <c r="EUX43" s="50"/>
      <c r="EUY43" s="50"/>
      <c r="EUZ43" s="50"/>
      <c r="EVA43" s="50"/>
      <c r="EVB43" s="50"/>
      <c r="EVC43" s="50"/>
      <c r="EVD43" s="50"/>
      <c r="EVE43" s="50"/>
      <c r="EVF43" s="50"/>
      <c r="EVG43" s="50"/>
      <c r="EVH43" s="50"/>
      <c r="EVI43" s="50"/>
      <c r="EVJ43" s="50"/>
      <c r="EVK43" s="50"/>
      <c r="EVL43" s="50"/>
      <c r="EVM43" s="50"/>
      <c r="EVN43" s="50"/>
      <c r="EVO43" s="50"/>
      <c r="EVP43" s="50"/>
      <c r="EVQ43" s="50"/>
      <c r="EVR43" s="50"/>
      <c r="EVS43" s="50"/>
      <c r="EVT43" s="50"/>
      <c r="EVU43" s="50"/>
      <c r="EVV43" s="50"/>
      <c r="EVW43" s="50"/>
      <c r="EVX43" s="50"/>
      <c r="EVY43" s="50"/>
      <c r="EVZ43" s="50"/>
      <c r="EWA43" s="50"/>
      <c r="EWB43" s="50"/>
      <c r="EWC43" s="50"/>
      <c r="EWD43" s="50"/>
      <c r="EWE43" s="50"/>
      <c r="EWF43" s="50"/>
      <c r="EWG43" s="50"/>
      <c r="EWH43" s="50"/>
      <c r="EWI43" s="50"/>
      <c r="EWJ43" s="50"/>
      <c r="EWK43" s="50"/>
      <c r="EWL43" s="50"/>
      <c r="EWM43" s="50"/>
      <c r="EWN43" s="50"/>
      <c r="EWO43" s="50"/>
      <c r="EWP43" s="50"/>
      <c r="EWQ43" s="50"/>
      <c r="EWR43" s="50"/>
      <c r="EWS43" s="50"/>
      <c r="EWT43" s="50"/>
      <c r="EWU43" s="50"/>
      <c r="EWV43" s="50"/>
      <c r="EWW43" s="50"/>
      <c r="EWX43" s="50"/>
      <c r="EWY43" s="50"/>
      <c r="EWZ43" s="50"/>
      <c r="EXA43" s="50"/>
      <c r="EXB43" s="50"/>
      <c r="EXC43" s="50"/>
      <c r="EXD43" s="50"/>
      <c r="EXE43" s="50"/>
      <c r="EXF43" s="50"/>
      <c r="EXG43" s="50"/>
      <c r="EXH43" s="50"/>
      <c r="EXI43" s="50"/>
      <c r="EXJ43" s="50"/>
      <c r="EXK43" s="50"/>
      <c r="EXL43" s="50"/>
      <c r="EXM43" s="50"/>
      <c r="EXN43" s="50"/>
      <c r="EXO43" s="50"/>
      <c r="EXP43" s="50"/>
      <c r="EXQ43" s="50"/>
      <c r="EXR43" s="50"/>
      <c r="EXS43" s="50"/>
      <c r="EXT43" s="50"/>
      <c r="EXU43" s="50"/>
      <c r="EXV43" s="50"/>
      <c r="EXW43" s="50"/>
      <c r="EXX43" s="50"/>
      <c r="EXY43" s="50"/>
      <c r="EXZ43" s="50"/>
      <c r="EYA43" s="50"/>
      <c r="EYB43" s="50"/>
      <c r="EYC43" s="50"/>
      <c r="EYD43" s="50"/>
      <c r="EYE43" s="50"/>
      <c r="EYF43" s="50"/>
      <c r="EYG43" s="50"/>
      <c r="EYH43" s="50"/>
      <c r="EYI43" s="50"/>
      <c r="EYJ43" s="50"/>
      <c r="EYK43" s="50"/>
      <c r="EYL43" s="50"/>
      <c r="EYM43" s="50"/>
      <c r="EYN43" s="50"/>
      <c r="EYO43" s="50"/>
      <c r="EYP43" s="50"/>
      <c r="EYQ43" s="50"/>
      <c r="EYR43" s="50"/>
      <c r="EYS43" s="50"/>
      <c r="EYT43" s="50"/>
      <c r="EYU43" s="50"/>
      <c r="EYV43" s="50"/>
      <c r="EYW43" s="50"/>
      <c r="EYX43" s="50"/>
      <c r="EYY43" s="50"/>
      <c r="EYZ43" s="50"/>
      <c r="EZA43" s="50"/>
      <c r="EZB43" s="50"/>
      <c r="EZC43" s="50"/>
      <c r="EZD43" s="50"/>
      <c r="EZE43" s="50"/>
      <c r="EZF43" s="50"/>
      <c r="EZG43" s="50"/>
      <c r="EZH43" s="50"/>
      <c r="EZI43" s="50"/>
      <c r="EZJ43" s="50"/>
      <c r="EZK43" s="50"/>
      <c r="EZL43" s="50"/>
      <c r="EZM43" s="50"/>
      <c r="EZN43" s="50"/>
      <c r="EZO43" s="50"/>
      <c r="EZP43" s="50"/>
      <c r="EZQ43" s="50"/>
      <c r="EZR43" s="50"/>
      <c r="EZS43" s="50"/>
      <c r="EZT43" s="50"/>
      <c r="EZU43" s="50"/>
      <c r="EZV43" s="50"/>
      <c r="EZW43" s="50"/>
      <c r="EZX43" s="50"/>
      <c r="EZY43" s="50"/>
      <c r="EZZ43" s="50"/>
      <c r="FAA43" s="50"/>
      <c r="FAB43" s="50"/>
      <c r="FAC43" s="50"/>
      <c r="FAD43" s="50"/>
      <c r="FAE43" s="50"/>
      <c r="FAF43" s="50"/>
      <c r="FAG43" s="50"/>
      <c r="FAH43" s="50"/>
      <c r="FAI43" s="50"/>
      <c r="FAJ43" s="50"/>
      <c r="FAK43" s="50"/>
      <c r="FAL43" s="50"/>
      <c r="FAM43" s="50"/>
      <c r="FAN43" s="50"/>
      <c r="FAO43" s="50"/>
      <c r="FAP43" s="50"/>
      <c r="FAQ43" s="50"/>
      <c r="FAR43" s="50"/>
      <c r="FAS43" s="50"/>
      <c r="FAT43" s="50"/>
      <c r="FAU43" s="50"/>
      <c r="FAV43" s="50"/>
      <c r="FAW43" s="50"/>
      <c r="FAX43" s="50"/>
      <c r="FAY43" s="50"/>
      <c r="FAZ43" s="50"/>
      <c r="FBA43" s="50"/>
      <c r="FBB43" s="50"/>
      <c r="FBC43" s="50"/>
      <c r="FBD43" s="50"/>
      <c r="FBE43" s="50"/>
      <c r="FBF43" s="50"/>
      <c r="FBG43" s="50"/>
      <c r="FBH43" s="50"/>
      <c r="FBI43" s="50"/>
      <c r="FBJ43" s="50"/>
      <c r="FBK43" s="50"/>
      <c r="FBL43" s="50"/>
      <c r="FBM43" s="50"/>
      <c r="FBN43" s="50"/>
      <c r="FBO43" s="50"/>
      <c r="FBP43" s="50"/>
      <c r="FBQ43" s="50"/>
      <c r="FBR43" s="50"/>
      <c r="FBS43" s="50"/>
      <c r="FBT43" s="50"/>
      <c r="FBU43" s="50"/>
      <c r="FBV43" s="50"/>
      <c r="FBW43" s="50"/>
      <c r="FBX43" s="50"/>
      <c r="FBY43" s="50"/>
      <c r="FBZ43" s="50"/>
      <c r="FCA43" s="50"/>
      <c r="FCB43" s="50"/>
      <c r="FCC43" s="50"/>
      <c r="FCD43" s="50"/>
      <c r="FCE43" s="50"/>
      <c r="FCF43" s="50"/>
      <c r="FCG43" s="50"/>
      <c r="FCH43" s="50"/>
      <c r="FCI43" s="50"/>
      <c r="FCJ43" s="50"/>
      <c r="FCK43" s="50"/>
      <c r="FCL43" s="50"/>
      <c r="FCM43" s="50"/>
      <c r="FCN43" s="50"/>
      <c r="FCO43" s="50"/>
      <c r="FCP43" s="50"/>
      <c r="FCQ43" s="50"/>
      <c r="FCR43" s="50"/>
      <c r="FCS43" s="50"/>
      <c r="FCT43" s="50"/>
      <c r="FCU43" s="50"/>
      <c r="FCV43" s="50"/>
      <c r="FCW43" s="50"/>
      <c r="FCX43" s="50"/>
      <c r="FCY43" s="50"/>
      <c r="FCZ43" s="50"/>
      <c r="FDA43" s="50"/>
      <c r="FDB43" s="50"/>
      <c r="FDC43" s="50"/>
      <c r="FDD43" s="50"/>
      <c r="FDE43" s="50"/>
      <c r="FDF43" s="50"/>
      <c r="FDG43" s="50"/>
      <c r="FDH43" s="50"/>
      <c r="FDI43" s="50"/>
      <c r="FDJ43" s="50"/>
      <c r="FDK43" s="50"/>
      <c r="FDL43" s="50"/>
      <c r="FDM43" s="50"/>
      <c r="FDN43" s="50"/>
      <c r="FDO43" s="50"/>
      <c r="FDP43" s="50"/>
      <c r="FDQ43" s="50"/>
      <c r="FDR43" s="50"/>
      <c r="FDS43" s="50"/>
      <c r="FDT43" s="50"/>
      <c r="FDU43" s="50"/>
      <c r="FDV43" s="50"/>
      <c r="FDW43" s="50"/>
      <c r="FDX43" s="50"/>
      <c r="FDY43" s="50"/>
      <c r="FDZ43" s="50"/>
      <c r="FEA43" s="50"/>
      <c r="FEB43" s="50"/>
      <c r="FEC43" s="50"/>
      <c r="FED43" s="50"/>
      <c r="FEE43" s="50"/>
      <c r="FEF43" s="50"/>
      <c r="FEG43" s="50"/>
      <c r="FEH43" s="50"/>
      <c r="FEI43" s="50"/>
      <c r="FEJ43" s="50"/>
      <c r="FEK43" s="50"/>
      <c r="FEL43" s="50"/>
      <c r="FEM43" s="50"/>
      <c r="FEN43" s="50"/>
      <c r="FEO43" s="50"/>
      <c r="FEP43" s="50"/>
      <c r="FEQ43" s="50"/>
      <c r="FER43" s="50"/>
      <c r="FES43" s="50"/>
      <c r="FET43" s="50"/>
      <c r="FEU43" s="50"/>
      <c r="FEV43" s="50"/>
      <c r="FEW43" s="50"/>
      <c r="FEX43" s="50"/>
      <c r="FEY43" s="50"/>
      <c r="FEZ43" s="50"/>
      <c r="FFA43" s="50"/>
      <c r="FFB43" s="50"/>
      <c r="FFC43" s="50"/>
      <c r="FFD43" s="50"/>
      <c r="FFE43" s="50"/>
      <c r="FFF43" s="50"/>
      <c r="FFG43" s="50"/>
      <c r="FFH43" s="50"/>
      <c r="FFI43" s="50"/>
      <c r="FFJ43" s="50"/>
      <c r="FFK43" s="50"/>
      <c r="FFL43" s="50"/>
      <c r="FFM43" s="50"/>
      <c r="FFN43" s="50"/>
      <c r="FFO43" s="50"/>
      <c r="FFP43" s="50"/>
      <c r="FFQ43" s="50"/>
      <c r="FFR43" s="50"/>
      <c r="FFS43" s="50"/>
      <c r="FFT43" s="50"/>
      <c r="FFU43" s="50"/>
      <c r="FFV43" s="50"/>
      <c r="FFW43" s="50"/>
      <c r="FFX43" s="50"/>
      <c r="FFY43" s="50"/>
      <c r="FFZ43" s="50"/>
      <c r="FGA43" s="50"/>
      <c r="FGB43" s="50"/>
      <c r="FGC43" s="50"/>
      <c r="FGD43" s="50"/>
      <c r="FGE43" s="50"/>
      <c r="FGF43" s="50"/>
      <c r="FGG43" s="50"/>
      <c r="FGH43" s="50"/>
      <c r="FGI43" s="50"/>
      <c r="FGJ43" s="50"/>
      <c r="FGK43" s="50"/>
      <c r="FGL43" s="50"/>
      <c r="FGM43" s="50"/>
      <c r="FGN43" s="50"/>
      <c r="FGO43" s="50"/>
      <c r="FGP43" s="50"/>
      <c r="FGQ43" s="50"/>
      <c r="FGR43" s="50"/>
      <c r="FGS43" s="50"/>
      <c r="FGT43" s="50"/>
      <c r="FGU43" s="50"/>
      <c r="FGV43" s="50"/>
      <c r="FGW43" s="50"/>
      <c r="FGX43" s="50"/>
      <c r="FGY43" s="50"/>
      <c r="FGZ43" s="50"/>
      <c r="FHA43" s="50"/>
      <c r="FHB43" s="50"/>
      <c r="FHC43" s="50"/>
      <c r="FHD43" s="50"/>
      <c r="FHE43" s="50"/>
      <c r="FHF43" s="50"/>
      <c r="FHG43" s="50"/>
      <c r="FHH43" s="50"/>
      <c r="FHI43" s="50"/>
      <c r="FHJ43" s="50"/>
      <c r="FHK43" s="50"/>
      <c r="FHL43" s="50"/>
      <c r="FHM43" s="50"/>
      <c r="FHN43" s="50"/>
      <c r="FHO43" s="50"/>
      <c r="FHP43" s="50"/>
      <c r="FHQ43" s="50"/>
      <c r="FHR43" s="50"/>
      <c r="FHS43" s="50"/>
      <c r="FHT43" s="50"/>
      <c r="FHU43" s="50"/>
      <c r="FHV43" s="50"/>
      <c r="FHW43" s="50"/>
      <c r="FHX43" s="50"/>
      <c r="FHY43" s="50"/>
      <c r="FHZ43" s="50"/>
      <c r="FIA43" s="50"/>
      <c r="FIB43" s="50"/>
      <c r="FIC43" s="50"/>
      <c r="FID43" s="50"/>
      <c r="FIE43" s="50"/>
      <c r="FIF43" s="50"/>
      <c r="FIG43" s="50"/>
      <c r="FIH43" s="50"/>
      <c r="FII43" s="50"/>
      <c r="FIJ43" s="50"/>
      <c r="FIK43" s="50"/>
      <c r="FIL43" s="50"/>
      <c r="FIM43" s="50"/>
      <c r="FIN43" s="50"/>
      <c r="FIO43" s="50"/>
      <c r="FIP43" s="50"/>
      <c r="FIQ43" s="50"/>
      <c r="FIR43" s="50"/>
      <c r="FIS43" s="50"/>
      <c r="FIT43" s="50"/>
      <c r="FIU43" s="50"/>
      <c r="FIV43" s="50"/>
      <c r="FIW43" s="50"/>
      <c r="FIX43" s="50"/>
      <c r="FIY43" s="50"/>
      <c r="FIZ43" s="50"/>
      <c r="FJA43" s="50"/>
      <c r="FJB43" s="50"/>
      <c r="FJC43" s="50"/>
      <c r="FJD43" s="50"/>
      <c r="FJE43" s="50"/>
      <c r="FJF43" s="50"/>
      <c r="FJG43" s="50"/>
      <c r="FJH43" s="50"/>
      <c r="FJI43" s="50"/>
      <c r="FJJ43" s="50"/>
      <c r="FJK43" s="50"/>
      <c r="FJL43" s="50"/>
      <c r="FJM43" s="50"/>
      <c r="FJN43" s="50"/>
      <c r="FJO43" s="50"/>
      <c r="FJP43" s="50"/>
      <c r="FJQ43" s="50"/>
      <c r="FJR43" s="50"/>
      <c r="FJS43" s="50"/>
      <c r="FJT43" s="50"/>
      <c r="FJU43" s="50"/>
      <c r="FJV43" s="50"/>
      <c r="FJW43" s="50"/>
      <c r="FJX43" s="50"/>
      <c r="FJY43" s="50"/>
      <c r="FJZ43" s="50"/>
      <c r="FKA43" s="50"/>
      <c r="FKB43" s="50"/>
      <c r="FKC43" s="50"/>
      <c r="FKD43" s="50"/>
      <c r="FKE43" s="50"/>
      <c r="FKF43" s="50"/>
      <c r="FKG43" s="50"/>
      <c r="FKH43" s="50"/>
      <c r="FKI43" s="50"/>
      <c r="FKJ43" s="50"/>
      <c r="FKK43" s="50"/>
      <c r="FKL43" s="50"/>
      <c r="FKM43" s="50"/>
      <c r="FKN43" s="50"/>
      <c r="FKO43" s="50"/>
      <c r="FKP43" s="50"/>
      <c r="FKQ43" s="50"/>
      <c r="FKR43" s="50"/>
      <c r="FKS43" s="50"/>
      <c r="FKT43" s="50"/>
      <c r="FKU43" s="50"/>
      <c r="FKV43" s="50"/>
      <c r="FKW43" s="50"/>
      <c r="FKX43" s="50"/>
      <c r="FKY43" s="50"/>
      <c r="FKZ43" s="50"/>
      <c r="FLA43" s="50"/>
      <c r="FLB43" s="50"/>
      <c r="FLC43" s="50"/>
      <c r="FLD43" s="50"/>
      <c r="FLE43" s="50"/>
      <c r="FLF43" s="50"/>
      <c r="FLG43" s="50"/>
      <c r="FLH43" s="50"/>
      <c r="FLI43" s="50"/>
      <c r="FLJ43" s="50"/>
      <c r="FLK43" s="50"/>
      <c r="FLL43" s="50"/>
      <c r="FLM43" s="50"/>
      <c r="FLN43" s="50"/>
      <c r="FLO43" s="50"/>
      <c r="FLP43" s="50"/>
      <c r="FLQ43" s="50"/>
      <c r="FLR43" s="50"/>
      <c r="FLS43" s="50"/>
      <c r="FLT43" s="50"/>
      <c r="FLU43" s="50"/>
      <c r="FLV43" s="50"/>
      <c r="FLW43" s="50"/>
      <c r="FLX43" s="50"/>
      <c r="FLY43" s="50"/>
      <c r="FLZ43" s="50"/>
      <c r="FMA43" s="50"/>
      <c r="FMB43" s="50"/>
      <c r="FMC43" s="50"/>
      <c r="FMD43" s="50"/>
      <c r="FME43" s="50"/>
      <c r="FMF43" s="50"/>
      <c r="FMG43" s="50"/>
      <c r="FMH43" s="50"/>
      <c r="FMI43" s="50"/>
      <c r="FMJ43" s="50"/>
      <c r="FMK43" s="50"/>
      <c r="FML43" s="50"/>
      <c r="FMM43" s="50"/>
      <c r="FMN43" s="50"/>
      <c r="FMO43" s="50"/>
      <c r="FMP43" s="50"/>
      <c r="FMQ43" s="50"/>
      <c r="FMR43" s="50"/>
      <c r="FMS43" s="50"/>
      <c r="FMT43" s="50"/>
      <c r="FMU43" s="50"/>
      <c r="FMV43" s="50"/>
      <c r="FMW43" s="50"/>
      <c r="FMX43" s="50"/>
      <c r="FMY43" s="50"/>
      <c r="FMZ43" s="50"/>
      <c r="FNA43" s="50"/>
      <c r="FNB43" s="50"/>
      <c r="FNC43" s="50"/>
      <c r="FND43" s="50"/>
      <c r="FNE43" s="50"/>
      <c r="FNF43" s="50"/>
      <c r="FNG43" s="50"/>
      <c r="FNH43" s="50"/>
      <c r="FNI43" s="50"/>
      <c r="FNJ43" s="50"/>
      <c r="FNK43" s="50"/>
      <c r="FNL43" s="50"/>
      <c r="FNM43" s="50"/>
      <c r="FNN43" s="50"/>
      <c r="FNO43" s="50"/>
      <c r="FNP43" s="50"/>
      <c r="FNQ43" s="50"/>
      <c r="FNR43" s="50"/>
      <c r="FNS43" s="50"/>
      <c r="FNT43" s="50"/>
      <c r="FNU43" s="50"/>
      <c r="FNV43" s="50"/>
      <c r="FNW43" s="50"/>
      <c r="FNX43" s="50"/>
      <c r="FNY43" s="50"/>
      <c r="FNZ43" s="50"/>
      <c r="FOA43" s="50"/>
      <c r="FOB43" s="50"/>
      <c r="FOC43" s="50"/>
      <c r="FOD43" s="50"/>
      <c r="FOE43" s="50"/>
      <c r="FOF43" s="50"/>
      <c r="FOG43" s="50"/>
      <c r="FOH43" s="50"/>
      <c r="FOI43" s="50"/>
      <c r="FOJ43" s="50"/>
      <c r="FOK43" s="50"/>
      <c r="FOL43" s="50"/>
      <c r="FOM43" s="50"/>
      <c r="FON43" s="50"/>
      <c r="FOO43" s="50"/>
      <c r="FOP43" s="50"/>
      <c r="FOQ43" s="50"/>
      <c r="FOR43" s="50"/>
      <c r="FOS43" s="50"/>
      <c r="FOT43" s="50"/>
      <c r="FOU43" s="50"/>
      <c r="FOV43" s="50"/>
      <c r="FOW43" s="50"/>
      <c r="FOX43" s="50"/>
      <c r="FOY43" s="50"/>
      <c r="FOZ43" s="50"/>
      <c r="FPA43" s="50"/>
      <c r="FPB43" s="50"/>
      <c r="FPC43" s="50"/>
      <c r="FPD43" s="50"/>
      <c r="FPE43" s="50"/>
      <c r="FPF43" s="50"/>
      <c r="FPG43" s="50"/>
      <c r="FPH43" s="50"/>
      <c r="FPI43" s="50"/>
      <c r="FPJ43" s="50"/>
      <c r="FPK43" s="50"/>
      <c r="FPL43" s="50"/>
      <c r="FPM43" s="50"/>
      <c r="FPN43" s="50"/>
      <c r="FPO43" s="50"/>
      <c r="FPP43" s="50"/>
      <c r="FPQ43" s="50"/>
      <c r="FPR43" s="50"/>
      <c r="FPS43" s="50"/>
      <c r="FPT43" s="50"/>
      <c r="FPU43" s="50"/>
      <c r="FPV43" s="50"/>
      <c r="FPW43" s="50"/>
      <c r="FPX43" s="50"/>
      <c r="FPY43" s="50"/>
      <c r="FPZ43" s="50"/>
      <c r="FQA43" s="50"/>
      <c r="FQB43" s="50"/>
      <c r="FQC43" s="50"/>
      <c r="FQD43" s="50"/>
      <c r="FQE43" s="50"/>
      <c r="FQF43" s="50"/>
      <c r="FQG43" s="50"/>
      <c r="FQH43" s="50"/>
      <c r="FQI43" s="50"/>
      <c r="FQJ43" s="50"/>
      <c r="FQK43" s="50"/>
      <c r="FQL43" s="50"/>
      <c r="FQM43" s="50"/>
      <c r="FQN43" s="50"/>
      <c r="FQO43" s="50"/>
      <c r="FQP43" s="50"/>
      <c r="FQQ43" s="50"/>
      <c r="FQR43" s="50"/>
      <c r="FQS43" s="50"/>
      <c r="FQT43" s="50"/>
      <c r="FQU43" s="50"/>
      <c r="FQV43" s="50"/>
      <c r="FQW43" s="50"/>
      <c r="FQX43" s="50"/>
      <c r="FQY43" s="50"/>
      <c r="FQZ43" s="50"/>
      <c r="FRA43" s="50"/>
      <c r="FRB43" s="50"/>
      <c r="FRC43" s="50"/>
      <c r="FRD43" s="50"/>
      <c r="FRE43" s="50"/>
      <c r="FRF43" s="50"/>
      <c r="FRG43" s="50"/>
      <c r="FRH43" s="50"/>
      <c r="FRI43" s="50"/>
      <c r="FRJ43" s="50"/>
      <c r="FRK43" s="50"/>
      <c r="FRL43" s="50"/>
      <c r="FRM43" s="50"/>
      <c r="FRN43" s="50"/>
      <c r="FRO43" s="50"/>
      <c r="FRP43" s="50"/>
      <c r="FRQ43" s="50"/>
      <c r="FRR43" s="50"/>
      <c r="FRS43" s="50"/>
      <c r="FRT43" s="50"/>
      <c r="FRU43" s="50"/>
      <c r="FRV43" s="50"/>
      <c r="FRW43" s="50"/>
      <c r="FRX43" s="50"/>
      <c r="FRY43" s="50"/>
      <c r="FRZ43" s="50"/>
      <c r="FSA43" s="50"/>
      <c r="FSB43" s="50"/>
      <c r="FSC43" s="50"/>
      <c r="FSD43" s="50"/>
      <c r="FSE43" s="50"/>
      <c r="FSF43" s="50"/>
      <c r="FSG43" s="50"/>
      <c r="FSH43" s="50"/>
      <c r="FSI43" s="50"/>
      <c r="FSJ43" s="50"/>
      <c r="FSK43" s="50"/>
      <c r="FSL43" s="50"/>
      <c r="FSM43" s="50"/>
      <c r="FSN43" s="50"/>
      <c r="FSO43" s="50"/>
      <c r="FSP43" s="50"/>
      <c r="FSQ43" s="50"/>
      <c r="FSR43" s="50"/>
      <c r="FSS43" s="50"/>
      <c r="FST43" s="50"/>
      <c r="FSU43" s="50"/>
      <c r="FSV43" s="50"/>
      <c r="FSW43" s="50"/>
      <c r="FSX43" s="50"/>
      <c r="FSY43" s="50"/>
      <c r="FSZ43" s="50"/>
      <c r="FTA43" s="50"/>
      <c r="FTB43" s="50"/>
      <c r="FTC43" s="50"/>
      <c r="FTD43" s="50"/>
      <c r="FTE43" s="50"/>
      <c r="FTF43" s="50"/>
      <c r="FTG43" s="50"/>
      <c r="FTH43" s="50"/>
      <c r="FTI43" s="50"/>
      <c r="FTJ43" s="50"/>
      <c r="FTK43" s="50"/>
      <c r="FTL43" s="50"/>
      <c r="FTM43" s="50"/>
      <c r="FTN43" s="50"/>
      <c r="FTO43" s="50"/>
      <c r="FTP43" s="50"/>
      <c r="FTQ43" s="50"/>
      <c r="FTR43" s="50"/>
      <c r="FTS43" s="50"/>
      <c r="FTT43" s="50"/>
      <c r="FTU43" s="50"/>
      <c r="FTV43" s="50"/>
      <c r="FTW43" s="50"/>
      <c r="FTX43" s="50"/>
      <c r="FTY43" s="50"/>
      <c r="FTZ43" s="50"/>
      <c r="FUA43" s="50"/>
      <c r="FUB43" s="50"/>
      <c r="FUC43" s="50"/>
      <c r="FUD43" s="50"/>
      <c r="FUE43" s="50"/>
      <c r="FUF43" s="50"/>
      <c r="FUG43" s="50"/>
      <c r="FUH43" s="50"/>
      <c r="FUI43" s="50"/>
      <c r="FUJ43" s="50"/>
      <c r="FUK43" s="50"/>
      <c r="FUL43" s="50"/>
      <c r="FUM43" s="50"/>
      <c r="FUN43" s="50"/>
      <c r="FUO43" s="50"/>
      <c r="FUP43" s="50"/>
      <c r="FUQ43" s="50"/>
      <c r="FUR43" s="50"/>
      <c r="FUS43" s="50"/>
      <c r="FUT43" s="50"/>
      <c r="FUU43" s="50"/>
      <c r="FUV43" s="50"/>
      <c r="FUW43" s="50"/>
      <c r="FUX43" s="50"/>
      <c r="FUY43" s="50"/>
      <c r="FUZ43" s="50"/>
      <c r="FVA43" s="50"/>
      <c r="FVB43" s="50"/>
      <c r="FVC43" s="50"/>
      <c r="FVD43" s="50"/>
      <c r="FVE43" s="50"/>
      <c r="FVF43" s="50"/>
      <c r="FVG43" s="50"/>
      <c r="FVH43" s="50"/>
      <c r="FVI43" s="50"/>
      <c r="FVJ43" s="50"/>
      <c r="FVK43" s="50"/>
      <c r="FVL43" s="50"/>
      <c r="FVM43" s="50"/>
      <c r="FVN43" s="50"/>
      <c r="FVO43" s="50"/>
      <c r="FVP43" s="50"/>
      <c r="FVQ43" s="50"/>
      <c r="FVR43" s="50"/>
      <c r="FVS43" s="50"/>
      <c r="FVT43" s="50"/>
      <c r="FVU43" s="50"/>
      <c r="FVV43" s="50"/>
      <c r="FVW43" s="50"/>
      <c r="FVX43" s="50"/>
      <c r="FVY43" s="50"/>
      <c r="FVZ43" s="50"/>
      <c r="FWA43" s="50"/>
      <c r="FWB43" s="50"/>
      <c r="FWC43" s="50"/>
      <c r="FWD43" s="50"/>
      <c r="FWE43" s="50"/>
      <c r="FWF43" s="50"/>
      <c r="FWG43" s="50"/>
      <c r="FWH43" s="50"/>
      <c r="FWI43" s="50"/>
      <c r="FWJ43" s="50"/>
      <c r="FWK43" s="50"/>
      <c r="FWL43" s="50"/>
      <c r="FWM43" s="50"/>
      <c r="FWN43" s="50"/>
      <c r="FWO43" s="50"/>
      <c r="FWP43" s="50"/>
      <c r="FWQ43" s="50"/>
      <c r="FWR43" s="50"/>
      <c r="FWS43" s="50"/>
      <c r="FWT43" s="50"/>
      <c r="FWU43" s="50"/>
      <c r="FWV43" s="50"/>
      <c r="FWW43" s="50"/>
      <c r="FWX43" s="50"/>
      <c r="FWY43" s="50"/>
      <c r="FWZ43" s="50"/>
      <c r="FXA43" s="50"/>
      <c r="FXB43" s="50"/>
      <c r="FXC43" s="50"/>
      <c r="FXD43" s="50"/>
      <c r="FXE43" s="50"/>
      <c r="FXF43" s="50"/>
      <c r="FXG43" s="50"/>
      <c r="FXH43" s="50"/>
      <c r="FXI43" s="50"/>
      <c r="FXJ43" s="50"/>
      <c r="FXK43" s="50"/>
      <c r="FXL43" s="50"/>
      <c r="FXM43" s="50"/>
      <c r="FXN43" s="50"/>
      <c r="FXO43" s="50"/>
      <c r="FXP43" s="50"/>
      <c r="FXQ43" s="50"/>
      <c r="FXR43" s="50"/>
      <c r="FXS43" s="50"/>
      <c r="FXT43" s="50"/>
      <c r="FXU43" s="50"/>
      <c r="FXV43" s="50"/>
      <c r="FXW43" s="50"/>
      <c r="FXX43" s="50"/>
      <c r="FXY43" s="50"/>
      <c r="FXZ43" s="50"/>
      <c r="FYA43" s="50"/>
      <c r="FYB43" s="50"/>
      <c r="FYC43" s="50"/>
      <c r="FYD43" s="50"/>
      <c r="FYE43" s="50"/>
      <c r="FYF43" s="50"/>
      <c r="FYG43" s="50"/>
      <c r="FYH43" s="50"/>
      <c r="FYI43" s="50"/>
      <c r="FYJ43" s="50"/>
      <c r="FYK43" s="50"/>
      <c r="FYL43" s="50"/>
      <c r="FYM43" s="50"/>
      <c r="FYN43" s="50"/>
      <c r="FYO43" s="50"/>
      <c r="FYP43" s="50"/>
      <c r="FYQ43" s="50"/>
      <c r="FYR43" s="50"/>
      <c r="FYS43" s="50"/>
      <c r="FYT43" s="50"/>
      <c r="FYU43" s="50"/>
      <c r="FYV43" s="50"/>
      <c r="FYW43" s="50"/>
      <c r="FYX43" s="50"/>
      <c r="FYY43" s="50"/>
      <c r="FYZ43" s="50"/>
      <c r="FZA43" s="50"/>
      <c r="FZB43" s="50"/>
      <c r="FZC43" s="50"/>
      <c r="FZD43" s="50"/>
      <c r="FZE43" s="50"/>
      <c r="FZF43" s="50"/>
      <c r="FZG43" s="50"/>
      <c r="FZH43" s="50"/>
      <c r="FZI43" s="50"/>
      <c r="FZJ43" s="50"/>
      <c r="FZK43" s="50"/>
      <c r="FZL43" s="50"/>
      <c r="FZM43" s="50"/>
      <c r="FZN43" s="50"/>
      <c r="FZO43" s="50"/>
      <c r="FZP43" s="50"/>
      <c r="FZQ43" s="50"/>
      <c r="FZR43" s="50"/>
      <c r="FZS43" s="50"/>
      <c r="FZT43" s="50"/>
      <c r="FZU43" s="50"/>
      <c r="FZV43" s="50"/>
      <c r="FZW43" s="50"/>
      <c r="FZX43" s="50"/>
      <c r="FZY43" s="50"/>
      <c r="FZZ43" s="50"/>
      <c r="GAA43" s="50"/>
      <c r="GAB43" s="50"/>
      <c r="GAC43" s="50"/>
      <c r="GAD43" s="50"/>
      <c r="GAE43" s="50"/>
      <c r="GAF43" s="50"/>
      <c r="GAG43" s="50"/>
      <c r="GAH43" s="50"/>
      <c r="GAI43" s="50"/>
      <c r="GAJ43" s="50"/>
      <c r="GAK43" s="50"/>
      <c r="GAL43" s="50"/>
      <c r="GAM43" s="50"/>
      <c r="GAN43" s="50"/>
      <c r="GAO43" s="50"/>
      <c r="GAP43" s="50"/>
      <c r="GAQ43" s="50"/>
      <c r="GAR43" s="50"/>
      <c r="GAS43" s="50"/>
      <c r="GAT43" s="50"/>
      <c r="GAU43" s="50"/>
      <c r="GAV43" s="50"/>
      <c r="GAW43" s="50"/>
      <c r="GAX43" s="50"/>
      <c r="GAY43" s="50"/>
      <c r="GAZ43" s="50"/>
      <c r="GBA43" s="50"/>
      <c r="GBB43" s="50"/>
      <c r="GBC43" s="50"/>
      <c r="GBD43" s="50"/>
      <c r="GBE43" s="50"/>
      <c r="GBF43" s="50"/>
      <c r="GBG43" s="50"/>
      <c r="GBH43" s="50"/>
      <c r="GBI43" s="50"/>
      <c r="GBJ43" s="50"/>
      <c r="GBK43" s="50"/>
      <c r="GBL43" s="50"/>
      <c r="GBM43" s="50"/>
      <c r="GBN43" s="50"/>
      <c r="GBO43" s="50"/>
      <c r="GBP43" s="50"/>
      <c r="GBQ43" s="50"/>
      <c r="GBR43" s="50"/>
      <c r="GBS43" s="50"/>
      <c r="GBT43" s="50"/>
      <c r="GBU43" s="50"/>
      <c r="GBV43" s="50"/>
      <c r="GBW43" s="50"/>
      <c r="GBX43" s="50"/>
      <c r="GBY43" s="50"/>
      <c r="GBZ43" s="50"/>
      <c r="GCA43" s="50"/>
      <c r="GCB43" s="50"/>
      <c r="GCC43" s="50"/>
      <c r="GCD43" s="50"/>
      <c r="GCE43" s="50"/>
      <c r="GCF43" s="50"/>
      <c r="GCG43" s="50"/>
      <c r="GCH43" s="50"/>
      <c r="GCI43" s="50"/>
      <c r="GCJ43" s="50"/>
      <c r="GCK43" s="50"/>
      <c r="GCL43" s="50"/>
      <c r="GCM43" s="50"/>
      <c r="GCN43" s="50"/>
      <c r="GCO43" s="50"/>
      <c r="GCP43" s="50"/>
      <c r="GCQ43" s="50"/>
      <c r="GCR43" s="50"/>
      <c r="GCS43" s="50"/>
      <c r="GCT43" s="50"/>
      <c r="GCU43" s="50"/>
      <c r="GCV43" s="50"/>
      <c r="GCW43" s="50"/>
      <c r="GCX43" s="50"/>
      <c r="GCY43" s="50"/>
      <c r="GCZ43" s="50"/>
      <c r="GDA43" s="50"/>
      <c r="GDB43" s="50"/>
      <c r="GDC43" s="50"/>
      <c r="GDD43" s="50"/>
      <c r="GDE43" s="50"/>
      <c r="GDF43" s="50"/>
      <c r="GDG43" s="50"/>
      <c r="GDH43" s="50"/>
      <c r="GDI43" s="50"/>
      <c r="GDJ43" s="50"/>
      <c r="GDK43" s="50"/>
      <c r="GDL43" s="50"/>
      <c r="GDM43" s="50"/>
      <c r="GDN43" s="50"/>
      <c r="GDO43" s="50"/>
      <c r="GDP43" s="50"/>
      <c r="GDQ43" s="50"/>
      <c r="GDR43" s="50"/>
      <c r="GDS43" s="50"/>
      <c r="GDT43" s="50"/>
      <c r="GDU43" s="50"/>
      <c r="GDV43" s="50"/>
      <c r="GDW43" s="50"/>
      <c r="GDX43" s="50"/>
      <c r="GDY43" s="50"/>
      <c r="GDZ43" s="50"/>
      <c r="GEA43" s="50"/>
      <c r="GEB43" s="50"/>
      <c r="GEC43" s="50"/>
      <c r="GED43" s="50"/>
      <c r="GEE43" s="50"/>
      <c r="GEF43" s="50"/>
      <c r="GEG43" s="50"/>
      <c r="GEH43" s="50"/>
      <c r="GEI43" s="50"/>
      <c r="GEJ43" s="50"/>
      <c r="GEK43" s="50"/>
      <c r="GEL43" s="50"/>
      <c r="GEM43" s="50"/>
      <c r="GEN43" s="50"/>
      <c r="GEO43" s="50"/>
      <c r="GEP43" s="50"/>
      <c r="GEQ43" s="50"/>
      <c r="GER43" s="50"/>
      <c r="GES43" s="50"/>
      <c r="GET43" s="50"/>
      <c r="GEU43" s="50"/>
      <c r="GEV43" s="50"/>
      <c r="GEW43" s="50"/>
      <c r="GEX43" s="50"/>
      <c r="GEY43" s="50"/>
      <c r="GEZ43" s="50"/>
      <c r="GFA43" s="50"/>
      <c r="GFB43" s="50"/>
      <c r="GFC43" s="50"/>
      <c r="GFD43" s="50"/>
      <c r="GFE43" s="50"/>
      <c r="GFF43" s="50"/>
      <c r="GFG43" s="50"/>
      <c r="GFH43" s="50"/>
      <c r="GFI43" s="50"/>
      <c r="GFJ43" s="50"/>
      <c r="GFK43" s="50"/>
      <c r="GFL43" s="50"/>
      <c r="GFM43" s="50"/>
      <c r="GFN43" s="50"/>
      <c r="GFO43" s="50"/>
      <c r="GFP43" s="50"/>
      <c r="GFQ43" s="50"/>
      <c r="GFR43" s="50"/>
      <c r="GFS43" s="50"/>
      <c r="GFT43" s="50"/>
      <c r="GFU43" s="50"/>
      <c r="GFV43" s="50"/>
      <c r="GFW43" s="50"/>
      <c r="GFX43" s="50"/>
      <c r="GFY43" s="50"/>
      <c r="GFZ43" s="50"/>
      <c r="GGA43" s="50"/>
      <c r="GGB43" s="50"/>
      <c r="GGC43" s="50"/>
      <c r="GGD43" s="50"/>
      <c r="GGE43" s="50"/>
      <c r="GGF43" s="50"/>
      <c r="GGG43" s="50"/>
      <c r="GGH43" s="50"/>
      <c r="GGI43" s="50"/>
      <c r="GGJ43" s="50"/>
      <c r="GGK43" s="50"/>
      <c r="GGL43" s="50"/>
      <c r="GGM43" s="50"/>
      <c r="GGN43" s="50"/>
      <c r="GGO43" s="50"/>
      <c r="GGP43" s="50"/>
      <c r="GGQ43" s="50"/>
      <c r="GGR43" s="50"/>
      <c r="GGS43" s="50"/>
      <c r="GGT43" s="50"/>
      <c r="GGU43" s="50"/>
      <c r="GGV43" s="50"/>
      <c r="GGW43" s="50"/>
      <c r="GGX43" s="50"/>
      <c r="GGY43" s="50"/>
      <c r="GGZ43" s="50"/>
      <c r="GHA43" s="50"/>
      <c r="GHB43" s="50"/>
      <c r="GHC43" s="50"/>
      <c r="GHD43" s="50"/>
      <c r="GHE43" s="50"/>
      <c r="GHF43" s="50"/>
      <c r="GHG43" s="50"/>
      <c r="GHH43" s="50"/>
      <c r="GHI43" s="50"/>
      <c r="GHJ43" s="50"/>
      <c r="GHK43" s="50"/>
      <c r="GHL43" s="50"/>
      <c r="GHM43" s="50"/>
      <c r="GHN43" s="50"/>
      <c r="GHO43" s="50"/>
      <c r="GHP43" s="50"/>
      <c r="GHQ43" s="50"/>
      <c r="GHR43" s="50"/>
      <c r="GHS43" s="50"/>
      <c r="GHT43" s="50"/>
      <c r="GHU43" s="50"/>
      <c r="GHV43" s="50"/>
      <c r="GHW43" s="50"/>
      <c r="GHX43" s="50"/>
      <c r="GHY43" s="50"/>
      <c r="GHZ43" s="50"/>
      <c r="GIA43" s="50"/>
      <c r="GIB43" s="50"/>
      <c r="GIC43" s="50"/>
      <c r="GID43" s="50"/>
      <c r="GIE43" s="50"/>
      <c r="GIF43" s="50"/>
      <c r="GIG43" s="50"/>
      <c r="GIH43" s="50"/>
      <c r="GII43" s="50"/>
      <c r="GIJ43" s="50"/>
      <c r="GIK43" s="50"/>
      <c r="GIL43" s="50"/>
      <c r="GIM43" s="50"/>
      <c r="GIN43" s="50"/>
      <c r="GIO43" s="50"/>
      <c r="GIP43" s="50"/>
      <c r="GIQ43" s="50"/>
      <c r="GIR43" s="50"/>
      <c r="GIS43" s="50"/>
      <c r="GIT43" s="50"/>
      <c r="GIU43" s="50"/>
      <c r="GIV43" s="50"/>
      <c r="GIW43" s="50"/>
      <c r="GIX43" s="50"/>
      <c r="GIY43" s="50"/>
      <c r="GIZ43" s="50"/>
      <c r="GJA43" s="50"/>
      <c r="GJB43" s="50"/>
      <c r="GJC43" s="50"/>
      <c r="GJD43" s="50"/>
      <c r="GJE43" s="50"/>
      <c r="GJF43" s="50"/>
      <c r="GJG43" s="50"/>
      <c r="GJH43" s="50"/>
      <c r="GJI43" s="50"/>
      <c r="GJJ43" s="50"/>
      <c r="GJK43" s="50"/>
      <c r="GJL43" s="50"/>
      <c r="GJM43" s="50"/>
      <c r="GJN43" s="50"/>
      <c r="GJO43" s="50"/>
      <c r="GJP43" s="50"/>
      <c r="GJQ43" s="50"/>
      <c r="GJR43" s="50"/>
      <c r="GJS43" s="50"/>
      <c r="GJT43" s="50"/>
      <c r="GJU43" s="50"/>
      <c r="GJV43" s="50"/>
      <c r="GJW43" s="50"/>
      <c r="GJX43" s="50"/>
      <c r="GJY43" s="50"/>
      <c r="GJZ43" s="50"/>
      <c r="GKA43" s="50"/>
      <c r="GKB43" s="50"/>
      <c r="GKC43" s="50"/>
      <c r="GKD43" s="50"/>
      <c r="GKE43" s="50"/>
      <c r="GKF43" s="50"/>
      <c r="GKG43" s="50"/>
      <c r="GKH43" s="50"/>
      <c r="GKI43" s="50"/>
      <c r="GKJ43" s="50"/>
      <c r="GKK43" s="50"/>
      <c r="GKL43" s="50"/>
      <c r="GKM43" s="50"/>
      <c r="GKN43" s="50"/>
      <c r="GKO43" s="50"/>
      <c r="GKP43" s="50"/>
      <c r="GKQ43" s="50"/>
      <c r="GKR43" s="50"/>
      <c r="GKS43" s="50"/>
      <c r="GKT43" s="50"/>
      <c r="GKU43" s="50"/>
      <c r="GKV43" s="50"/>
      <c r="GKW43" s="50"/>
      <c r="GKX43" s="50"/>
      <c r="GKY43" s="50"/>
      <c r="GKZ43" s="50"/>
      <c r="GLA43" s="50"/>
      <c r="GLB43" s="50"/>
      <c r="GLC43" s="50"/>
      <c r="GLD43" s="50"/>
      <c r="GLE43" s="50"/>
      <c r="GLF43" s="50"/>
      <c r="GLG43" s="50"/>
      <c r="GLH43" s="50"/>
      <c r="GLI43" s="50"/>
      <c r="GLJ43" s="50"/>
      <c r="GLK43" s="50"/>
      <c r="GLL43" s="50"/>
      <c r="GLM43" s="50"/>
      <c r="GLN43" s="50"/>
      <c r="GLO43" s="50"/>
      <c r="GLP43" s="50"/>
      <c r="GLQ43" s="50"/>
      <c r="GLR43" s="50"/>
      <c r="GLS43" s="50"/>
      <c r="GLT43" s="50"/>
      <c r="GLU43" s="50"/>
      <c r="GLV43" s="50"/>
      <c r="GLW43" s="50"/>
      <c r="GLX43" s="50"/>
      <c r="GLY43" s="50"/>
      <c r="GLZ43" s="50"/>
      <c r="GMA43" s="50"/>
      <c r="GMB43" s="50"/>
      <c r="GMC43" s="50"/>
      <c r="GMD43" s="50"/>
      <c r="GME43" s="50"/>
      <c r="GMF43" s="50"/>
      <c r="GMG43" s="50"/>
      <c r="GMH43" s="50"/>
      <c r="GMI43" s="50"/>
      <c r="GMJ43" s="50"/>
      <c r="GMK43" s="50"/>
      <c r="GML43" s="50"/>
      <c r="GMM43" s="50"/>
      <c r="GMN43" s="50"/>
      <c r="GMO43" s="50"/>
      <c r="GMP43" s="50"/>
      <c r="GMQ43" s="50"/>
      <c r="GMR43" s="50"/>
      <c r="GMS43" s="50"/>
      <c r="GMT43" s="50"/>
      <c r="GMU43" s="50"/>
      <c r="GMV43" s="50"/>
      <c r="GMW43" s="50"/>
      <c r="GMX43" s="50"/>
      <c r="GMY43" s="50"/>
      <c r="GMZ43" s="50"/>
      <c r="GNA43" s="50"/>
      <c r="GNB43" s="50"/>
      <c r="GNC43" s="50"/>
      <c r="GND43" s="50"/>
      <c r="GNE43" s="50"/>
      <c r="GNF43" s="50"/>
      <c r="GNG43" s="50"/>
      <c r="GNH43" s="50"/>
      <c r="GNI43" s="50"/>
      <c r="GNJ43" s="50"/>
      <c r="GNK43" s="50"/>
      <c r="GNL43" s="50"/>
      <c r="GNM43" s="50"/>
      <c r="GNN43" s="50"/>
      <c r="GNO43" s="50"/>
      <c r="GNP43" s="50"/>
      <c r="GNQ43" s="50"/>
      <c r="GNR43" s="50"/>
      <c r="GNS43" s="50"/>
      <c r="GNT43" s="50"/>
      <c r="GNU43" s="50"/>
      <c r="GNV43" s="50"/>
      <c r="GNW43" s="50"/>
      <c r="GNX43" s="50"/>
      <c r="GNY43" s="50"/>
      <c r="GNZ43" s="50"/>
      <c r="GOA43" s="50"/>
      <c r="GOB43" s="50"/>
      <c r="GOC43" s="50"/>
      <c r="GOD43" s="50"/>
      <c r="GOE43" s="50"/>
      <c r="GOF43" s="50"/>
      <c r="GOG43" s="50"/>
      <c r="GOH43" s="50"/>
      <c r="GOI43" s="50"/>
      <c r="GOJ43" s="50"/>
      <c r="GOK43" s="50"/>
      <c r="GOL43" s="50"/>
      <c r="GOM43" s="50"/>
      <c r="GON43" s="50"/>
      <c r="GOO43" s="50"/>
      <c r="GOP43" s="50"/>
      <c r="GOQ43" s="50"/>
      <c r="GOR43" s="50"/>
      <c r="GOS43" s="50"/>
      <c r="GOT43" s="50"/>
      <c r="GOU43" s="50"/>
      <c r="GOV43" s="50"/>
      <c r="GOW43" s="50"/>
      <c r="GOX43" s="50"/>
      <c r="GOY43" s="50"/>
      <c r="GOZ43" s="50"/>
      <c r="GPA43" s="50"/>
      <c r="GPB43" s="50"/>
      <c r="GPC43" s="50"/>
      <c r="GPD43" s="50"/>
      <c r="GPE43" s="50"/>
      <c r="GPF43" s="50"/>
      <c r="GPG43" s="50"/>
      <c r="GPH43" s="50"/>
      <c r="GPI43" s="50"/>
      <c r="GPJ43" s="50"/>
      <c r="GPK43" s="50"/>
      <c r="GPL43" s="50"/>
      <c r="GPM43" s="50"/>
      <c r="GPN43" s="50"/>
      <c r="GPO43" s="50"/>
      <c r="GPP43" s="50"/>
      <c r="GPQ43" s="50"/>
      <c r="GPR43" s="50"/>
      <c r="GPS43" s="50"/>
      <c r="GPT43" s="50"/>
      <c r="GPU43" s="50"/>
      <c r="GPV43" s="50"/>
      <c r="GPW43" s="50"/>
      <c r="GPX43" s="50"/>
      <c r="GPY43" s="50"/>
      <c r="GPZ43" s="50"/>
      <c r="GQA43" s="50"/>
      <c r="GQB43" s="50"/>
      <c r="GQC43" s="50"/>
      <c r="GQD43" s="50"/>
      <c r="GQE43" s="50"/>
      <c r="GQF43" s="50"/>
      <c r="GQG43" s="50"/>
      <c r="GQH43" s="50"/>
      <c r="GQI43" s="50"/>
      <c r="GQJ43" s="50"/>
      <c r="GQK43" s="50"/>
      <c r="GQL43" s="50"/>
      <c r="GQM43" s="50"/>
      <c r="GQN43" s="50"/>
      <c r="GQO43" s="50"/>
      <c r="GQP43" s="50"/>
      <c r="GQQ43" s="50"/>
      <c r="GQR43" s="50"/>
      <c r="GQS43" s="50"/>
      <c r="GQT43" s="50"/>
      <c r="GQU43" s="50"/>
      <c r="GQV43" s="50"/>
      <c r="GQW43" s="50"/>
      <c r="GQX43" s="50"/>
      <c r="GQY43" s="50"/>
      <c r="GQZ43" s="50"/>
      <c r="GRA43" s="50"/>
      <c r="GRB43" s="50"/>
      <c r="GRC43" s="50"/>
      <c r="GRD43" s="50"/>
      <c r="GRE43" s="50"/>
      <c r="GRF43" s="50"/>
      <c r="GRG43" s="50"/>
      <c r="GRH43" s="50"/>
      <c r="GRI43" s="50"/>
      <c r="GRJ43" s="50"/>
      <c r="GRK43" s="50"/>
      <c r="GRL43" s="50"/>
      <c r="GRM43" s="50"/>
      <c r="GRN43" s="50"/>
      <c r="GRO43" s="50"/>
      <c r="GRP43" s="50"/>
      <c r="GRQ43" s="50"/>
      <c r="GRR43" s="50"/>
      <c r="GRS43" s="50"/>
      <c r="GRT43" s="50"/>
      <c r="GRU43" s="50"/>
      <c r="GRV43" s="50"/>
      <c r="GRW43" s="50"/>
      <c r="GRX43" s="50"/>
      <c r="GRY43" s="50"/>
      <c r="GRZ43" s="50"/>
      <c r="GSA43" s="50"/>
      <c r="GSB43" s="50"/>
      <c r="GSC43" s="50"/>
      <c r="GSD43" s="50"/>
      <c r="GSE43" s="50"/>
      <c r="GSF43" s="50"/>
      <c r="GSG43" s="50"/>
      <c r="GSH43" s="50"/>
      <c r="GSI43" s="50"/>
      <c r="GSJ43" s="50"/>
      <c r="GSK43" s="50"/>
      <c r="GSL43" s="50"/>
      <c r="GSM43" s="50"/>
      <c r="GSN43" s="50"/>
      <c r="GSO43" s="50"/>
      <c r="GSP43" s="50"/>
      <c r="GSQ43" s="50"/>
      <c r="GSR43" s="50"/>
      <c r="GSS43" s="50"/>
      <c r="GST43" s="50"/>
      <c r="GSU43" s="50"/>
      <c r="GSV43" s="50"/>
      <c r="GSW43" s="50"/>
      <c r="GSX43" s="50"/>
      <c r="GSY43" s="50"/>
      <c r="GSZ43" s="50"/>
      <c r="GTA43" s="50"/>
      <c r="GTB43" s="50"/>
      <c r="GTC43" s="50"/>
      <c r="GTD43" s="50"/>
      <c r="GTE43" s="50"/>
      <c r="GTF43" s="50"/>
      <c r="GTG43" s="50"/>
      <c r="GTH43" s="50"/>
      <c r="GTI43" s="50"/>
      <c r="GTJ43" s="50"/>
      <c r="GTK43" s="50"/>
      <c r="GTL43" s="50"/>
      <c r="GTM43" s="50"/>
      <c r="GTN43" s="50"/>
      <c r="GTO43" s="50"/>
      <c r="GTP43" s="50"/>
      <c r="GTQ43" s="50"/>
      <c r="GTR43" s="50"/>
      <c r="GTS43" s="50"/>
      <c r="GTT43" s="50"/>
      <c r="GTU43" s="50"/>
      <c r="GTV43" s="50"/>
      <c r="GTW43" s="50"/>
      <c r="GTX43" s="50"/>
      <c r="GTY43" s="50"/>
      <c r="GTZ43" s="50"/>
      <c r="GUA43" s="50"/>
      <c r="GUB43" s="50"/>
      <c r="GUC43" s="50"/>
      <c r="GUD43" s="50"/>
      <c r="GUE43" s="50"/>
      <c r="GUF43" s="50"/>
      <c r="GUG43" s="50"/>
      <c r="GUH43" s="50"/>
      <c r="GUI43" s="50"/>
      <c r="GUJ43" s="50"/>
      <c r="GUK43" s="50"/>
      <c r="GUL43" s="50"/>
      <c r="GUM43" s="50"/>
      <c r="GUN43" s="50"/>
      <c r="GUO43" s="50"/>
      <c r="GUP43" s="50"/>
      <c r="GUQ43" s="50"/>
      <c r="GUR43" s="50"/>
      <c r="GUS43" s="50"/>
      <c r="GUT43" s="50"/>
      <c r="GUU43" s="50"/>
      <c r="GUV43" s="50"/>
      <c r="GUW43" s="50"/>
      <c r="GUX43" s="50"/>
      <c r="GUY43" s="50"/>
      <c r="GUZ43" s="50"/>
      <c r="GVA43" s="50"/>
      <c r="GVB43" s="50"/>
      <c r="GVC43" s="50"/>
      <c r="GVD43" s="50"/>
      <c r="GVE43" s="50"/>
      <c r="GVF43" s="50"/>
      <c r="GVG43" s="50"/>
      <c r="GVH43" s="50"/>
      <c r="GVI43" s="50"/>
      <c r="GVJ43" s="50"/>
      <c r="GVK43" s="50"/>
      <c r="GVL43" s="50"/>
      <c r="GVM43" s="50"/>
      <c r="GVN43" s="50"/>
      <c r="GVO43" s="50"/>
      <c r="GVP43" s="50"/>
      <c r="GVQ43" s="50"/>
      <c r="GVR43" s="50"/>
      <c r="GVS43" s="50"/>
      <c r="GVT43" s="50"/>
      <c r="GVU43" s="50"/>
      <c r="GVV43" s="50"/>
      <c r="GVW43" s="50"/>
      <c r="GVX43" s="50"/>
      <c r="GVY43" s="50"/>
      <c r="GVZ43" s="50"/>
      <c r="GWA43" s="50"/>
      <c r="GWB43" s="50"/>
      <c r="GWC43" s="50"/>
      <c r="GWD43" s="50"/>
      <c r="GWE43" s="50"/>
      <c r="GWF43" s="50"/>
      <c r="GWG43" s="50"/>
      <c r="GWH43" s="50"/>
      <c r="GWI43" s="50"/>
      <c r="GWJ43" s="50"/>
      <c r="GWK43" s="50"/>
      <c r="GWL43" s="50"/>
      <c r="GWM43" s="50"/>
      <c r="GWN43" s="50"/>
      <c r="GWO43" s="50"/>
      <c r="GWP43" s="50"/>
      <c r="GWQ43" s="50"/>
      <c r="GWR43" s="50"/>
      <c r="GWS43" s="50"/>
      <c r="GWT43" s="50"/>
      <c r="GWU43" s="50"/>
      <c r="GWV43" s="50"/>
      <c r="GWW43" s="50"/>
      <c r="GWX43" s="50"/>
      <c r="GWY43" s="50"/>
      <c r="GWZ43" s="50"/>
      <c r="GXA43" s="50"/>
      <c r="GXB43" s="50"/>
      <c r="GXC43" s="50"/>
      <c r="GXD43" s="50"/>
      <c r="GXE43" s="50"/>
      <c r="GXF43" s="50"/>
      <c r="GXG43" s="50"/>
      <c r="GXH43" s="50"/>
      <c r="GXI43" s="50"/>
      <c r="GXJ43" s="50"/>
      <c r="GXK43" s="50"/>
      <c r="GXL43" s="50"/>
      <c r="GXM43" s="50"/>
      <c r="GXN43" s="50"/>
      <c r="GXO43" s="50"/>
      <c r="GXP43" s="50"/>
      <c r="GXQ43" s="50"/>
      <c r="GXR43" s="50"/>
      <c r="GXS43" s="50"/>
      <c r="GXT43" s="50"/>
      <c r="GXU43" s="50"/>
      <c r="GXV43" s="50"/>
      <c r="GXW43" s="50"/>
      <c r="GXX43" s="50"/>
      <c r="GXY43" s="50"/>
      <c r="GXZ43" s="50"/>
      <c r="GYA43" s="50"/>
      <c r="GYB43" s="50"/>
      <c r="GYC43" s="50"/>
      <c r="GYD43" s="50"/>
      <c r="GYE43" s="50"/>
      <c r="GYF43" s="50"/>
      <c r="GYG43" s="50"/>
      <c r="GYH43" s="50"/>
      <c r="GYI43" s="50"/>
      <c r="GYJ43" s="50"/>
      <c r="GYK43" s="50"/>
      <c r="GYL43" s="50"/>
      <c r="GYM43" s="50"/>
      <c r="GYN43" s="50"/>
      <c r="GYO43" s="50"/>
      <c r="GYP43" s="50"/>
      <c r="GYQ43" s="50"/>
      <c r="GYR43" s="50"/>
      <c r="GYS43" s="50"/>
      <c r="GYT43" s="50"/>
      <c r="GYU43" s="50"/>
      <c r="GYV43" s="50"/>
      <c r="GYW43" s="50"/>
      <c r="GYX43" s="50"/>
      <c r="GYY43" s="50"/>
      <c r="GYZ43" s="50"/>
      <c r="GZA43" s="50"/>
      <c r="GZB43" s="50"/>
      <c r="GZC43" s="50"/>
      <c r="GZD43" s="50"/>
      <c r="GZE43" s="50"/>
      <c r="GZF43" s="50"/>
      <c r="GZG43" s="50"/>
      <c r="GZH43" s="50"/>
      <c r="GZI43" s="50"/>
      <c r="GZJ43" s="50"/>
      <c r="GZK43" s="50"/>
      <c r="GZL43" s="50"/>
      <c r="GZM43" s="50"/>
      <c r="GZN43" s="50"/>
      <c r="GZO43" s="50"/>
      <c r="GZP43" s="50"/>
      <c r="GZQ43" s="50"/>
      <c r="GZR43" s="50"/>
      <c r="GZS43" s="50"/>
      <c r="GZT43" s="50"/>
      <c r="GZU43" s="50"/>
      <c r="GZV43" s="50"/>
      <c r="GZW43" s="50"/>
      <c r="GZX43" s="50"/>
      <c r="GZY43" s="50"/>
      <c r="GZZ43" s="50"/>
      <c r="HAA43" s="50"/>
      <c r="HAB43" s="50"/>
      <c r="HAC43" s="50"/>
      <c r="HAD43" s="50"/>
      <c r="HAE43" s="50"/>
      <c r="HAF43" s="50"/>
      <c r="HAG43" s="50"/>
      <c r="HAH43" s="50"/>
      <c r="HAI43" s="50"/>
      <c r="HAJ43" s="50"/>
      <c r="HAK43" s="50"/>
      <c r="HAL43" s="50"/>
      <c r="HAM43" s="50"/>
      <c r="HAN43" s="50"/>
      <c r="HAO43" s="50"/>
      <c r="HAP43" s="50"/>
      <c r="HAQ43" s="50"/>
      <c r="HAR43" s="50"/>
      <c r="HAS43" s="50"/>
      <c r="HAT43" s="50"/>
      <c r="HAU43" s="50"/>
      <c r="HAV43" s="50"/>
      <c r="HAW43" s="50"/>
      <c r="HAX43" s="50"/>
      <c r="HAY43" s="50"/>
      <c r="HAZ43" s="50"/>
      <c r="HBA43" s="50"/>
      <c r="HBB43" s="50"/>
      <c r="HBC43" s="50"/>
      <c r="HBD43" s="50"/>
      <c r="HBE43" s="50"/>
      <c r="HBF43" s="50"/>
      <c r="HBG43" s="50"/>
      <c r="HBH43" s="50"/>
      <c r="HBI43" s="50"/>
      <c r="HBJ43" s="50"/>
      <c r="HBK43" s="50"/>
      <c r="HBL43" s="50"/>
      <c r="HBM43" s="50"/>
      <c r="HBN43" s="50"/>
      <c r="HBO43" s="50"/>
      <c r="HBP43" s="50"/>
      <c r="HBQ43" s="50"/>
      <c r="HBR43" s="50"/>
      <c r="HBS43" s="50"/>
      <c r="HBT43" s="50"/>
      <c r="HBU43" s="50"/>
      <c r="HBV43" s="50"/>
      <c r="HBW43" s="50"/>
      <c r="HBX43" s="50"/>
      <c r="HBY43" s="50"/>
      <c r="HBZ43" s="50"/>
      <c r="HCA43" s="50"/>
      <c r="HCB43" s="50"/>
      <c r="HCC43" s="50"/>
      <c r="HCD43" s="50"/>
      <c r="HCE43" s="50"/>
      <c r="HCF43" s="50"/>
      <c r="HCG43" s="50"/>
      <c r="HCH43" s="50"/>
      <c r="HCI43" s="50"/>
      <c r="HCJ43" s="50"/>
      <c r="HCK43" s="50"/>
      <c r="HCL43" s="50"/>
      <c r="HCM43" s="50"/>
      <c r="HCN43" s="50"/>
      <c r="HCO43" s="50"/>
      <c r="HCP43" s="50"/>
      <c r="HCQ43" s="50"/>
      <c r="HCR43" s="50"/>
      <c r="HCS43" s="50"/>
      <c r="HCT43" s="50"/>
      <c r="HCU43" s="50"/>
      <c r="HCV43" s="50"/>
      <c r="HCW43" s="50"/>
      <c r="HCX43" s="50"/>
      <c r="HCY43" s="50"/>
      <c r="HCZ43" s="50"/>
      <c r="HDA43" s="50"/>
      <c r="HDB43" s="50"/>
      <c r="HDC43" s="50"/>
      <c r="HDD43" s="50"/>
      <c r="HDE43" s="50"/>
      <c r="HDF43" s="50"/>
      <c r="HDG43" s="50"/>
      <c r="HDH43" s="50"/>
      <c r="HDI43" s="50"/>
      <c r="HDJ43" s="50"/>
      <c r="HDK43" s="50"/>
      <c r="HDL43" s="50"/>
      <c r="HDM43" s="50"/>
      <c r="HDN43" s="50"/>
      <c r="HDO43" s="50"/>
      <c r="HDP43" s="50"/>
      <c r="HDQ43" s="50"/>
      <c r="HDR43" s="50"/>
      <c r="HDS43" s="50"/>
      <c r="HDT43" s="50"/>
      <c r="HDU43" s="50"/>
      <c r="HDV43" s="50"/>
      <c r="HDW43" s="50"/>
      <c r="HDX43" s="50"/>
      <c r="HDY43" s="50"/>
      <c r="HDZ43" s="50"/>
      <c r="HEA43" s="50"/>
      <c r="HEB43" s="50"/>
      <c r="HEC43" s="50"/>
      <c r="HED43" s="50"/>
      <c r="HEE43" s="50"/>
      <c r="HEF43" s="50"/>
      <c r="HEG43" s="50"/>
      <c r="HEH43" s="50"/>
      <c r="HEI43" s="50"/>
      <c r="HEJ43" s="50"/>
      <c r="HEK43" s="50"/>
      <c r="HEL43" s="50"/>
      <c r="HEM43" s="50"/>
      <c r="HEN43" s="50"/>
      <c r="HEO43" s="50"/>
      <c r="HEP43" s="50"/>
      <c r="HEQ43" s="50"/>
      <c r="HER43" s="50"/>
      <c r="HES43" s="50"/>
      <c r="HET43" s="50"/>
      <c r="HEU43" s="50"/>
      <c r="HEV43" s="50"/>
      <c r="HEW43" s="50"/>
      <c r="HEX43" s="50"/>
      <c r="HEY43" s="50"/>
      <c r="HEZ43" s="50"/>
      <c r="HFA43" s="50"/>
      <c r="HFB43" s="50"/>
      <c r="HFC43" s="50"/>
      <c r="HFD43" s="50"/>
      <c r="HFE43" s="50"/>
      <c r="HFF43" s="50"/>
      <c r="HFG43" s="50"/>
      <c r="HFH43" s="50"/>
      <c r="HFI43" s="50"/>
      <c r="HFJ43" s="50"/>
      <c r="HFK43" s="50"/>
      <c r="HFL43" s="50"/>
      <c r="HFM43" s="50"/>
      <c r="HFN43" s="50"/>
      <c r="HFO43" s="50"/>
      <c r="HFP43" s="50"/>
      <c r="HFQ43" s="50"/>
      <c r="HFR43" s="50"/>
      <c r="HFS43" s="50"/>
      <c r="HFT43" s="50"/>
      <c r="HFU43" s="50"/>
      <c r="HFV43" s="50"/>
      <c r="HFW43" s="50"/>
      <c r="HFX43" s="50"/>
      <c r="HFY43" s="50"/>
      <c r="HFZ43" s="50"/>
      <c r="HGA43" s="50"/>
      <c r="HGB43" s="50"/>
      <c r="HGC43" s="50"/>
      <c r="HGD43" s="50"/>
      <c r="HGE43" s="50"/>
      <c r="HGF43" s="50"/>
      <c r="HGG43" s="50"/>
      <c r="HGH43" s="50"/>
      <c r="HGI43" s="50"/>
      <c r="HGJ43" s="50"/>
      <c r="HGK43" s="50"/>
      <c r="HGL43" s="50"/>
      <c r="HGM43" s="50"/>
      <c r="HGN43" s="50"/>
      <c r="HGO43" s="50"/>
      <c r="HGP43" s="50"/>
      <c r="HGQ43" s="50"/>
      <c r="HGR43" s="50"/>
      <c r="HGS43" s="50"/>
      <c r="HGT43" s="50"/>
      <c r="HGU43" s="50"/>
      <c r="HGV43" s="50"/>
      <c r="HGW43" s="50"/>
      <c r="HGX43" s="50"/>
      <c r="HGY43" s="50"/>
      <c r="HGZ43" s="50"/>
      <c r="HHA43" s="50"/>
      <c r="HHB43" s="50"/>
      <c r="HHC43" s="50"/>
      <c r="HHD43" s="50"/>
      <c r="HHE43" s="50"/>
      <c r="HHF43" s="50"/>
      <c r="HHG43" s="50"/>
      <c r="HHH43" s="50"/>
      <c r="HHI43" s="50"/>
      <c r="HHJ43" s="50"/>
      <c r="HHK43" s="50"/>
      <c r="HHL43" s="50"/>
      <c r="HHM43" s="50"/>
      <c r="HHN43" s="50"/>
      <c r="HHO43" s="50"/>
      <c r="HHP43" s="50"/>
      <c r="HHQ43" s="50"/>
      <c r="HHR43" s="50"/>
      <c r="HHS43" s="50"/>
      <c r="HHT43" s="50"/>
      <c r="HHU43" s="50"/>
      <c r="HHV43" s="50"/>
      <c r="HHW43" s="50"/>
      <c r="HHX43" s="50"/>
      <c r="HHY43" s="50"/>
      <c r="HHZ43" s="50"/>
      <c r="HIA43" s="50"/>
      <c r="HIB43" s="50"/>
      <c r="HIC43" s="50"/>
      <c r="HID43" s="50"/>
      <c r="HIE43" s="50"/>
      <c r="HIF43" s="50"/>
      <c r="HIG43" s="50"/>
      <c r="HIH43" s="50"/>
      <c r="HII43" s="50"/>
      <c r="HIJ43" s="50"/>
      <c r="HIK43" s="50"/>
      <c r="HIL43" s="50"/>
      <c r="HIM43" s="50"/>
      <c r="HIN43" s="50"/>
      <c r="HIO43" s="50"/>
      <c r="HIP43" s="50"/>
      <c r="HIQ43" s="50"/>
      <c r="HIR43" s="50"/>
      <c r="HIS43" s="50"/>
      <c r="HIT43" s="50"/>
      <c r="HIU43" s="50"/>
      <c r="HIV43" s="50"/>
      <c r="HIW43" s="50"/>
      <c r="HIX43" s="50"/>
      <c r="HIY43" s="50"/>
      <c r="HIZ43" s="50"/>
      <c r="HJA43" s="50"/>
      <c r="HJB43" s="50"/>
      <c r="HJC43" s="50"/>
      <c r="HJD43" s="50"/>
      <c r="HJE43" s="50"/>
      <c r="HJF43" s="50"/>
      <c r="HJG43" s="50"/>
      <c r="HJH43" s="50"/>
      <c r="HJI43" s="50"/>
      <c r="HJJ43" s="50"/>
      <c r="HJK43" s="50"/>
      <c r="HJL43" s="50"/>
      <c r="HJM43" s="50"/>
      <c r="HJN43" s="50"/>
      <c r="HJO43" s="50"/>
      <c r="HJP43" s="50"/>
      <c r="HJQ43" s="50"/>
      <c r="HJR43" s="50"/>
      <c r="HJS43" s="50"/>
      <c r="HJT43" s="50"/>
      <c r="HJU43" s="50"/>
      <c r="HJV43" s="50"/>
      <c r="HJW43" s="50"/>
      <c r="HJX43" s="50"/>
      <c r="HJY43" s="50"/>
      <c r="HJZ43" s="50"/>
      <c r="HKA43" s="50"/>
      <c r="HKB43" s="50"/>
      <c r="HKC43" s="50"/>
      <c r="HKD43" s="50"/>
      <c r="HKE43" s="50"/>
      <c r="HKF43" s="50"/>
      <c r="HKG43" s="50"/>
      <c r="HKH43" s="50"/>
      <c r="HKI43" s="50"/>
      <c r="HKJ43" s="50"/>
      <c r="HKK43" s="50"/>
      <c r="HKL43" s="50"/>
      <c r="HKM43" s="50"/>
      <c r="HKN43" s="50"/>
      <c r="HKO43" s="50"/>
      <c r="HKP43" s="50"/>
      <c r="HKQ43" s="50"/>
      <c r="HKR43" s="50"/>
      <c r="HKS43" s="50"/>
      <c r="HKT43" s="50"/>
      <c r="HKU43" s="50"/>
      <c r="HKV43" s="50"/>
      <c r="HKW43" s="50"/>
      <c r="HKX43" s="50"/>
      <c r="HKY43" s="50"/>
      <c r="HKZ43" s="50"/>
      <c r="HLA43" s="50"/>
      <c r="HLB43" s="50"/>
      <c r="HLC43" s="50"/>
      <c r="HLD43" s="50"/>
      <c r="HLE43" s="50"/>
      <c r="HLF43" s="50"/>
      <c r="HLG43" s="50"/>
      <c r="HLH43" s="50"/>
      <c r="HLI43" s="50"/>
      <c r="HLJ43" s="50"/>
      <c r="HLK43" s="50"/>
      <c r="HLL43" s="50"/>
      <c r="HLM43" s="50"/>
      <c r="HLN43" s="50"/>
      <c r="HLO43" s="50"/>
      <c r="HLP43" s="50"/>
      <c r="HLQ43" s="50"/>
      <c r="HLR43" s="50"/>
      <c r="HLS43" s="50"/>
      <c r="HLT43" s="50"/>
      <c r="HLU43" s="50"/>
      <c r="HLV43" s="50"/>
      <c r="HLW43" s="50"/>
      <c r="HLX43" s="50"/>
      <c r="HLY43" s="50"/>
      <c r="HLZ43" s="50"/>
      <c r="HMA43" s="50"/>
      <c r="HMB43" s="50"/>
      <c r="HMC43" s="50"/>
      <c r="HMD43" s="50"/>
      <c r="HME43" s="50"/>
      <c r="HMF43" s="50"/>
      <c r="HMG43" s="50"/>
      <c r="HMH43" s="50"/>
      <c r="HMI43" s="50"/>
      <c r="HMJ43" s="50"/>
      <c r="HMK43" s="50"/>
      <c r="HML43" s="50"/>
      <c r="HMM43" s="50"/>
      <c r="HMN43" s="50"/>
      <c r="HMO43" s="50"/>
      <c r="HMP43" s="50"/>
      <c r="HMQ43" s="50"/>
      <c r="HMR43" s="50"/>
      <c r="HMS43" s="50"/>
      <c r="HMT43" s="50"/>
      <c r="HMU43" s="50"/>
      <c r="HMV43" s="50"/>
      <c r="HMW43" s="50"/>
      <c r="HMX43" s="50"/>
      <c r="HMY43" s="50"/>
      <c r="HMZ43" s="50"/>
      <c r="HNA43" s="50"/>
      <c r="HNB43" s="50"/>
      <c r="HNC43" s="50"/>
      <c r="HND43" s="50"/>
      <c r="HNE43" s="50"/>
      <c r="HNF43" s="50"/>
      <c r="HNG43" s="50"/>
      <c r="HNH43" s="50"/>
      <c r="HNI43" s="50"/>
      <c r="HNJ43" s="50"/>
      <c r="HNK43" s="50"/>
      <c r="HNL43" s="50"/>
      <c r="HNM43" s="50"/>
      <c r="HNN43" s="50"/>
      <c r="HNO43" s="50"/>
      <c r="HNP43" s="50"/>
      <c r="HNQ43" s="50"/>
      <c r="HNR43" s="50"/>
      <c r="HNS43" s="50"/>
      <c r="HNT43" s="50"/>
      <c r="HNU43" s="50"/>
      <c r="HNV43" s="50"/>
      <c r="HNW43" s="50"/>
      <c r="HNX43" s="50"/>
      <c r="HNY43" s="50"/>
      <c r="HNZ43" s="50"/>
      <c r="HOA43" s="50"/>
      <c r="HOB43" s="50"/>
      <c r="HOC43" s="50"/>
      <c r="HOD43" s="50"/>
      <c r="HOE43" s="50"/>
      <c r="HOF43" s="50"/>
      <c r="HOG43" s="50"/>
      <c r="HOH43" s="50"/>
      <c r="HOI43" s="50"/>
      <c r="HOJ43" s="50"/>
      <c r="HOK43" s="50"/>
      <c r="HOL43" s="50"/>
      <c r="HOM43" s="50"/>
      <c r="HON43" s="50"/>
      <c r="HOO43" s="50"/>
      <c r="HOP43" s="50"/>
      <c r="HOQ43" s="50"/>
      <c r="HOR43" s="50"/>
      <c r="HOS43" s="50"/>
      <c r="HOT43" s="50"/>
      <c r="HOU43" s="50"/>
      <c r="HOV43" s="50"/>
      <c r="HOW43" s="50"/>
      <c r="HOX43" s="50"/>
      <c r="HOY43" s="50"/>
      <c r="HOZ43" s="50"/>
      <c r="HPA43" s="50"/>
      <c r="HPB43" s="50"/>
      <c r="HPC43" s="50"/>
      <c r="HPD43" s="50"/>
      <c r="HPE43" s="50"/>
      <c r="HPF43" s="50"/>
      <c r="HPG43" s="50"/>
      <c r="HPH43" s="50"/>
      <c r="HPI43" s="50"/>
      <c r="HPJ43" s="50"/>
      <c r="HPK43" s="50"/>
      <c r="HPL43" s="50"/>
      <c r="HPM43" s="50"/>
      <c r="HPN43" s="50"/>
      <c r="HPO43" s="50"/>
      <c r="HPP43" s="50"/>
      <c r="HPQ43" s="50"/>
      <c r="HPR43" s="50"/>
      <c r="HPS43" s="50"/>
      <c r="HPT43" s="50"/>
      <c r="HPU43" s="50"/>
      <c r="HPV43" s="50"/>
      <c r="HPW43" s="50"/>
      <c r="HPX43" s="50"/>
      <c r="HPY43" s="50"/>
      <c r="HPZ43" s="50"/>
      <c r="HQA43" s="50"/>
      <c r="HQB43" s="50"/>
      <c r="HQC43" s="50"/>
      <c r="HQD43" s="50"/>
      <c r="HQE43" s="50"/>
      <c r="HQF43" s="50"/>
      <c r="HQG43" s="50"/>
      <c r="HQH43" s="50"/>
      <c r="HQI43" s="50"/>
      <c r="HQJ43" s="50"/>
      <c r="HQK43" s="50"/>
      <c r="HQL43" s="50"/>
      <c r="HQM43" s="50"/>
      <c r="HQN43" s="50"/>
      <c r="HQO43" s="50"/>
      <c r="HQP43" s="50"/>
      <c r="HQQ43" s="50"/>
      <c r="HQR43" s="50"/>
      <c r="HQS43" s="50"/>
      <c r="HQT43" s="50"/>
      <c r="HQU43" s="50"/>
      <c r="HQV43" s="50"/>
      <c r="HQW43" s="50"/>
      <c r="HQX43" s="50"/>
      <c r="HQY43" s="50"/>
      <c r="HQZ43" s="50"/>
      <c r="HRA43" s="50"/>
      <c r="HRB43" s="50"/>
      <c r="HRC43" s="50"/>
      <c r="HRD43" s="50"/>
      <c r="HRE43" s="50"/>
      <c r="HRF43" s="50"/>
      <c r="HRG43" s="50"/>
      <c r="HRH43" s="50"/>
      <c r="HRI43" s="50"/>
      <c r="HRJ43" s="50"/>
      <c r="HRK43" s="50"/>
      <c r="HRL43" s="50"/>
      <c r="HRM43" s="50"/>
      <c r="HRN43" s="50"/>
      <c r="HRO43" s="50"/>
      <c r="HRP43" s="50"/>
      <c r="HRQ43" s="50"/>
      <c r="HRR43" s="50"/>
      <c r="HRS43" s="50"/>
      <c r="HRT43" s="50"/>
      <c r="HRU43" s="50"/>
      <c r="HRV43" s="50"/>
      <c r="HRW43" s="50"/>
      <c r="HRX43" s="50"/>
      <c r="HRY43" s="50"/>
      <c r="HRZ43" s="50"/>
      <c r="HSA43" s="50"/>
      <c r="HSB43" s="50"/>
      <c r="HSC43" s="50"/>
      <c r="HSD43" s="50"/>
      <c r="HSE43" s="50"/>
      <c r="HSF43" s="50"/>
      <c r="HSG43" s="50"/>
      <c r="HSH43" s="50"/>
      <c r="HSI43" s="50"/>
      <c r="HSJ43" s="50"/>
      <c r="HSK43" s="50"/>
      <c r="HSL43" s="50"/>
      <c r="HSM43" s="50"/>
      <c r="HSN43" s="50"/>
      <c r="HSO43" s="50"/>
      <c r="HSP43" s="50"/>
      <c r="HSQ43" s="50"/>
      <c r="HSR43" s="50"/>
      <c r="HSS43" s="50"/>
      <c r="HST43" s="50"/>
      <c r="HSU43" s="50"/>
      <c r="HSV43" s="50"/>
      <c r="HSW43" s="50"/>
      <c r="HSX43" s="50"/>
      <c r="HSY43" s="50"/>
      <c r="HSZ43" s="50"/>
      <c r="HTA43" s="50"/>
      <c r="HTB43" s="50"/>
      <c r="HTC43" s="50"/>
      <c r="HTD43" s="50"/>
      <c r="HTE43" s="50"/>
      <c r="HTF43" s="50"/>
      <c r="HTG43" s="50"/>
      <c r="HTH43" s="50"/>
      <c r="HTI43" s="50"/>
      <c r="HTJ43" s="50"/>
      <c r="HTK43" s="50"/>
      <c r="HTL43" s="50"/>
      <c r="HTM43" s="50"/>
      <c r="HTN43" s="50"/>
      <c r="HTO43" s="50"/>
      <c r="HTP43" s="50"/>
      <c r="HTQ43" s="50"/>
      <c r="HTR43" s="50"/>
      <c r="HTS43" s="50"/>
      <c r="HTT43" s="50"/>
      <c r="HTU43" s="50"/>
      <c r="HTV43" s="50"/>
      <c r="HTW43" s="50"/>
      <c r="HTX43" s="50"/>
      <c r="HTY43" s="50"/>
      <c r="HTZ43" s="50"/>
      <c r="HUA43" s="50"/>
      <c r="HUB43" s="50"/>
      <c r="HUC43" s="50"/>
      <c r="HUD43" s="50"/>
      <c r="HUE43" s="50"/>
      <c r="HUF43" s="50"/>
      <c r="HUG43" s="50"/>
      <c r="HUH43" s="50"/>
      <c r="HUI43" s="50"/>
      <c r="HUJ43" s="50"/>
      <c r="HUK43" s="50"/>
      <c r="HUL43" s="50"/>
      <c r="HUM43" s="50"/>
      <c r="HUN43" s="50"/>
      <c r="HUO43" s="50"/>
      <c r="HUP43" s="50"/>
      <c r="HUQ43" s="50"/>
      <c r="HUR43" s="50"/>
      <c r="HUS43" s="50"/>
      <c r="HUT43" s="50"/>
      <c r="HUU43" s="50"/>
      <c r="HUV43" s="50"/>
      <c r="HUW43" s="50"/>
      <c r="HUX43" s="50"/>
      <c r="HUY43" s="50"/>
      <c r="HUZ43" s="50"/>
      <c r="HVA43" s="50"/>
      <c r="HVB43" s="50"/>
      <c r="HVC43" s="50"/>
      <c r="HVD43" s="50"/>
      <c r="HVE43" s="50"/>
      <c r="HVF43" s="50"/>
      <c r="HVG43" s="50"/>
      <c r="HVH43" s="50"/>
      <c r="HVI43" s="50"/>
      <c r="HVJ43" s="50"/>
      <c r="HVK43" s="50"/>
      <c r="HVL43" s="50"/>
      <c r="HVM43" s="50"/>
      <c r="HVN43" s="50"/>
      <c r="HVO43" s="50"/>
      <c r="HVP43" s="50"/>
      <c r="HVQ43" s="50"/>
      <c r="HVR43" s="50"/>
      <c r="HVS43" s="50"/>
      <c r="HVT43" s="50"/>
      <c r="HVU43" s="50"/>
      <c r="HVV43" s="50"/>
      <c r="HVW43" s="50"/>
      <c r="HVX43" s="50"/>
      <c r="HVY43" s="50"/>
      <c r="HVZ43" s="50"/>
      <c r="HWA43" s="50"/>
      <c r="HWB43" s="50"/>
      <c r="HWC43" s="50"/>
      <c r="HWD43" s="50"/>
      <c r="HWE43" s="50"/>
      <c r="HWF43" s="50"/>
      <c r="HWG43" s="50"/>
      <c r="HWH43" s="50"/>
      <c r="HWI43" s="50"/>
      <c r="HWJ43" s="50"/>
      <c r="HWK43" s="50"/>
      <c r="HWL43" s="50"/>
      <c r="HWM43" s="50"/>
      <c r="HWN43" s="50"/>
      <c r="HWO43" s="50"/>
      <c r="HWP43" s="50"/>
      <c r="HWQ43" s="50"/>
      <c r="HWR43" s="50"/>
      <c r="HWS43" s="50"/>
      <c r="HWT43" s="50"/>
      <c r="HWU43" s="50"/>
      <c r="HWV43" s="50"/>
      <c r="HWW43" s="50"/>
      <c r="HWX43" s="50"/>
      <c r="HWY43" s="50"/>
      <c r="HWZ43" s="50"/>
      <c r="HXA43" s="50"/>
      <c r="HXB43" s="50"/>
      <c r="HXC43" s="50"/>
      <c r="HXD43" s="50"/>
      <c r="HXE43" s="50"/>
      <c r="HXF43" s="50"/>
      <c r="HXG43" s="50"/>
      <c r="HXH43" s="50"/>
      <c r="HXI43" s="50"/>
      <c r="HXJ43" s="50"/>
      <c r="HXK43" s="50"/>
      <c r="HXL43" s="50"/>
      <c r="HXM43" s="50"/>
      <c r="HXN43" s="50"/>
      <c r="HXO43" s="50"/>
      <c r="HXP43" s="50"/>
      <c r="HXQ43" s="50"/>
      <c r="HXR43" s="50"/>
      <c r="HXS43" s="50"/>
      <c r="HXT43" s="50"/>
      <c r="HXU43" s="50"/>
      <c r="HXV43" s="50"/>
      <c r="HXW43" s="50"/>
      <c r="HXX43" s="50"/>
      <c r="HXY43" s="50"/>
      <c r="HXZ43" s="50"/>
      <c r="HYA43" s="50"/>
      <c r="HYB43" s="50"/>
      <c r="HYC43" s="50"/>
      <c r="HYD43" s="50"/>
      <c r="HYE43" s="50"/>
      <c r="HYF43" s="50"/>
      <c r="HYG43" s="50"/>
      <c r="HYH43" s="50"/>
      <c r="HYI43" s="50"/>
      <c r="HYJ43" s="50"/>
      <c r="HYK43" s="50"/>
      <c r="HYL43" s="50"/>
      <c r="HYM43" s="50"/>
      <c r="HYN43" s="50"/>
      <c r="HYO43" s="50"/>
      <c r="HYP43" s="50"/>
      <c r="HYQ43" s="50"/>
      <c r="HYR43" s="50"/>
      <c r="HYS43" s="50"/>
      <c r="HYT43" s="50"/>
      <c r="HYU43" s="50"/>
      <c r="HYV43" s="50"/>
      <c r="HYW43" s="50"/>
      <c r="HYX43" s="50"/>
      <c r="HYY43" s="50"/>
      <c r="HYZ43" s="50"/>
      <c r="HZA43" s="50"/>
      <c r="HZB43" s="50"/>
      <c r="HZC43" s="50"/>
      <c r="HZD43" s="50"/>
      <c r="HZE43" s="50"/>
      <c r="HZF43" s="50"/>
      <c r="HZG43" s="50"/>
      <c r="HZH43" s="50"/>
      <c r="HZI43" s="50"/>
      <c r="HZJ43" s="50"/>
      <c r="HZK43" s="50"/>
      <c r="HZL43" s="50"/>
      <c r="HZM43" s="50"/>
      <c r="HZN43" s="50"/>
      <c r="HZO43" s="50"/>
      <c r="HZP43" s="50"/>
      <c r="HZQ43" s="50"/>
      <c r="HZR43" s="50"/>
      <c r="HZS43" s="50"/>
      <c r="HZT43" s="50"/>
      <c r="HZU43" s="50"/>
      <c r="HZV43" s="50"/>
      <c r="HZW43" s="50"/>
      <c r="HZX43" s="50"/>
      <c r="HZY43" s="50"/>
      <c r="HZZ43" s="50"/>
      <c r="IAA43" s="50"/>
      <c r="IAB43" s="50"/>
      <c r="IAC43" s="50"/>
      <c r="IAD43" s="50"/>
      <c r="IAE43" s="50"/>
      <c r="IAF43" s="50"/>
      <c r="IAG43" s="50"/>
      <c r="IAH43" s="50"/>
      <c r="IAI43" s="50"/>
      <c r="IAJ43" s="50"/>
      <c r="IAK43" s="50"/>
      <c r="IAL43" s="50"/>
      <c r="IAM43" s="50"/>
      <c r="IAN43" s="50"/>
      <c r="IAO43" s="50"/>
      <c r="IAP43" s="50"/>
      <c r="IAQ43" s="50"/>
      <c r="IAR43" s="50"/>
      <c r="IAS43" s="50"/>
      <c r="IAT43" s="50"/>
      <c r="IAU43" s="50"/>
      <c r="IAV43" s="50"/>
      <c r="IAW43" s="50"/>
      <c r="IAX43" s="50"/>
      <c r="IAY43" s="50"/>
      <c r="IAZ43" s="50"/>
      <c r="IBA43" s="50"/>
      <c r="IBB43" s="50"/>
      <c r="IBC43" s="50"/>
      <c r="IBD43" s="50"/>
      <c r="IBE43" s="50"/>
      <c r="IBF43" s="50"/>
      <c r="IBG43" s="50"/>
      <c r="IBH43" s="50"/>
      <c r="IBI43" s="50"/>
      <c r="IBJ43" s="50"/>
      <c r="IBK43" s="50"/>
      <c r="IBL43" s="50"/>
      <c r="IBM43" s="50"/>
      <c r="IBN43" s="50"/>
      <c r="IBO43" s="50"/>
      <c r="IBP43" s="50"/>
      <c r="IBQ43" s="50"/>
      <c r="IBR43" s="50"/>
      <c r="IBS43" s="50"/>
      <c r="IBT43" s="50"/>
      <c r="IBU43" s="50"/>
      <c r="IBV43" s="50"/>
      <c r="IBW43" s="50"/>
      <c r="IBX43" s="50"/>
      <c r="IBY43" s="50"/>
      <c r="IBZ43" s="50"/>
      <c r="ICA43" s="50"/>
      <c r="ICB43" s="50"/>
      <c r="ICC43" s="50"/>
      <c r="ICD43" s="50"/>
      <c r="ICE43" s="50"/>
      <c r="ICF43" s="50"/>
      <c r="ICG43" s="50"/>
      <c r="ICH43" s="50"/>
      <c r="ICI43" s="50"/>
      <c r="ICJ43" s="50"/>
      <c r="ICK43" s="50"/>
      <c r="ICL43" s="50"/>
      <c r="ICM43" s="50"/>
      <c r="ICN43" s="50"/>
      <c r="ICO43" s="50"/>
      <c r="ICP43" s="50"/>
      <c r="ICQ43" s="50"/>
      <c r="ICR43" s="50"/>
      <c r="ICS43" s="50"/>
      <c r="ICT43" s="50"/>
      <c r="ICU43" s="50"/>
      <c r="ICV43" s="50"/>
      <c r="ICW43" s="50"/>
      <c r="ICX43" s="50"/>
      <c r="ICY43" s="50"/>
      <c r="ICZ43" s="50"/>
      <c r="IDA43" s="50"/>
      <c r="IDB43" s="50"/>
      <c r="IDC43" s="50"/>
      <c r="IDD43" s="50"/>
      <c r="IDE43" s="50"/>
      <c r="IDF43" s="50"/>
      <c r="IDG43" s="50"/>
      <c r="IDH43" s="50"/>
      <c r="IDI43" s="50"/>
      <c r="IDJ43" s="50"/>
      <c r="IDK43" s="50"/>
      <c r="IDL43" s="50"/>
      <c r="IDM43" s="50"/>
      <c r="IDN43" s="50"/>
      <c r="IDO43" s="50"/>
      <c r="IDP43" s="50"/>
      <c r="IDQ43" s="50"/>
      <c r="IDR43" s="50"/>
      <c r="IDS43" s="50"/>
      <c r="IDT43" s="50"/>
      <c r="IDU43" s="50"/>
      <c r="IDV43" s="50"/>
      <c r="IDW43" s="50"/>
      <c r="IDX43" s="50"/>
      <c r="IDY43" s="50"/>
      <c r="IDZ43" s="50"/>
      <c r="IEA43" s="50"/>
      <c r="IEB43" s="50"/>
      <c r="IEC43" s="50"/>
      <c r="IED43" s="50"/>
      <c r="IEE43" s="50"/>
      <c r="IEF43" s="50"/>
      <c r="IEG43" s="50"/>
      <c r="IEH43" s="50"/>
      <c r="IEI43" s="50"/>
      <c r="IEJ43" s="50"/>
      <c r="IEK43" s="50"/>
      <c r="IEL43" s="50"/>
      <c r="IEM43" s="50"/>
      <c r="IEN43" s="50"/>
      <c r="IEO43" s="50"/>
      <c r="IEP43" s="50"/>
      <c r="IEQ43" s="50"/>
      <c r="IER43" s="50"/>
      <c r="IES43" s="50"/>
      <c r="IET43" s="50"/>
      <c r="IEU43" s="50"/>
      <c r="IEV43" s="50"/>
      <c r="IEW43" s="50"/>
      <c r="IEX43" s="50"/>
      <c r="IEY43" s="50"/>
      <c r="IEZ43" s="50"/>
      <c r="IFA43" s="50"/>
      <c r="IFB43" s="50"/>
      <c r="IFC43" s="50"/>
      <c r="IFD43" s="50"/>
      <c r="IFE43" s="50"/>
      <c r="IFF43" s="50"/>
      <c r="IFG43" s="50"/>
      <c r="IFH43" s="50"/>
      <c r="IFI43" s="50"/>
      <c r="IFJ43" s="50"/>
      <c r="IFK43" s="50"/>
      <c r="IFL43" s="50"/>
      <c r="IFM43" s="50"/>
      <c r="IFN43" s="50"/>
      <c r="IFO43" s="50"/>
      <c r="IFP43" s="50"/>
      <c r="IFQ43" s="50"/>
      <c r="IFR43" s="50"/>
      <c r="IFS43" s="50"/>
      <c r="IFT43" s="50"/>
      <c r="IFU43" s="50"/>
      <c r="IFV43" s="50"/>
      <c r="IFW43" s="50"/>
      <c r="IFX43" s="50"/>
      <c r="IFY43" s="50"/>
      <c r="IFZ43" s="50"/>
      <c r="IGA43" s="50"/>
      <c r="IGB43" s="50"/>
      <c r="IGC43" s="50"/>
      <c r="IGD43" s="50"/>
      <c r="IGE43" s="50"/>
      <c r="IGF43" s="50"/>
      <c r="IGG43" s="50"/>
      <c r="IGH43" s="50"/>
      <c r="IGI43" s="50"/>
      <c r="IGJ43" s="50"/>
      <c r="IGK43" s="50"/>
      <c r="IGL43" s="50"/>
      <c r="IGM43" s="50"/>
      <c r="IGN43" s="50"/>
      <c r="IGO43" s="50"/>
      <c r="IGP43" s="50"/>
      <c r="IGQ43" s="50"/>
      <c r="IGR43" s="50"/>
      <c r="IGS43" s="50"/>
      <c r="IGT43" s="50"/>
      <c r="IGU43" s="50"/>
      <c r="IGV43" s="50"/>
      <c r="IGW43" s="50"/>
      <c r="IGX43" s="50"/>
      <c r="IGY43" s="50"/>
      <c r="IGZ43" s="50"/>
      <c r="IHA43" s="50"/>
      <c r="IHB43" s="50"/>
      <c r="IHC43" s="50"/>
      <c r="IHD43" s="50"/>
      <c r="IHE43" s="50"/>
      <c r="IHF43" s="50"/>
      <c r="IHG43" s="50"/>
      <c r="IHH43" s="50"/>
      <c r="IHI43" s="50"/>
      <c r="IHJ43" s="50"/>
      <c r="IHK43" s="50"/>
      <c r="IHL43" s="50"/>
      <c r="IHM43" s="50"/>
      <c r="IHN43" s="50"/>
      <c r="IHO43" s="50"/>
      <c r="IHP43" s="50"/>
      <c r="IHQ43" s="50"/>
      <c r="IHR43" s="50"/>
      <c r="IHS43" s="50"/>
      <c r="IHT43" s="50"/>
      <c r="IHU43" s="50"/>
      <c r="IHV43" s="50"/>
      <c r="IHW43" s="50"/>
      <c r="IHX43" s="50"/>
      <c r="IHY43" s="50"/>
      <c r="IHZ43" s="50"/>
      <c r="IIA43" s="50"/>
      <c r="IIB43" s="50"/>
      <c r="IIC43" s="50"/>
      <c r="IID43" s="50"/>
      <c r="IIE43" s="50"/>
      <c r="IIF43" s="50"/>
      <c r="IIG43" s="50"/>
      <c r="IIH43" s="50"/>
      <c r="III43" s="50"/>
      <c r="IIJ43" s="50"/>
      <c r="IIK43" s="50"/>
      <c r="IIL43" s="50"/>
      <c r="IIM43" s="50"/>
      <c r="IIN43" s="50"/>
      <c r="IIO43" s="50"/>
      <c r="IIP43" s="50"/>
      <c r="IIQ43" s="50"/>
      <c r="IIR43" s="50"/>
      <c r="IIS43" s="50"/>
      <c r="IIT43" s="50"/>
      <c r="IIU43" s="50"/>
      <c r="IIV43" s="50"/>
      <c r="IIW43" s="50"/>
      <c r="IIX43" s="50"/>
      <c r="IIY43" s="50"/>
      <c r="IIZ43" s="50"/>
      <c r="IJA43" s="50"/>
      <c r="IJB43" s="50"/>
      <c r="IJC43" s="50"/>
      <c r="IJD43" s="50"/>
      <c r="IJE43" s="50"/>
      <c r="IJF43" s="50"/>
      <c r="IJG43" s="50"/>
      <c r="IJH43" s="50"/>
      <c r="IJI43" s="50"/>
      <c r="IJJ43" s="50"/>
      <c r="IJK43" s="50"/>
      <c r="IJL43" s="50"/>
      <c r="IJM43" s="50"/>
      <c r="IJN43" s="50"/>
      <c r="IJO43" s="50"/>
      <c r="IJP43" s="50"/>
      <c r="IJQ43" s="50"/>
      <c r="IJR43" s="50"/>
      <c r="IJS43" s="50"/>
      <c r="IJT43" s="50"/>
      <c r="IJU43" s="50"/>
      <c r="IJV43" s="50"/>
      <c r="IJW43" s="50"/>
      <c r="IJX43" s="50"/>
      <c r="IJY43" s="50"/>
      <c r="IJZ43" s="50"/>
      <c r="IKA43" s="50"/>
      <c r="IKB43" s="50"/>
      <c r="IKC43" s="50"/>
      <c r="IKD43" s="50"/>
      <c r="IKE43" s="50"/>
      <c r="IKF43" s="50"/>
      <c r="IKG43" s="50"/>
      <c r="IKH43" s="50"/>
      <c r="IKI43" s="50"/>
      <c r="IKJ43" s="50"/>
      <c r="IKK43" s="50"/>
      <c r="IKL43" s="50"/>
      <c r="IKM43" s="50"/>
      <c r="IKN43" s="50"/>
      <c r="IKO43" s="50"/>
      <c r="IKP43" s="50"/>
      <c r="IKQ43" s="50"/>
      <c r="IKR43" s="50"/>
      <c r="IKS43" s="50"/>
      <c r="IKT43" s="50"/>
      <c r="IKU43" s="50"/>
      <c r="IKV43" s="50"/>
      <c r="IKW43" s="50"/>
      <c r="IKX43" s="50"/>
      <c r="IKY43" s="50"/>
      <c r="IKZ43" s="50"/>
      <c r="ILA43" s="50"/>
      <c r="ILB43" s="50"/>
      <c r="ILC43" s="50"/>
      <c r="ILD43" s="50"/>
      <c r="ILE43" s="50"/>
      <c r="ILF43" s="50"/>
      <c r="ILG43" s="50"/>
      <c r="ILH43" s="50"/>
      <c r="ILI43" s="50"/>
      <c r="ILJ43" s="50"/>
      <c r="ILK43" s="50"/>
      <c r="ILL43" s="50"/>
      <c r="ILM43" s="50"/>
      <c r="ILN43" s="50"/>
      <c r="ILO43" s="50"/>
      <c r="ILP43" s="50"/>
      <c r="ILQ43" s="50"/>
      <c r="ILR43" s="50"/>
      <c r="ILS43" s="50"/>
      <c r="ILT43" s="50"/>
      <c r="ILU43" s="50"/>
      <c r="ILV43" s="50"/>
      <c r="ILW43" s="50"/>
      <c r="ILX43" s="50"/>
      <c r="ILY43" s="50"/>
      <c r="ILZ43" s="50"/>
      <c r="IMA43" s="50"/>
      <c r="IMB43" s="50"/>
      <c r="IMC43" s="50"/>
      <c r="IMD43" s="50"/>
      <c r="IME43" s="50"/>
      <c r="IMF43" s="50"/>
      <c r="IMG43" s="50"/>
      <c r="IMH43" s="50"/>
      <c r="IMI43" s="50"/>
      <c r="IMJ43" s="50"/>
      <c r="IMK43" s="50"/>
      <c r="IML43" s="50"/>
      <c r="IMM43" s="50"/>
      <c r="IMN43" s="50"/>
      <c r="IMO43" s="50"/>
      <c r="IMP43" s="50"/>
      <c r="IMQ43" s="50"/>
      <c r="IMR43" s="50"/>
      <c r="IMS43" s="50"/>
      <c r="IMT43" s="50"/>
      <c r="IMU43" s="50"/>
      <c r="IMV43" s="50"/>
      <c r="IMW43" s="50"/>
      <c r="IMX43" s="50"/>
      <c r="IMY43" s="50"/>
      <c r="IMZ43" s="50"/>
      <c r="INA43" s="50"/>
      <c r="INB43" s="50"/>
      <c r="INC43" s="50"/>
      <c r="IND43" s="50"/>
      <c r="INE43" s="50"/>
      <c r="INF43" s="50"/>
      <c r="ING43" s="50"/>
      <c r="INH43" s="50"/>
      <c r="INI43" s="50"/>
      <c r="INJ43" s="50"/>
      <c r="INK43" s="50"/>
      <c r="INL43" s="50"/>
      <c r="INM43" s="50"/>
      <c r="INN43" s="50"/>
      <c r="INO43" s="50"/>
      <c r="INP43" s="50"/>
      <c r="INQ43" s="50"/>
      <c r="INR43" s="50"/>
      <c r="INS43" s="50"/>
      <c r="INT43" s="50"/>
      <c r="INU43" s="50"/>
      <c r="INV43" s="50"/>
      <c r="INW43" s="50"/>
      <c r="INX43" s="50"/>
      <c r="INY43" s="50"/>
      <c r="INZ43" s="50"/>
      <c r="IOA43" s="50"/>
      <c r="IOB43" s="50"/>
      <c r="IOC43" s="50"/>
      <c r="IOD43" s="50"/>
      <c r="IOE43" s="50"/>
      <c r="IOF43" s="50"/>
      <c r="IOG43" s="50"/>
      <c r="IOH43" s="50"/>
      <c r="IOI43" s="50"/>
      <c r="IOJ43" s="50"/>
      <c r="IOK43" s="50"/>
      <c r="IOL43" s="50"/>
      <c r="IOM43" s="50"/>
      <c r="ION43" s="50"/>
      <c r="IOO43" s="50"/>
      <c r="IOP43" s="50"/>
      <c r="IOQ43" s="50"/>
      <c r="IOR43" s="50"/>
      <c r="IOS43" s="50"/>
      <c r="IOT43" s="50"/>
      <c r="IOU43" s="50"/>
      <c r="IOV43" s="50"/>
      <c r="IOW43" s="50"/>
      <c r="IOX43" s="50"/>
      <c r="IOY43" s="50"/>
      <c r="IOZ43" s="50"/>
      <c r="IPA43" s="50"/>
      <c r="IPB43" s="50"/>
      <c r="IPC43" s="50"/>
      <c r="IPD43" s="50"/>
      <c r="IPE43" s="50"/>
      <c r="IPF43" s="50"/>
      <c r="IPG43" s="50"/>
      <c r="IPH43" s="50"/>
      <c r="IPI43" s="50"/>
      <c r="IPJ43" s="50"/>
      <c r="IPK43" s="50"/>
      <c r="IPL43" s="50"/>
      <c r="IPM43" s="50"/>
      <c r="IPN43" s="50"/>
      <c r="IPO43" s="50"/>
      <c r="IPP43" s="50"/>
      <c r="IPQ43" s="50"/>
      <c r="IPR43" s="50"/>
      <c r="IPS43" s="50"/>
      <c r="IPT43" s="50"/>
      <c r="IPU43" s="50"/>
      <c r="IPV43" s="50"/>
      <c r="IPW43" s="50"/>
      <c r="IPX43" s="50"/>
      <c r="IPY43" s="50"/>
      <c r="IPZ43" s="50"/>
      <c r="IQA43" s="50"/>
      <c r="IQB43" s="50"/>
      <c r="IQC43" s="50"/>
      <c r="IQD43" s="50"/>
      <c r="IQE43" s="50"/>
      <c r="IQF43" s="50"/>
      <c r="IQG43" s="50"/>
      <c r="IQH43" s="50"/>
      <c r="IQI43" s="50"/>
      <c r="IQJ43" s="50"/>
      <c r="IQK43" s="50"/>
      <c r="IQL43" s="50"/>
      <c r="IQM43" s="50"/>
      <c r="IQN43" s="50"/>
      <c r="IQO43" s="50"/>
      <c r="IQP43" s="50"/>
      <c r="IQQ43" s="50"/>
      <c r="IQR43" s="50"/>
      <c r="IQS43" s="50"/>
      <c r="IQT43" s="50"/>
      <c r="IQU43" s="50"/>
      <c r="IQV43" s="50"/>
      <c r="IQW43" s="50"/>
      <c r="IQX43" s="50"/>
      <c r="IQY43" s="50"/>
      <c r="IQZ43" s="50"/>
      <c r="IRA43" s="50"/>
      <c r="IRB43" s="50"/>
      <c r="IRC43" s="50"/>
      <c r="IRD43" s="50"/>
      <c r="IRE43" s="50"/>
      <c r="IRF43" s="50"/>
      <c r="IRG43" s="50"/>
      <c r="IRH43" s="50"/>
      <c r="IRI43" s="50"/>
      <c r="IRJ43" s="50"/>
      <c r="IRK43" s="50"/>
      <c r="IRL43" s="50"/>
      <c r="IRM43" s="50"/>
      <c r="IRN43" s="50"/>
      <c r="IRO43" s="50"/>
      <c r="IRP43" s="50"/>
      <c r="IRQ43" s="50"/>
      <c r="IRR43" s="50"/>
      <c r="IRS43" s="50"/>
      <c r="IRT43" s="50"/>
      <c r="IRU43" s="50"/>
      <c r="IRV43" s="50"/>
      <c r="IRW43" s="50"/>
      <c r="IRX43" s="50"/>
      <c r="IRY43" s="50"/>
      <c r="IRZ43" s="50"/>
      <c r="ISA43" s="50"/>
      <c r="ISB43" s="50"/>
      <c r="ISC43" s="50"/>
      <c r="ISD43" s="50"/>
      <c r="ISE43" s="50"/>
      <c r="ISF43" s="50"/>
      <c r="ISG43" s="50"/>
      <c r="ISH43" s="50"/>
      <c r="ISI43" s="50"/>
      <c r="ISJ43" s="50"/>
      <c r="ISK43" s="50"/>
      <c r="ISL43" s="50"/>
      <c r="ISM43" s="50"/>
      <c r="ISN43" s="50"/>
      <c r="ISO43" s="50"/>
      <c r="ISP43" s="50"/>
      <c r="ISQ43" s="50"/>
      <c r="ISR43" s="50"/>
      <c r="ISS43" s="50"/>
      <c r="IST43" s="50"/>
      <c r="ISU43" s="50"/>
      <c r="ISV43" s="50"/>
      <c r="ISW43" s="50"/>
      <c r="ISX43" s="50"/>
      <c r="ISY43" s="50"/>
      <c r="ISZ43" s="50"/>
      <c r="ITA43" s="50"/>
      <c r="ITB43" s="50"/>
      <c r="ITC43" s="50"/>
      <c r="ITD43" s="50"/>
      <c r="ITE43" s="50"/>
      <c r="ITF43" s="50"/>
      <c r="ITG43" s="50"/>
      <c r="ITH43" s="50"/>
      <c r="ITI43" s="50"/>
      <c r="ITJ43" s="50"/>
      <c r="ITK43" s="50"/>
      <c r="ITL43" s="50"/>
      <c r="ITM43" s="50"/>
      <c r="ITN43" s="50"/>
      <c r="ITO43" s="50"/>
      <c r="ITP43" s="50"/>
      <c r="ITQ43" s="50"/>
      <c r="ITR43" s="50"/>
      <c r="ITS43" s="50"/>
      <c r="ITT43" s="50"/>
      <c r="ITU43" s="50"/>
      <c r="ITV43" s="50"/>
      <c r="ITW43" s="50"/>
      <c r="ITX43" s="50"/>
      <c r="ITY43" s="50"/>
      <c r="ITZ43" s="50"/>
      <c r="IUA43" s="50"/>
      <c r="IUB43" s="50"/>
      <c r="IUC43" s="50"/>
      <c r="IUD43" s="50"/>
      <c r="IUE43" s="50"/>
      <c r="IUF43" s="50"/>
      <c r="IUG43" s="50"/>
      <c r="IUH43" s="50"/>
      <c r="IUI43" s="50"/>
      <c r="IUJ43" s="50"/>
      <c r="IUK43" s="50"/>
      <c r="IUL43" s="50"/>
      <c r="IUM43" s="50"/>
      <c r="IUN43" s="50"/>
      <c r="IUO43" s="50"/>
      <c r="IUP43" s="50"/>
      <c r="IUQ43" s="50"/>
      <c r="IUR43" s="50"/>
      <c r="IUS43" s="50"/>
      <c r="IUT43" s="50"/>
      <c r="IUU43" s="50"/>
      <c r="IUV43" s="50"/>
      <c r="IUW43" s="50"/>
      <c r="IUX43" s="50"/>
      <c r="IUY43" s="50"/>
      <c r="IUZ43" s="50"/>
      <c r="IVA43" s="50"/>
      <c r="IVB43" s="50"/>
      <c r="IVC43" s="50"/>
      <c r="IVD43" s="50"/>
      <c r="IVE43" s="50"/>
      <c r="IVF43" s="50"/>
      <c r="IVG43" s="50"/>
      <c r="IVH43" s="50"/>
      <c r="IVI43" s="50"/>
      <c r="IVJ43" s="50"/>
      <c r="IVK43" s="50"/>
      <c r="IVL43" s="50"/>
      <c r="IVM43" s="50"/>
      <c r="IVN43" s="50"/>
      <c r="IVO43" s="50"/>
      <c r="IVP43" s="50"/>
      <c r="IVQ43" s="50"/>
      <c r="IVR43" s="50"/>
      <c r="IVS43" s="50"/>
      <c r="IVT43" s="50"/>
      <c r="IVU43" s="50"/>
      <c r="IVV43" s="50"/>
      <c r="IVW43" s="50"/>
      <c r="IVX43" s="50"/>
      <c r="IVY43" s="50"/>
      <c r="IVZ43" s="50"/>
      <c r="IWA43" s="50"/>
      <c r="IWB43" s="50"/>
      <c r="IWC43" s="50"/>
      <c r="IWD43" s="50"/>
      <c r="IWE43" s="50"/>
      <c r="IWF43" s="50"/>
      <c r="IWG43" s="50"/>
      <c r="IWH43" s="50"/>
      <c r="IWI43" s="50"/>
      <c r="IWJ43" s="50"/>
      <c r="IWK43" s="50"/>
      <c r="IWL43" s="50"/>
      <c r="IWM43" s="50"/>
      <c r="IWN43" s="50"/>
      <c r="IWO43" s="50"/>
      <c r="IWP43" s="50"/>
      <c r="IWQ43" s="50"/>
      <c r="IWR43" s="50"/>
      <c r="IWS43" s="50"/>
      <c r="IWT43" s="50"/>
      <c r="IWU43" s="50"/>
      <c r="IWV43" s="50"/>
      <c r="IWW43" s="50"/>
      <c r="IWX43" s="50"/>
      <c r="IWY43" s="50"/>
      <c r="IWZ43" s="50"/>
      <c r="IXA43" s="50"/>
      <c r="IXB43" s="50"/>
      <c r="IXC43" s="50"/>
      <c r="IXD43" s="50"/>
      <c r="IXE43" s="50"/>
      <c r="IXF43" s="50"/>
      <c r="IXG43" s="50"/>
      <c r="IXH43" s="50"/>
      <c r="IXI43" s="50"/>
      <c r="IXJ43" s="50"/>
      <c r="IXK43" s="50"/>
      <c r="IXL43" s="50"/>
      <c r="IXM43" s="50"/>
      <c r="IXN43" s="50"/>
      <c r="IXO43" s="50"/>
      <c r="IXP43" s="50"/>
      <c r="IXQ43" s="50"/>
      <c r="IXR43" s="50"/>
      <c r="IXS43" s="50"/>
      <c r="IXT43" s="50"/>
      <c r="IXU43" s="50"/>
      <c r="IXV43" s="50"/>
      <c r="IXW43" s="50"/>
      <c r="IXX43" s="50"/>
      <c r="IXY43" s="50"/>
      <c r="IXZ43" s="50"/>
      <c r="IYA43" s="50"/>
      <c r="IYB43" s="50"/>
      <c r="IYC43" s="50"/>
      <c r="IYD43" s="50"/>
      <c r="IYE43" s="50"/>
      <c r="IYF43" s="50"/>
      <c r="IYG43" s="50"/>
      <c r="IYH43" s="50"/>
      <c r="IYI43" s="50"/>
      <c r="IYJ43" s="50"/>
      <c r="IYK43" s="50"/>
      <c r="IYL43" s="50"/>
      <c r="IYM43" s="50"/>
      <c r="IYN43" s="50"/>
      <c r="IYO43" s="50"/>
      <c r="IYP43" s="50"/>
      <c r="IYQ43" s="50"/>
      <c r="IYR43" s="50"/>
      <c r="IYS43" s="50"/>
      <c r="IYT43" s="50"/>
      <c r="IYU43" s="50"/>
      <c r="IYV43" s="50"/>
      <c r="IYW43" s="50"/>
      <c r="IYX43" s="50"/>
      <c r="IYY43" s="50"/>
      <c r="IYZ43" s="50"/>
      <c r="IZA43" s="50"/>
      <c r="IZB43" s="50"/>
      <c r="IZC43" s="50"/>
      <c r="IZD43" s="50"/>
      <c r="IZE43" s="50"/>
      <c r="IZF43" s="50"/>
      <c r="IZG43" s="50"/>
      <c r="IZH43" s="50"/>
      <c r="IZI43" s="50"/>
      <c r="IZJ43" s="50"/>
      <c r="IZK43" s="50"/>
      <c r="IZL43" s="50"/>
      <c r="IZM43" s="50"/>
      <c r="IZN43" s="50"/>
      <c r="IZO43" s="50"/>
      <c r="IZP43" s="50"/>
      <c r="IZQ43" s="50"/>
      <c r="IZR43" s="50"/>
      <c r="IZS43" s="50"/>
      <c r="IZT43" s="50"/>
      <c r="IZU43" s="50"/>
      <c r="IZV43" s="50"/>
      <c r="IZW43" s="50"/>
      <c r="IZX43" s="50"/>
      <c r="IZY43" s="50"/>
      <c r="IZZ43" s="50"/>
      <c r="JAA43" s="50"/>
      <c r="JAB43" s="50"/>
      <c r="JAC43" s="50"/>
      <c r="JAD43" s="50"/>
      <c r="JAE43" s="50"/>
      <c r="JAF43" s="50"/>
      <c r="JAG43" s="50"/>
      <c r="JAH43" s="50"/>
      <c r="JAI43" s="50"/>
      <c r="JAJ43" s="50"/>
      <c r="JAK43" s="50"/>
      <c r="JAL43" s="50"/>
      <c r="JAM43" s="50"/>
      <c r="JAN43" s="50"/>
      <c r="JAO43" s="50"/>
      <c r="JAP43" s="50"/>
      <c r="JAQ43" s="50"/>
      <c r="JAR43" s="50"/>
      <c r="JAS43" s="50"/>
      <c r="JAT43" s="50"/>
      <c r="JAU43" s="50"/>
      <c r="JAV43" s="50"/>
      <c r="JAW43" s="50"/>
      <c r="JAX43" s="50"/>
      <c r="JAY43" s="50"/>
      <c r="JAZ43" s="50"/>
      <c r="JBA43" s="50"/>
      <c r="JBB43" s="50"/>
      <c r="JBC43" s="50"/>
      <c r="JBD43" s="50"/>
      <c r="JBE43" s="50"/>
      <c r="JBF43" s="50"/>
      <c r="JBG43" s="50"/>
      <c r="JBH43" s="50"/>
      <c r="JBI43" s="50"/>
      <c r="JBJ43" s="50"/>
      <c r="JBK43" s="50"/>
      <c r="JBL43" s="50"/>
      <c r="JBM43" s="50"/>
      <c r="JBN43" s="50"/>
      <c r="JBO43" s="50"/>
      <c r="JBP43" s="50"/>
      <c r="JBQ43" s="50"/>
      <c r="JBR43" s="50"/>
      <c r="JBS43" s="50"/>
      <c r="JBT43" s="50"/>
      <c r="JBU43" s="50"/>
      <c r="JBV43" s="50"/>
      <c r="JBW43" s="50"/>
      <c r="JBX43" s="50"/>
      <c r="JBY43" s="50"/>
      <c r="JBZ43" s="50"/>
      <c r="JCA43" s="50"/>
      <c r="JCB43" s="50"/>
      <c r="JCC43" s="50"/>
      <c r="JCD43" s="50"/>
      <c r="JCE43" s="50"/>
      <c r="JCF43" s="50"/>
      <c r="JCG43" s="50"/>
      <c r="JCH43" s="50"/>
      <c r="JCI43" s="50"/>
      <c r="JCJ43" s="50"/>
      <c r="JCK43" s="50"/>
      <c r="JCL43" s="50"/>
      <c r="JCM43" s="50"/>
      <c r="JCN43" s="50"/>
      <c r="JCO43" s="50"/>
      <c r="JCP43" s="50"/>
      <c r="JCQ43" s="50"/>
      <c r="JCR43" s="50"/>
      <c r="JCS43" s="50"/>
      <c r="JCT43" s="50"/>
      <c r="JCU43" s="50"/>
      <c r="JCV43" s="50"/>
      <c r="JCW43" s="50"/>
      <c r="JCX43" s="50"/>
      <c r="JCY43" s="50"/>
      <c r="JCZ43" s="50"/>
      <c r="JDA43" s="50"/>
      <c r="JDB43" s="50"/>
      <c r="JDC43" s="50"/>
      <c r="JDD43" s="50"/>
      <c r="JDE43" s="50"/>
      <c r="JDF43" s="50"/>
      <c r="JDG43" s="50"/>
      <c r="JDH43" s="50"/>
      <c r="JDI43" s="50"/>
      <c r="JDJ43" s="50"/>
      <c r="JDK43" s="50"/>
      <c r="JDL43" s="50"/>
      <c r="JDM43" s="50"/>
      <c r="JDN43" s="50"/>
      <c r="JDO43" s="50"/>
      <c r="JDP43" s="50"/>
      <c r="JDQ43" s="50"/>
      <c r="JDR43" s="50"/>
      <c r="JDS43" s="50"/>
      <c r="JDT43" s="50"/>
      <c r="JDU43" s="50"/>
      <c r="JDV43" s="50"/>
      <c r="JDW43" s="50"/>
      <c r="JDX43" s="50"/>
      <c r="JDY43" s="50"/>
      <c r="JDZ43" s="50"/>
      <c r="JEA43" s="50"/>
      <c r="JEB43" s="50"/>
      <c r="JEC43" s="50"/>
      <c r="JED43" s="50"/>
      <c r="JEE43" s="50"/>
      <c r="JEF43" s="50"/>
      <c r="JEG43" s="50"/>
      <c r="JEH43" s="50"/>
      <c r="JEI43" s="50"/>
      <c r="JEJ43" s="50"/>
      <c r="JEK43" s="50"/>
      <c r="JEL43" s="50"/>
      <c r="JEM43" s="50"/>
      <c r="JEN43" s="50"/>
      <c r="JEO43" s="50"/>
      <c r="JEP43" s="50"/>
      <c r="JEQ43" s="50"/>
      <c r="JER43" s="50"/>
      <c r="JES43" s="50"/>
      <c r="JET43" s="50"/>
      <c r="JEU43" s="50"/>
      <c r="JEV43" s="50"/>
      <c r="JEW43" s="50"/>
      <c r="JEX43" s="50"/>
      <c r="JEY43" s="50"/>
      <c r="JEZ43" s="50"/>
      <c r="JFA43" s="50"/>
      <c r="JFB43" s="50"/>
      <c r="JFC43" s="50"/>
      <c r="JFD43" s="50"/>
      <c r="JFE43" s="50"/>
      <c r="JFF43" s="50"/>
      <c r="JFG43" s="50"/>
      <c r="JFH43" s="50"/>
      <c r="JFI43" s="50"/>
      <c r="JFJ43" s="50"/>
      <c r="JFK43" s="50"/>
      <c r="JFL43" s="50"/>
      <c r="JFM43" s="50"/>
      <c r="JFN43" s="50"/>
      <c r="JFO43" s="50"/>
      <c r="JFP43" s="50"/>
      <c r="JFQ43" s="50"/>
      <c r="JFR43" s="50"/>
      <c r="JFS43" s="50"/>
      <c r="JFT43" s="50"/>
      <c r="JFU43" s="50"/>
      <c r="JFV43" s="50"/>
      <c r="JFW43" s="50"/>
      <c r="JFX43" s="50"/>
      <c r="JFY43" s="50"/>
      <c r="JFZ43" s="50"/>
      <c r="JGA43" s="50"/>
      <c r="JGB43" s="50"/>
      <c r="JGC43" s="50"/>
      <c r="JGD43" s="50"/>
      <c r="JGE43" s="50"/>
      <c r="JGF43" s="50"/>
      <c r="JGG43" s="50"/>
      <c r="JGH43" s="50"/>
      <c r="JGI43" s="50"/>
      <c r="JGJ43" s="50"/>
      <c r="JGK43" s="50"/>
      <c r="JGL43" s="50"/>
      <c r="JGM43" s="50"/>
      <c r="JGN43" s="50"/>
      <c r="JGO43" s="50"/>
      <c r="JGP43" s="50"/>
      <c r="JGQ43" s="50"/>
      <c r="JGR43" s="50"/>
      <c r="JGS43" s="50"/>
      <c r="JGT43" s="50"/>
      <c r="JGU43" s="50"/>
      <c r="JGV43" s="50"/>
      <c r="JGW43" s="50"/>
      <c r="JGX43" s="50"/>
      <c r="JGY43" s="50"/>
      <c r="JGZ43" s="50"/>
      <c r="JHA43" s="50"/>
      <c r="JHB43" s="50"/>
      <c r="JHC43" s="50"/>
      <c r="JHD43" s="50"/>
      <c r="JHE43" s="50"/>
      <c r="JHF43" s="50"/>
      <c r="JHG43" s="50"/>
      <c r="JHH43" s="50"/>
      <c r="JHI43" s="50"/>
      <c r="JHJ43" s="50"/>
      <c r="JHK43" s="50"/>
      <c r="JHL43" s="50"/>
      <c r="JHM43" s="50"/>
      <c r="JHN43" s="50"/>
      <c r="JHO43" s="50"/>
      <c r="JHP43" s="50"/>
      <c r="JHQ43" s="50"/>
      <c r="JHR43" s="50"/>
      <c r="JHS43" s="50"/>
      <c r="JHT43" s="50"/>
      <c r="JHU43" s="50"/>
      <c r="JHV43" s="50"/>
      <c r="JHW43" s="50"/>
      <c r="JHX43" s="50"/>
      <c r="JHY43" s="50"/>
      <c r="JHZ43" s="50"/>
      <c r="JIA43" s="50"/>
      <c r="JIB43" s="50"/>
      <c r="JIC43" s="50"/>
      <c r="JID43" s="50"/>
      <c r="JIE43" s="50"/>
      <c r="JIF43" s="50"/>
      <c r="JIG43" s="50"/>
      <c r="JIH43" s="50"/>
      <c r="JII43" s="50"/>
      <c r="JIJ43" s="50"/>
      <c r="JIK43" s="50"/>
      <c r="JIL43" s="50"/>
      <c r="JIM43" s="50"/>
      <c r="JIN43" s="50"/>
      <c r="JIO43" s="50"/>
      <c r="JIP43" s="50"/>
      <c r="JIQ43" s="50"/>
      <c r="JIR43" s="50"/>
      <c r="JIS43" s="50"/>
      <c r="JIT43" s="50"/>
      <c r="JIU43" s="50"/>
      <c r="JIV43" s="50"/>
      <c r="JIW43" s="50"/>
      <c r="JIX43" s="50"/>
      <c r="JIY43" s="50"/>
      <c r="JIZ43" s="50"/>
      <c r="JJA43" s="50"/>
      <c r="JJB43" s="50"/>
      <c r="JJC43" s="50"/>
      <c r="JJD43" s="50"/>
      <c r="JJE43" s="50"/>
      <c r="JJF43" s="50"/>
      <c r="JJG43" s="50"/>
      <c r="JJH43" s="50"/>
      <c r="JJI43" s="50"/>
      <c r="JJJ43" s="50"/>
      <c r="JJK43" s="50"/>
      <c r="JJL43" s="50"/>
      <c r="JJM43" s="50"/>
      <c r="JJN43" s="50"/>
      <c r="JJO43" s="50"/>
      <c r="JJP43" s="50"/>
      <c r="JJQ43" s="50"/>
      <c r="JJR43" s="50"/>
      <c r="JJS43" s="50"/>
      <c r="JJT43" s="50"/>
      <c r="JJU43" s="50"/>
      <c r="JJV43" s="50"/>
      <c r="JJW43" s="50"/>
      <c r="JJX43" s="50"/>
      <c r="JJY43" s="50"/>
      <c r="JJZ43" s="50"/>
      <c r="JKA43" s="50"/>
      <c r="JKB43" s="50"/>
      <c r="JKC43" s="50"/>
      <c r="JKD43" s="50"/>
      <c r="JKE43" s="50"/>
      <c r="JKF43" s="50"/>
      <c r="JKG43" s="50"/>
      <c r="JKH43" s="50"/>
      <c r="JKI43" s="50"/>
      <c r="JKJ43" s="50"/>
      <c r="JKK43" s="50"/>
      <c r="JKL43" s="50"/>
      <c r="JKM43" s="50"/>
      <c r="JKN43" s="50"/>
      <c r="JKO43" s="50"/>
      <c r="JKP43" s="50"/>
      <c r="JKQ43" s="50"/>
      <c r="JKR43" s="50"/>
      <c r="JKS43" s="50"/>
      <c r="JKT43" s="50"/>
      <c r="JKU43" s="50"/>
      <c r="JKV43" s="50"/>
      <c r="JKW43" s="50"/>
      <c r="JKX43" s="50"/>
      <c r="JKY43" s="50"/>
      <c r="JKZ43" s="50"/>
      <c r="JLA43" s="50"/>
      <c r="JLB43" s="50"/>
      <c r="JLC43" s="50"/>
      <c r="JLD43" s="50"/>
      <c r="JLE43" s="50"/>
      <c r="JLF43" s="50"/>
      <c r="JLG43" s="50"/>
      <c r="JLH43" s="50"/>
      <c r="JLI43" s="50"/>
      <c r="JLJ43" s="50"/>
      <c r="JLK43" s="50"/>
      <c r="JLL43" s="50"/>
      <c r="JLM43" s="50"/>
      <c r="JLN43" s="50"/>
      <c r="JLO43" s="50"/>
      <c r="JLP43" s="50"/>
      <c r="JLQ43" s="50"/>
      <c r="JLR43" s="50"/>
      <c r="JLS43" s="50"/>
      <c r="JLT43" s="50"/>
      <c r="JLU43" s="50"/>
      <c r="JLV43" s="50"/>
      <c r="JLW43" s="50"/>
      <c r="JLX43" s="50"/>
      <c r="JLY43" s="50"/>
      <c r="JLZ43" s="50"/>
      <c r="JMA43" s="50"/>
      <c r="JMB43" s="50"/>
      <c r="JMC43" s="50"/>
      <c r="JMD43" s="50"/>
      <c r="JME43" s="50"/>
      <c r="JMF43" s="50"/>
      <c r="JMG43" s="50"/>
      <c r="JMH43" s="50"/>
      <c r="JMI43" s="50"/>
      <c r="JMJ43" s="50"/>
      <c r="JMK43" s="50"/>
      <c r="JML43" s="50"/>
      <c r="JMM43" s="50"/>
      <c r="JMN43" s="50"/>
      <c r="JMO43" s="50"/>
      <c r="JMP43" s="50"/>
      <c r="JMQ43" s="50"/>
      <c r="JMR43" s="50"/>
      <c r="JMS43" s="50"/>
      <c r="JMT43" s="50"/>
      <c r="JMU43" s="50"/>
      <c r="JMV43" s="50"/>
      <c r="JMW43" s="50"/>
      <c r="JMX43" s="50"/>
      <c r="JMY43" s="50"/>
      <c r="JMZ43" s="50"/>
      <c r="JNA43" s="50"/>
      <c r="JNB43" s="50"/>
      <c r="JNC43" s="50"/>
      <c r="JND43" s="50"/>
      <c r="JNE43" s="50"/>
      <c r="JNF43" s="50"/>
      <c r="JNG43" s="50"/>
      <c r="JNH43" s="50"/>
      <c r="JNI43" s="50"/>
      <c r="JNJ43" s="50"/>
      <c r="JNK43" s="50"/>
      <c r="JNL43" s="50"/>
      <c r="JNM43" s="50"/>
      <c r="JNN43" s="50"/>
      <c r="JNO43" s="50"/>
      <c r="JNP43" s="50"/>
      <c r="JNQ43" s="50"/>
      <c r="JNR43" s="50"/>
      <c r="JNS43" s="50"/>
      <c r="JNT43" s="50"/>
      <c r="JNU43" s="50"/>
      <c r="JNV43" s="50"/>
      <c r="JNW43" s="50"/>
      <c r="JNX43" s="50"/>
      <c r="JNY43" s="50"/>
      <c r="JNZ43" s="50"/>
      <c r="JOA43" s="50"/>
      <c r="JOB43" s="50"/>
      <c r="JOC43" s="50"/>
      <c r="JOD43" s="50"/>
      <c r="JOE43" s="50"/>
      <c r="JOF43" s="50"/>
      <c r="JOG43" s="50"/>
      <c r="JOH43" s="50"/>
      <c r="JOI43" s="50"/>
      <c r="JOJ43" s="50"/>
      <c r="JOK43" s="50"/>
      <c r="JOL43" s="50"/>
      <c r="JOM43" s="50"/>
      <c r="JON43" s="50"/>
      <c r="JOO43" s="50"/>
      <c r="JOP43" s="50"/>
      <c r="JOQ43" s="50"/>
      <c r="JOR43" s="50"/>
      <c r="JOS43" s="50"/>
      <c r="JOT43" s="50"/>
      <c r="JOU43" s="50"/>
      <c r="JOV43" s="50"/>
      <c r="JOW43" s="50"/>
      <c r="JOX43" s="50"/>
      <c r="JOY43" s="50"/>
      <c r="JOZ43" s="50"/>
      <c r="JPA43" s="50"/>
      <c r="JPB43" s="50"/>
      <c r="JPC43" s="50"/>
      <c r="JPD43" s="50"/>
      <c r="JPE43" s="50"/>
      <c r="JPF43" s="50"/>
      <c r="JPG43" s="50"/>
      <c r="JPH43" s="50"/>
      <c r="JPI43" s="50"/>
      <c r="JPJ43" s="50"/>
      <c r="JPK43" s="50"/>
      <c r="JPL43" s="50"/>
      <c r="JPM43" s="50"/>
      <c r="JPN43" s="50"/>
      <c r="JPO43" s="50"/>
      <c r="JPP43" s="50"/>
      <c r="JPQ43" s="50"/>
      <c r="JPR43" s="50"/>
      <c r="JPS43" s="50"/>
      <c r="JPT43" s="50"/>
      <c r="JPU43" s="50"/>
      <c r="JPV43" s="50"/>
      <c r="JPW43" s="50"/>
      <c r="JPX43" s="50"/>
      <c r="JPY43" s="50"/>
      <c r="JPZ43" s="50"/>
      <c r="JQA43" s="50"/>
      <c r="JQB43" s="50"/>
      <c r="JQC43" s="50"/>
      <c r="JQD43" s="50"/>
      <c r="JQE43" s="50"/>
      <c r="JQF43" s="50"/>
      <c r="JQG43" s="50"/>
      <c r="JQH43" s="50"/>
      <c r="JQI43" s="50"/>
      <c r="JQJ43" s="50"/>
      <c r="JQK43" s="50"/>
      <c r="JQL43" s="50"/>
      <c r="JQM43" s="50"/>
      <c r="JQN43" s="50"/>
      <c r="JQO43" s="50"/>
      <c r="JQP43" s="50"/>
      <c r="JQQ43" s="50"/>
      <c r="JQR43" s="50"/>
      <c r="JQS43" s="50"/>
      <c r="JQT43" s="50"/>
      <c r="JQU43" s="50"/>
      <c r="JQV43" s="50"/>
      <c r="JQW43" s="50"/>
      <c r="JQX43" s="50"/>
      <c r="JQY43" s="50"/>
      <c r="JQZ43" s="50"/>
      <c r="JRA43" s="50"/>
      <c r="JRB43" s="50"/>
      <c r="JRC43" s="50"/>
      <c r="JRD43" s="50"/>
      <c r="JRE43" s="50"/>
      <c r="JRF43" s="50"/>
      <c r="JRG43" s="50"/>
      <c r="JRH43" s="50"/>
      <c r="JRI43" s="50"/>
      <c r="JRJ43" s="50"/>
      <c r="JRK43" s="50"/>
      <c r="JRL43" s="50"/>
      <c r="JRM43" s="50"/>
      <c r="JRN43" s="50"/>
      <c r="JRO43" s="50"/>
      <c r="JRP43" s="50"/>
      <c r="JRQ43" s="50"/>
      <c r="JRR43" s="50"/>
      <c r="JRS43" s="50"/>
      <c r="JRT43" s="50"/>
      <c r="JRU43" s="50"/>
      <c r="JRV43" s="50"/>
      <c r="JRW43" s="50"/>
      <c r="JRX43" s="50"/>
      <c r="JRY43" s="50"/>
      <c r="JRZ43" s="50"/>
      <c r="JSA43" s="50"/>
      <c r="JSB43" s="50"/>
      <c r="JSC43" s="50"/>
      <c r="JSD43" s="50"/>
      <c r="JSE43" s="50"/>
      <c r="JSF43" s="50"/>
      <c r="JSG43" s="50"/>
      <c r="JSH43" s="50"/>
      <c r="JSI43" s="50"/>
      <c r="JSJ43" s="50"/>
      <c r="JSK43" s="50"/>
      <c r="JSL43" s="50"/>
      <c r="JSM43" s="50"/>
      <c r="JSN43" s="50"/>
      <c r="JSO43" s="50"/>
      <c r="JSP43" s="50"/>
      <c r="JSQ43" s="50"/>
      <c r="JSR43" s="50"/>
      <c r="JSS43" s="50"/>
      <c r="JST43" s="50"/>
      <c r="JSU43" s="50"/>
      <c r="JSV43" s="50"/>
      <c r="JSW43" s="50"/>
      <c r="JSX43" s="50"/>
      <c r="JSY43" s="50"/>
      <c r="JSZ43" s="50"/>
      <c r="JTA43" s="50"/>
      <c r="JTB43" s="50"/>
      <c r="JTC43" s="50"/>
      <c r="JTD43" s="50"/>
      <c r="JTE43" s="50"/>
      <c r="JTF43" s="50"/>
      <c r="JTG43" s="50"/>
      <c r="JTH43" s="50"/>
      <c r="JTI43" s="50"/>
      <c r="JTJ43" s="50"/>
      <c r="JTK43" s="50"/>
      <c r="JTL43" s="50"/>
      <c r="JTM43" s="50"/>
      <c r="JTN43" s="50"/>
      <c r="JTO43" s="50"/>
      <c r="JTP43" s="50"/>
      <c r="JTQ43" s="50"/>
      <c r="JTR43" s="50"/>
      <c r="JTS43" s="50"/>
      <c r="JTT43" s="50"/>
      <c r="JTU43" s="50"/>
      <c r="JTV43" s="50"/>
      <c r="JTW43" s="50"/>
      <c r="JTX43" s="50"/>
      <c r="JTY43" s="50"/>
      <c r="JTZ43" s="50"/>
      <c r="JUA43" s="50"/>
      <c r="JUB43" s="50"/>
      <c r="JUC43" s="50"/>
      <c r="JUD43" s="50"/>
      <c r="JUE43" s="50"/>
      <c r="JUF43" s="50"/>
      <c r="JUG43" s="50"/>
      <c r="JUH43" s="50"/>
      <c r="JUI43" s="50"/>
      <c r="JUJ43" s="50"/>
      <c r="JUK43" s="50"/>
      <c r="JUL43" s="50"/>
      <c r="JUM43" s="50"/>
      <c r="JUN43" s="50"/>
      <c r="JUO43" s="50"/>
      <c r="JUP43" s="50"/>
      <c r="JUQ43" s="50"/>
      <c r="JUR43" s="50"/>
      <c r="JUS43" s="50"/>
      <c r="JUT43" s="50"/>
      <c r="JUU43" s="50"/>
      <c r="JUV43" s="50"/>
      <c r="JUW43" s="50"/>
      <c r="JUX43" s="50"/>
      <c r="JUY43" s="50"/>
      <c r="JUZ43" s="50"/>
      <c r="JVA43" s="50"/>
      <c r="JVB43" s="50"/>
      <c r="JVC43" s="50"/>
      <c r="JVD43" s="50"/>
      <c r="JVE43" s="50"/>
      <c r="JVF43" s="50"/>
      <c r="JVG43" s="50"/>
      <c r="JVH43" s="50"/>
      <c r="JVI43" s="50"/>
      <c r="JVJ43" s="50"/>
      <c r="JVK43" s="50"/>
      <c r="JVL43" s="50"/>
      <c r="JVM43" s="50"/>
      <c r="JVN43" s="50"/>
      <c r="JVO43" s="50"/>
      <c r="JVP43" s="50"/>
      <c r="JVQ43" s="50"/>
      <c r="JVR43" s="50"/>
      <c r="JVS43" s="50"/>
      <c r="JVT43" s="50"/>
      <c r="JVU43" s="50"/>
      <c r="JVV43" s="50"/>
      <c r="JVW43" s="50"/>
      <c r="JVX43" s="50"/>
      <c r="JVY43" s="50"/>
      <c r="JVZ43" s="50"/>
      <c r="JWA43" s="50"/>
      <c r="JWB43" s="50"/>
      <c r="JWC43" s="50"/>
      <c r="JWD43" s="50"/>
      <c r="JWE43" s="50"/>
      <c r="JWF43" s="50"/>
      <c r="JWG43" s="50"/>
      <c r="JWH43" s="50"/>
      <c r="JWI43" s="50"/>
      <c r="JWJ43" s="50"/>
      <c r="JWK43" s="50"/>
      <c r="JWL43" s="50"/>
      <c r="JWM43" s="50"/>
      <c r="JWN43" s="50"/>
      <c r="JWO43" s="50"/>
      <c r="JWP43" s="50"/>
      <c r="JWQ43" s="50"/>
      <c r="JWR43" s="50"/>
      <c r="JWS43" s="50"/>
      <c r="JWT43" s="50"/>
      <c r="JWU43" s="50"/>
      <c r="JWV43" s="50"/>
      <c r="JWW43" s="50"/>
      <c r="JWX43" s="50"/>
      <c r="JWY43" s="50"/>
      <c r="JWZ43" s="50"/>
      <c r="JXA43" s="50"/>
      <c r="JXB43" s="50"/>
      <c r="JXC43" s="50"/>
      <c r="JXD43" s="50"/>
      <c r="JXE43" s="50"/>
      <c r="JXF43" s="50"/>
      <c r="JXG43" s="50"/>
      <c r="JXH43" s="50"/>
      <c r="JXI43" s="50"/>
      <c r="JXJ43" s="50"/>
      <c r="JXK43" s="50"/>
      <c r="JXL43" s="50"/>
      <c r="JXM43" s="50"/>
      <c r="JXN43" s="50"/>
      <c r="JXO43" s="50"/>
      <c r="JXP43" s="50"/>
      <c r="JXQ43" s="50"/>
      <c r="JXR43" s="50"/>
      <c r="JXS43" s="50"/>
      <c r="JXT43" s="50"/>
      <c r="JXU43" s="50"/>
      <c r="JXV43" s="50"/>
      <c r="JXW43" s="50"/>
      <c r="JXX43" s="50"/>
      <c r="JXY43" s="50"/>
      <c r="JXZ43" s="50"/>
      <c r="JYA43" s="50"/>
      <c r="JYB43" s="50"/>
      <c r="JYC43" s="50"/>
      <c r="JYD43" s="50"/>
      <c r="JYE43" s="50"/>
      <c r="JYF43" s="50"/>
      <c r="JYG43" s="50"/>
      <c r="JYH43" s="50"/>
      <c r="JYI43" s="50"/>
      <c r="JYJ43" s="50"/>
      <c r="JYK43" s="50"/>
      <c r="JYL43" s="50"/>
      <c r="JYM43" s="50"/>
      <c r="JYN43" s="50"/>
      <c r="JYO43" s="50"/>
      <c r="JYP43" s="50"/>
      <c r="JYQ43" s="50"/>
      <c r="JYR43" s="50"/>
      <c r="JYS43" s="50"/>
      <c r="JYT43" s="50"/>
      <c r="JYU43" s="50"/>
      <c r="JYV43" s="50"/>
      <c r="JYW43" s="50"/>
      <c r="JYX43" s="50"/>
      <c r="JYY43" s="50"/>
      <c r="JYZ43" s="50"/>
      <c r="JZA43" s="50"/>
      <c r="JZB43" s="50"/>
      <c r="JZC43" s="50"/>
      <c r="JZD43" s="50"/>
      <c r="JZE43" s="50"/>
      <c r="JZF43" s="50"/>
      <c r="JZG43" s="50"/>
      <c r="JZH43" s="50"/>
      <c r="JZI43" s="50"/>
      <c r="JZJ43" s="50"/>
      <c r="JZK43" s="50"/>
      <c r="JZL43" s="50"/>
      <c r="JZM43" s="50"/>
      <c r="JZN43" s="50"/>
      <c r="JZO43" s="50"/>
      <c r="JZP43" s="50"/>
      <c r="JZQ43" s="50"/>
      <c r="JZR43" s="50"/>
      <c r="JZS43" s="50"/>
      <c r="JZT43" s="50"/>
      <c r="JZU43" s="50"/>
      <c r="JZV43" s="50"/>
      <c r="JZW43" s="50"/>
      <c r="JZX43" s="50"/>
      <c r="JZY43" s="50"/>
      <c r="JZZ43" s="50"/>
      <c r="KAA43" s="50"/>
      <c r="KAB43" s="50"/>
      <c r="KAC43" s="50"/>
      <c r="KAD43" s="50"/>
      <c r="KAE43" s="50"/>
      <c r="KAF43" s="50"/>
      <c r="KAG43" s="50"/>
      <c r="KAH43" s="50"/>
      <c r="KAI43" s="50"/>
      <c r="KAJ43" s="50"/>
      <c r="KAK43" s="50"/>
      <c r="KAL43" s="50"/>
      <c r="KAM43" s="50"/>
      <c r="KAN43" s="50"/>
      <c r="KAO43" s="50"/>
      <c r="KAP43" s="50"/>
      <c r="KAQ43" s="50"/>
      <c r="KAR43" s="50"/>
      <c r="KAS43" s="50"/>
      <c r="KAT43" s="50"/>
      <c r="KAU43" s="50"/>
      <c r="KAV43" s="50"/>
      <c r="KAW43" s="50"/>
      <c r="KAX43" s="50"/>
      <c r="KAY43" s="50"/>
      <c r="KAZ43" s="50"/>
      <c r="KBA43" s="50"/>
      <c r="KBB43" s="50"/>
      <c r="KBC43" s="50"/>
      <c r="KBD43" s="50"/>
      <c r="KBE43" s="50"/>
      <c r="KBF43" s="50"/>
      <c r="KBG43" s="50"/>
      <c r="KBH43" s="50"/>
      <c r="KBI43" s="50"/>
      <c r="KBJ43" s="50"/>
      <c r="KBK43" s="50"/>
      <c r="KBL43" s="50"/>
      <c r="KBM43" s="50"/>
      <c r="KBN43" s="50"/>
      <c r="KBO43" s="50"/>
      <c r="KBP43" s="50"/>
      <c r="KBQ43" s="50"/>
      <c r="KBR43" s="50"/>
      <c r="KBS43" s="50"/>
      <c r="KBT43" s="50"/>
      <c r="KBU43" s="50"/>
      <c r="KBV43" s="50"/>
      <c r="KBW43" s="50"/>
      <c r="KBX43" s="50"/>
      <c r="KBY43" s="50"/>
      <c r="KBZ43" s="50"/>
      <c r="KCA43" s="50"/>
      <c r="KCB43" s="50"/>
      <c r="KCC43" s="50"/>
      <c r="KCD43" s="50"/>
      <c r="KCE43" s="50"/>
      <c r="KCF43" s="50"/>
      <c r="KCG43" s="50"/>
      <c r="KCH43" s="50"/>
      <c r="KCI43" s="50"/>
      <c r="KCJ43" s="50"/>
      <c r="KCK43" s="50"/>
      <c r="KCL43" s="50"/>
      <c r="KCM43" s="50"/>
      <c r="KCN43" s="50"/>
      <c r="KCO43" s="50"/>
      <c r="KCP43" s="50"/>
      <c r="KCQ43" s="50"/>
      <c r="KCR43" s="50"/>
      <c r="KCS43" s="50"/>
      <c r="KCT43" s="50"/>
      <c r="KCU43" s="50"/>
      <c r="KCV43" s="50"/>
      <c r="KCW43" s="50"/>
      <c r="KCX43" s="50"/>
      <c r="KCY43" s="50"/>
      <c r="KCZ43" s="50"/>
      <c r="KDA43" s="50"/>
      <c r="KDB43" s="50"/>
      <c r="KDC43" s="50"/>
      <c r="KDD43" s="50"/>
      <c r="KDE43" s="50"/>
      <c r="KDF43" s="50"/>
      <c r="KDG43" s="50"/>
      <c r="KDH43" s="50"/>
      <c r="KDI43" s="50"/>
      <c r="KDJ43" s="50"/>
      <c r="KDK43" s="50"/>
      <c r="KDL43" s="50"/>
      <c r="KDM43" s="50"/>
      <c r="KDN43" s="50"/>
      <c r="KDO43" s="50"/>
      <c r="KDP43" s="50"/>
      <c r="KDQ43" s="50"/>
      <c r="KDR43" s="50"/>
      <c r="KDS43" s="50"/>
      <c r="KDT43" s="50"/>
      <c r="KDU43" s="50"/>
      <c r="KDV43" s="50"/>
      <c r="KDW43" s="50"/>
      <c r="KDX43" s="50"/>
      <c r="KDY43" s="50"/>
      <c r="KDZ43" s="50"/>
      <c r="KEA43" s="50"/>
      <c r="KEB43" s="50"/>
      <c r="KEC43" s="50"/>
      <c r="KED43" s="50"/>
      <c r="KEE43" s="50"/>
      <c r="KEF43" s="50"/>
      <c r="KEG43" s="50"/>
      <c r="KEH43" s="50"/>
      <c r="KEI43" s="50"/>
      <c r="KEJ43" s="50"/>
      <c r="KEK43" s="50"/>
      <c r="KEL43" s="50"/>
      <c r="KEM43" s="50"/>
      <c r="KEN43" s="50"/>
      <c r="KEO43" s="50"/>
      <c r="KEP43" s="50"/>
      <c r="KEQ43" s="50"/>
      <c r="KER43" s="50"/>
      <c r="KES43" s="50"/>
      <c r="KET43" s="50"/>
      <c r="KEU43" s="50"/>
      <c r="KEV43" s="50"/>
      <c r="KEW43" s="50"/>
      <c r="KEX43" s="50"/>
      <c r="KEY43" s="50"/>
      <c r="KEZ43" s="50"/>
      <c r="KFA43" s="50"/>
      <c r="KFB43" s="50"/>
      <c r="KFC43" s="50"/>
      <c r="KFD43" s="50"/>
      <c r="KFE43" s="50"/>
      <c r="KFF43" s="50"/>
      <c r="KFG43" s="50"/>
      <c r="KFH43" s="50"/>
      <c r="KFI43" s="50"/>
      <c r="KFJ43" s="50"/>
      <c r="KFK43" s="50"/>
      <c r="KFL43" s="50"/>
      <c r="KFM43" s="50"/>
      <c r="KFN43" s="50"/>
      <c r="KFO43" s="50"/>
      <c r="KFP43" s="50"/>
      <c r="KFQ43" s="50"/>
      <c r="KFR43" s="50"/>
      <c r="KFS43" s="50"/>
      <c r="KFT43" s="50"/>
      <c r="KFU43" s="50"/>
      <c r="KFV43" s="50"/>
      <c r="KFW43" s="50"/>
      <c r="KFX43" s="50"/>
      <c r="KFY43" s="50"/>
      <c r="KFZ43" s="50"/>
      <c r="KGA43" s="50"/>
      <c r="KGB43" s="50"/>
      <c r="KGC43" s="50"/>
      <c r="KGD43" s="50"/>
      <c r="KGE43" s="50"/>
      <c r="KGF43" s="50"/>
      <c r="KGG43" s="50"/>
      <c r="KGH43" s="50"/>
      <c r="KGI43" s="50"/>
      <c r="KGJ43" s="50"/>
      <c r="KGK43" s="50"/>
      <c r="KGL43" s="50"/>
      <c r="KGM43" s="50"/>
      <c r="KGN43" s="50"/>
      <c r="KGO43" s="50"/>
      <c r="KGP43" s="50"/>
      <c r="KGQ43" s="50"/>
      <c r="KGR43" s="50"/>
      <c r="KGS43" s="50"/>
      <c r="KGT43" s="50"/>
      <c r="KGU43" s="50"/>
      <c r="KGV43" s="50"/>
      <c r="KGW43" s="50"/>
      <c r="KGX43" s="50"/>
      <c r="KGY43" s="50"/>
      <c r="KGZ43" s="50"/>
      <c r="KHA43" s="50"/>
      <c r="KHB43" s="50"/>
      <c r="KHC43" s="50"/>
      <c r="KHD43" s="50"/>
      <c r="KHE43" s="50"/>
      <c r="KHF43" s="50"/>
      <c r="KHG43" s="50"/>
      <c r="KHH43" s="50"/>
      <c r="KHI43" s="50"/>
      <c r="KHJ43" s="50"/>
      <c r="KHK43" s="50"/>
      <c r="KHL43" s="50"/>
      <c r="KHM43" s="50"/>
      <c r="KHN43" s="50"/>
      <c r="KHO43" s="50"/>
      <c r="KHP43" s="50"/>
      <c r="KHQ43" s="50"/>
      <c r="KHR43" s="50"/>
      <c r="KHS43" s="50"/>
      <c r="KHT43" s="50"/>
      <c r="KHU43" s="50"/>
      <c r="KHV43" s="50"/>
      <c r="KHW43" s="50"/>
      <c r="KHX43" s="50"/>
      <c r="KHY43" s="50"/>
      <c r="KHZ43" s="50"/>
      <c r="KIA43" s="50"/>
      <c r="KIB43" s="50"/>
      <c r="KIC43" s="50"/>
      <c r="KID43" s="50"/>
      <c r="KIE43" s="50"/>
      <c r="KIF43" s="50"/>
      <c r="KIG43" s="50"/>
      <c r="KIH43" s="50"/>
      <c r="KII43" s="50"/>
      <c r="KIJ43" s="50"/>
      <c r="KIK43" s="50"/>
      <c r="KIL43" s="50"/>
      <c r="KIM43" s="50"/>
      <c r="KIN43" s="50"/>
      <c r="KIO43" s="50"/>
      <c r="KIP43" s="50"/>
      <c r="KIQ43" s="50"/>
      <c r="KIR43" s="50"/>
      <c r="KIS43" s="50"/>
      <c r="KIT43" s="50"/>
      <c r="KIU43" s="50"/>
      <c r="KIV43" s="50"/>
      <c r="KIW43" s="50"/>
      <c r="KIX43" s="50"/>
      <c r="KIY43" s="50"/>
      <c r="KIZ43" s="50"/>
      <c r="KJA43" s="50"/>
      <c r="KJB43" s="50"/>
      <c r="KJC43" s="50"/>
      <c r="KJD43" s="50"/>
      <c r="KJE43" s="50"/>
      <c r="KJF43" s="50"/>
      <c r="KJG43" s="50"/>
      <c r="KJH43" s="50"/>
      <c r="KJI43" s="50"/>
      <c r="KJJ43" s="50"/>
      <c r="KJK43" s="50"/>
      <c r="KJL43" s="50"/>
      <c r="KJM43" s="50"/>
      <c r="KJN43" s="50"/>
      <c r="KJO43" s="50"/>
      <c r="KJP43" s="50"/>
      <c r="KJQ43" s="50"/>
      <c r="KJR43" s="50"/>
      <c r="KJS43" s="50"/>
      <c r="KJT43" s="50"/>
      <c r="KJU43" s="50"/>
      <c r="KJV43" s="50"/>
      <c r="KJW43" s="50"/>
      <c r="KJX43" s="50"/>
      <c r="KJY43" s="50"/>
      <c r="KJZ43" s="50"/>
      <c r="KKA43" s="50"/>
      <c r="KKB43" s="50"/>
      <c r="KKC43" s="50"/>
      <c r="KKD43" s="50"/>
      <c r="KKE43" s="50"/>
      <c r="KKF43" s="50"/>
      <c r="KKG43" s="50"/>
      <c r="KKH43" s="50"/>
      <c r="KKI43" s="50"/>
      <c r="KKJ43" s="50"/>
      <c r="KKK43" s="50"/>
      <c r="KKL43" s="50"/>
      <c r="KKM43" s="50"/>
      <c r="KKN43" s="50"/>
      <c r="KKO43" s="50"/>
      <c r="KKP43" s="50"/>
      <c r="KKQ43" s="50"/>
      <c r="KKR43" s="50"/>
      <c r="KKS43" s="50"/>
      <c r="KKT43" s="50"/>
      <c r="KKU43" s="50"/>
      <c r="KKV43" s="50"/>
      <c r="KKW43" s="50"/>
      <c r="KKX43" s="50"/>
      <c r="KKY43" s="50"/>
      <c r="KKZ43" s="50"/>
      <c r="KLA43" s="50"/>
      <c r="KLB43" s="50"/>
      <c r="KLC43" s="50"/>
      <c r="KLD43" s="50"/>
      <c r="KLE43" s="50"/>
      <c r="KLF43" s="50"/>
      <c r="KLG43" s="50"/>
      <c r="KLH43" s="50"/>
      <c r="KLI43" s="50"/>
      <c r="KLJ43" s="50"/>
      <c r="KLK43" s="50"/>
      <c r="KLL43" s="50"/>
      <c r="KLM43" s="50"/>
      <c r="KLN43" s="50"/>
      <c r="KLO43" s="50"/>
      <c r="KLP43" s="50"/>
      <c r="KLQ43" s="50"/>
      <c r="KLR43" s="50"/>
      <c r="KLS43" s="50"/>
      <c r="KLT43" s="50"/>
      <c r="KLU43" s="50"/>
      <c r="KLV43" s="50"/>
      <c r="KLW43" s="50"/>
      <c r="KLX43" s="50"/>
      <c r="KLY43" s="50"/>
      <c r="KLZ43" s="50"/>
      <c r="KMA43" s="50"/>
      <c r="KMB43" s="50"/>
      <c r="KMC43" s="50"/>
      <c r="KMD43" s="50"/>
      <c r="KME43" s="50"/>
      <c r="KMF43" s="50"/>
      <c r="KMG43" s="50"/>
      <c r="KMH43" s="50"/>
      <c r="KMI43" s="50"/>
      <c r="KMJ43" s="50"/>
      <c r="KMK43" s="50"/>
      <c r="KML43" s="50"/>
      <c r="KMM43" s="50"/>
      <c r="KMN43" s="50"/>
      <c r="KMO43" s="50"/>
      <c r="KMP43" s="50"/>
      <c r="KMQ43" s="50"/>
      <c r="KMR43" s="50"/>
      <c r="KMS43" s="50"/>
      <c r="KMT43" s="50"/>
      <c r="KMU43" s="50"/>
      <c r="KMV43" s="50"/>
      <c r="KMW43" s="50"/>
      <c r="KMX43" s="50"/>
      <c r="KMY43" s="50"/>
      <c r="KMZ43" s="50"/>
      <c r="KNA43" s="50"/>
      <c r="KNB43" s="50"/>
      <c r="KNC43" s="50"/>
      <c r="KND43" s="50"/>
      <c r="KNE43" s="50"/>
      <c r="KNF43" s="50"/>
      <c r="KNG43" s="50"/>
      <c r="KNH43" s="50"/>
      <c r="KNI43" s="50"/>
      <c r="KNJ43" s="50"/>
      <c r="KNK43" s="50"/>
      <c r="KNL43" s="50"/>
      <c r="KNM43" s="50"/>
      <c r="KNN43" s="50"/>
      <c r="KNO43" s="50"/>
      <c r="KNP43" s="50"/>
      <c r="KNQ43" s="50"/>
      <c r="KNR43" s="50"/>
      <c r="KNS43" s="50"/>
      <c r="KNT43" s="50"/>
      <c r="KNU43" s="50"/>
      <c r="KNV43" s="50"/>
      <c r="KNW43" s="50"/>
      <c r="KNX43" s="50"/>
      <c r="KNY43" s="50"/>
      <c r="KNZ43" s="50"/>
      <c r="KOA43" s="50"/>
      <c r="KOB43" s="50"/>
      <c r="KOC43" s="50"/>
      <c r="KOD43" s="50"/>
      <c r="KOE43" s="50"/>
      <c r="KOF43" s="50"/>
      <c r="KOG43" s="50"/>
      <c r="KOH43" s="50"/>
      <c r="KOI43" s="50"/>
      <c r="KOJ43" s="50"/>
      <c r="KOK43" s="50"/>
      <c r="KOL43" s="50"/>
      <c r="KOM43" s="50"/>
      <c r="KON43" s="50"/>
      <c r="KOO43" s="50"/>
      <c r="KOP43" s="50"/>
      <c r="KOQ43" s="50"/>
      <c r="KOR43" s="50"/>
      <c r="KOS43" s="50"/>
      <c r="KOT43" s="50"/>
      <c r="KOU43" s="50"/>
      <c r="KOV43" s="50"/>
      <c r="KOW43" s="50"/>
      <c r="KOX43" s="50"/>
      <c r="KOY43" s="50"/>
      <c r="KOZ43" s="50"/>
      <c r="KPA43" s="50"/>
      <c r="KPB43" s="50"/>
      <c r="KPC43" s="50"/>
      <c r="KPD43" s="50"/>
      <c r="KPE43" s="50"/>
      <c r="KPF43" s="50"/>
      <c r="KPG43" s="50"/>
      <c r="KPH43" s="50"/>
      <c r="KPI43" s="50"/>
      <c r="KPJ43" s="50"/>
      <c r="KPK43" s="50"/>
      <c r="KPL43" s="50"/>
      <c r="KPM43" s="50"/>
      <c r="KPN43" s="50"/>
      <c r="KPO43" s="50"/>
      <c r="KPP43" s="50"/>
      <c r="KPQ43" s="50"/>
      <c r="KPR43" s="50"/>
      <c r="KPS43" s="50"/>
      <c r="KPT43" s="50"/>
      <c r="KPU43" s="50"/>
      <c r="KPV43" s="50"/>
      <c r="KPW43" s="50"/>
      <c r="KPX43" s="50"/>
      <c r="KPY43" s="50"/>
      <c r="KPZ43" s="50"/>
      <c r="KQA43" s="50"/>
      <c r="KQB43" s="50"/>
      <c r="KQC43" s="50"/>
      <c r="KQD43" s="50"/>
      <c r="KQE43" s="50"/>
      <c r="KQF43" s="50"/>
      <c r="KQG43" s="50"/>
      <c r="KQH43" s="50"/>
      <c r="KQI43" s="50"/>
      <c r="KQJ43" s="50"/>
      <c r="KQK43" s="50"/>
      <c r="KQL43" s="50"/>
      <c r="KQM43" s="50"/>
      <c r="KQN43" s="50"/>
      <c r="KQO43" s="50"/>
      <c r="KQP43" s="50"/>
      <c r="KQQ43" s="50"/>
      <c r="KQR43" s="50"/>
      <c r="KQS43" s="50"/>
      <c r="KQT43" s="50"/>
      <c r="KQU43" s="50"/>
      <c r="KQV43" s="50"/>
      <c r="KQW43" s="50"/>
      <c r="KQX43" s="50"/>
      <c r="KQY43" s="50"/>
      <c r="KQZ43" s="50"/>
      <c r="KRA43" s="50"/>
      <c r="KRB43" s="50"/>
      <c r="KRC43" s="50"/>
      <c r="KRD43" s="50"/>
      <c r="KRE43" s="50"/>
      <c r="KRF43" s="50"/>
      <c r="KRG43" s="50"/>
      <c r="KRH43" s="50"/>
      <c r="KRI43" s="50"/>
      <c r="KRJ43" s="50"/>
      <c r="KRK43" s="50"/>
      <c r="KRL43" s="50"/>
      <c r="KRM43" s="50"/>
      <c r="KRN43" s="50"/>
      <c r="KRO43" s="50"/>
      <c r="KRP43" s="50"/>
      <c r="KRQ43" s="50"/>
      <c r="KRR43" s="50"/>
      <c r="KRS43" s="50"/>
      <c r="KRT43" s="50"/>
      <c r="KRU43" s="50"/>
      <c r="KRV43" s="50"/>
      <c r="KRW43" s="50"/>
      <c r="KRX43" s="50"/>
      <c r="KRY43" s="50"/>
      <c r="KRZ43" s="50"/>
      <c r="KSA43" s="50"/>
      <c r="KSB43" s="50"/>
      <c r="KSC43" s="50"/>
      <c r="KSD43" s="50"/>
      <c r="KSE43" s="50"/>
      <c r="KSF43" s="50"/>
      <c r="KSG43" s="50"/>
      <c r="KSH43" s="50"/>
      <c r="KSI43" s="50"/>
      <c r="KSJ43" s="50"/>
      <c r="KSK43" s="50"/>
      <c r="KSL43" s="50"/>
      <c r="KSM43" s="50"/>
      <c r="KSN43" s="50"/>
      <c r="KSO43" s="50"/>
      <c r="KSP43" s="50"/>
      <c r="KSQ43" s="50"/>
      <c r="KSR43" s="50"/>
      <c r="KSS43" s="50"/>
      <c r="KST43" s="50"/>
      <c r="KSU43" s="50"/>
      <c r="KSV43" s="50"/>
      <c r="KSW43" s="50"/>
      <c r="KSX43" s="50"/>
      <c r="KSY43" s="50"/>
      <c r="KSZ43" s="50"/>
      <c r="KTA43" s="50"/>
      <c r="KTB43" s="50"/>
      <c r="KTC43" s="50"/>
      <c r="KTD43" s="50"/>
      <c r="KTE43" s="50"/>
      <c r="KTF43" s="50"/>
      <c r="KTG43" s="50"/>
      <c r="KTH43" s="50"/>
      <c r="KTI43" s="50"/>
      <c r="KTJ43" s="50"/>
      <c r="KTK43" s="50"/>
      <c r="KTL43" s="50"/>
      <c r="KTM43" s="50"/>
      <c r="KTN43" s="50"/>
      <c r="KTO43" s="50"/>
      <c r="KTP43" s="50"/>
      <c r="KTQ43" s="50"/>
      <c r="KTR43" s="50"/>
      <c r="KTS43" s="50"/>
      <c r="KTT43" s="50"/>
      <c r="KTU43" s="50"/>
      <c r="KTV43" s="50"/>
      <c r="KTW43" s="50"/>
      <c r="KTX43" s="50"/>
      <c r="KTY43" s="50"/>
      <c r="KTZ43" s="50"/>
      <c r="KUA43" s="50"/>
      <c r="KUB43" s="50"/>
      <c r="KUC43" s="50"/>
      <c r="KUD43" s="50"/>
      <c r="KUE43" s="50"/>
      <c r="KUF43" s="50"/>
      <c r="KUG43" s="50"/>
      <c r="KUH43" s="50"/>
      <c r="KUI43" s="50"/>
      <c r="KUJ43" s="50"/>
      <c r="KUK43" s="50"/>
      <c r="KUL43" s="50"/>
      <c r="KUM43" s="50"/>
      <c r="KUN43" s="50"/>
      <c r="KUO43" s="50"/>
      <c r="KUP43" s="50"/>
      <c r="KUQ43" s="50"/>
      <c r="KUR43" s="50"/>
      <c r="KUS43" s="50"/>
      <c r="KUT43" s="50"/>
      <c r="KUU43" s="50"/>
      <c r="KUV43" s="50"/>
      <c r="KUW43" s="50"/>
      <c r="KUX43" s="50"/>
      <c r="KUY43" s="50"/>
      <c r="KUZ43" s="50"/>
      <c r="KVA43" s="50"/>
      <c r="KVB43" s="50"/>
      <c r="KVC43" s="50"/>
      <c r="KVD43" s="50"/>
      <c r="KVE43" s="50"/>
      <c r="KVF43" s="50"/>
      <c r="KVG43" s="50"/>
      <c r="KVH43" s="50"/>
      <c r="KVI43" s="50"/>
      <c r="KVJ43" s="50"/>
      <c r="KVK43" s="50"/>
      <c r="KVL43" s="50"/>
      <c r="KVM43" s="50"/>
      <c r="KVN43" s="50"/>
      <c r="KVO43" s="50"/>
      <c r="KVP43" s="50"/>
      <c r="KVQ43" s="50"/>
      <c r="KVR43" s="50"/>
      <c r="KVS43" s="50"/>
      <c r="KVT43" s="50"/>
      <c r="KVU43" s="50"/>
      <c r="KVV43" s="50"/>
      <c r="KVW43" s="50"/>
      <c r="KVX43" s="50"/>
      <c r="KVY43" s="50"/>
      <c r="KVZ43" s="50"/>
      <c r="KWA43" s="50"/>
      <c r="KWB43" s="50"/>
      <c r="KWC43" s="50"/>
      <c r="KWD43" s="50"/>
      <c r="KWE43" s="50"/>
      <c r="KWF43" s="50"/>
      <c r="KWG43" s="50"/>
      <c r="KWH43" s="50"/>
      <c r="KWI43" s="50"/>
      <c r="KWJ43" s="50"/>
      <c r="KWK43" s="50"/>
      <c r="KWL43" s="50"/>
      <c r="KWM43" s="50"/>
      <c r="KWN43" s="50"/>
      <c r="KWO43" s="50"/>
      <c r="KWP43" s="50"/>
      <c r="KWQ43" s="50"/>
      <c r="KWR43" s="50"/>
      <c r="KWS43" s="50"/>
      <c r="KWT43" s="50"/>
      <c r="KWU43" s="50"/>
      <c r="KWV43" s="50"/>
      <c r="KWW43" s="50"/>
      <c r="KWX43" s="50"/>
      <c r="KWY43" s="50"/>
      <c r="KWZ43" s="50"/>
      <c r="KXA43" s="50"/>
      <c r="KXB43" s="50"/>
      <c r="KXC43" s="50"/>
      <c r="KXD43" s="50"/>
      <c r="KXE43" s="50"/>
      <c r="KXF43" s="50"/>
      <c r="KXG43" s="50"/>
      <c r="KXH43" s="50"/>
      <c r="KXI43" s="50"/>
      <c r="KXJ43" s="50"/>
      <c r="KXK43" s="50"/>
      <c r="KXL43" s="50"/>
      <c r="KXM43" s="50"/>
      <c r="KXN43" s="50"/>
      <c r="KXO43" s="50"/>
      <c r="KXP43" s="50"/>
      <c r="KXQ43" s="50"/>
      <c r="KXR43" s="50"/>
      <c r="KXS43" s="50"/>
      <c r="KXT43" s="50"/>
      <c r="KXU43" s="50"/>
      <c r="KXV43" s="50"/>
      <c r="KXW43" s="50"/>
      <c r="KXX43" s="50"/>
      <c r="KXY43" s="50"/>
      <c r="KXZ43" s="50"/>
      <c r="KYA43" s="50"/>
      <c r="KYB43" s="50"/>
      <c r="KYC43" s="50"/>
      <c r="KYD43" s="50"/>
      <c r="KYE43" s="50"/>
      <c r="KYF43" s="50"/>
      <c r="KYG43" s="50"/>
      <c r="KYH43" s="50"/>
      <c r="KYI43" s="50"/>
      <c r="KYJ43" s="50"/>
      <c r="KYK43" s="50"/>
      <c r="KYL43" s="50"/>
      <c r="KYM43" s="50"/>
      <c r="KYN43" s="50"/>
      <c r="KYO43" s="50"/>
      <c r="KYP43" s="50"/>
      <c r="KYQ43" s="50"/>
      <c r="KYR43" s="50"/>
      <c r="KYS43" s="50"/>
      <c r="KYT43" s="50"/>
      <c r="KYU43" s="50"/>
      <c r="KYV43" s="50"/>
      <c r="KYW43" s="50"/>
      <c r="KYX43" s="50"/>
      <c r="KYY43" s="50"/>
      <c r="KYZ43" s="50"/>
      <c r="KZA43" s="50"/>
      <c r="KZB43" s="50"/>
      <c r="KZC43" s="50"/>
      <c r="KZD43" s="50"/>
      <c r="KZE43" s="50"/>
      <c r="KZF43" s="50"/>
      <c r="KZG43" s="50"/>
      <c r="KZH43" s="50"/>
      <c r="KZI43" s="50"/>
      <c r="KZJ43" s="50"/>
      <c r="KZK43" s="50"/>
      <c r="KZL43" s="50"/>
      <c r="KZM43" s="50"/>
      <c r="KZN43" s="50"/>
      <c r="KZO43" s="50"/>
      <c r="KZP43" s="50"/>
      <c r="KZQ43" s="50"/>
      <c r="KZR43" s="50"/>
      <c r="KZS43" s="50"/>
      <c r="KZT43" s="50"/>
      <c r="KZU43" s="50"/>
      <c r="KZV43" s="50"/>
      <c r="KZW43" s="50"/>
      <c r="KZX43" s="50"/>
      <c r="KZY43" s="50"/>
      <c r="KZZ43" s="50"/>
      <c r="LAA43" s="50"/>
      <c r="LAB43" s="50"/>
      <c r="LAC43" s="50"/>
      <c r="LAD43" s="50"/>
      <c r="LAE43" s="50"/>
      <c r="LAF43" s="50"/>
      <c r="LAG43" s="50"/>
      <c r="LAH43" s="50"/>
      <c r="LAI43" s="50"/>
      <c r="LAJ43" s="50"/>
      <c r="LAK43" s="50"/>
      <c r="LAL43" s="50"/>
      <c r="LAM43" s="50"/>
      <c r="LAN43" s="50"/>
      <c r="LAO43" s="50"/>
      <c r="LAP43" s="50"/>
      <c r="LAQ43" s="50"/>
      <c r="LAR43" s="50"/>
      <c r="LAS43" s="50"/>
      <c r="LAT43" s="50"/>
      <c r="LAU43" s="50"/>
      <c r="LAV43" s="50"/>
      <c r="LAW43" s="50"/>
      <c r="LAX43" s="50"/>
      <c r="LAY43" s="50"/>
      <c r="LAZ43" s="50"/>
      <c r="LBA43" s="50"/>
      <c r="LBB43" s="50"/>
      <c r="LBC43" s="50"/>
      <c r="LBD43" s="50"/>
      <c r="LBE43" s="50"/>
      <c r="LBF43" s="50"/>
      <c r="LBG43" s="50"/>
      <c r="LBH43" s="50"/>
      <c r="LBI43" s="50"/>
      <c r="LBJ43" s="50"/>
      <c r="LBK43" s="50"/>
      <c r="LBL43" s="50"/>
      <c r="LBM43" s="50"/>
      <c r="LBN43" s="50"/>
      <c r="LBO43" s="50"/>
      <c r="LBP43" s="50"/>
      <c r="LBQ43" s="50"/>
      <c r="LBR43" s="50"/>
      <c r="LBS43" s="50"/>
      <c r="LBT43" s="50"/>
      <c r="LBU43" s="50"/>
      <c r="LBV43" s="50"/>
      <c r="LBW43" s="50"/>
      <c r="LBX43" s="50"/>
      <c r="LBY43" s="50"/>
      <c r="LBZ43" s="50"/>
      <c r="LCA43" s="50"/>
      <c r="LCB43" s="50"/>
      <c r="LCC43" s="50"/>
      <c r="LCD43" s="50"/>
      <c r="LCE43" s="50"/>
      <c r="LCF43" s="50"/>
      <c r="LCG43" s="50"/>
      <c r="LCH43" s="50"/>
      <c r="LCI43" s="50"/>
      <c r="LCJ43" s="50"/>
      <c r="LCK43" s="50"/>
      <c r="LCL43" s="50"/>
      <c r="LCM43" s="50"/>
      <c r="LCN43" s="50"/>
      <c r="LCO43" s="50"/>
      <c r="LCP43" s="50"/>
      <c r="LCQ43" s="50"/>
      <c r="LCR43" s="50"/>
      <c r="LCS43" s="50"/>
      <c r="LCT43" s="50"/>
      <c r="LCU43" s="50"/>
      <c r="LCV43" s="50"/>
      <c r="LCW43" s="50"/>
      <c r="LCX43" s="50"/>
      <c r="LCY43" s="50"/>
      <c r="LCZ43" s="50"/>
      <c r="LDA43" s="50"/>
      <c r="LDB43" s="50"/>
      <c r="LDC43" s="50"/>
      <c r="LDD43" s="50"/>
      <c r="LDE43" s="50"/>
      <c r="LDF43" s="50"/>
      <c r="LDG43" s="50"/>
      <c r="LDH43" s="50"/>
      <c r="LDI43" s="50"/>
      <c r="LDJ43" s="50"/>
      <c r="LDK43" s="50"/>
      <c r="LDL43" s="50"/>
      <c r="LDM43" s="50"/>
      <c r="LDN43" s="50"/>
      <c r="LDO43" s="50"/>
      <c r="LDP43" s="50"/>
      <c r="LDQ43" s="50"/>
      <c r="LDR43" s="50"/>
      <c r="LDS43" s="50"/>
      <c r="LDT43" s="50"/>
      <c r="LDU43" s="50"/>
      <c r="LDV43" s="50"/>
      <c r="LDW43" s="50"/>
      <c r="LDX43" s="50"/>
      <c r="LDY43" s="50"/>
      <c r="LDZ43" s="50"/>
      <c r="LEA43" s="50"/>
      <c r="LEB43" s="50"/>
      <c r="LEC43" s="50"/>
      <c r="LED43" s="50"/>
      <c r="LEE43" s="50"/>
      <c r="LEF43" s="50"/>
      <c r="LEG43" s="50"/>
      <c r="LEH43" s="50"/>
      <c r="LEI43" s="50"/>
      <c r="LEJ43" s="50"/>
      <c r="LEK43" s="50"/>
      <c r="LEL43" s="50"/>
      <c r="LEM43" s="50"/>
      <c r="LEN43" s="50"/>
      <c r="LEO43" s="50"/>
      <c r="LEP43" s="50"/>
      <c r="LEQ43" s="50"/>
      <c r="LER43" s="50"/>
      <c r="LES43" s="50"/>
      <c r="LET43" s="50"/>
      <c r="LEU43" s="50"/>
      <c r="LEV43" s="50"/>
      <c r="LEW43" s="50"/>
      <c r="LEX43" s="50"/>
      <c r="LEY43" s="50"/>
      <c r="LEZ43" s="50"/>
      <c r="LFA43" s="50"/>
      <c r="LFB43" s="50"/>
      <c r="LFC43" s="50"/>
      <c r="LFD43" s="50"/>
      <c r="LFE43" s="50"/>
      <c r="LFF43" s="50"/>
      <c r="LFG43" s="50"/>
      <c r="LFH43" s="50"/>
      <c r="LFI43" s="50"/>
      <c r="LFJ43" s="50"/>
      <c r="LFK43" s="50"/>
      <c r="LFL43" s="50"/>
      <c r="LFM43" s="50"/>
      <c r="LFN43" s="50"/>
      <c r="LFO43" s="50"/>
      <c r="LFP43" s="50"/>
      <c r="LFQ43" s="50"/>
      <c r="LFR43" s="50"/>
      <c r="LFS43" s="50"/>
      <c r="LFT43" s="50"/>
      <c r="LFU43" s="50"/>
      <c r="LFV43" s="50"/>
      <c r="LFW43" s="50"/>
      <c r="LFX43" s="50"/>
      <c r="LFY43" s="50"/>
      <c r="LFZ43" s="50"/>
      <c r="LGA43" s="50"/>
      <c r="LGB43" s="50"/>
      <c r="LGC43" s="50"/>
      <c r="LGD43" s="50"/>
      <c r="LGE43" s="50"/>
      <c r="LGF43" s="50"/>
      <c r="LGG43" s="50"/>
      <c r="LGH43" s="50"/>
      <c r="LGI43" s="50"/>
      <c r="LGJ43" s="50"/>
      <c r="LGK43" s="50"/>
      <c r="LGL43" s="50"/>
      <c r="LGM43" s="50"/>
      <c r="LGN43" s="50"/>
      <c r="LGO43" s="50"/>
      <c r="LGP43" s="50"/>
      <c r="LGQ43" s="50"/>
      <c r="LGR43" s="50"/>
      <c r="LGS43" s="50"/>
      <c r="LGT43" s="50"/>
      <c r="LGU43" s="50"/>
      <c r="LGV43" s="50"/>
      <c r="LGW43" s="50"/>
      <c r="LGX43" s="50"/>
      <c r="LGY43" s="50"/>
      <c r="LGZ43" s="50"/>
      <c r="LHA43" s="50"/>
      <c r="LHB43" s="50"/>
      <c r="LHC43" s="50"/>
      <c r="LHD43" s="50"/>
      <c r="LHE43" s="50"/>
      <c r="LHF43" s="50"/>
      <c r="LHG43" s="50"/>
      <c r="LHH43" s="50"/>
      <c r="LHI43" s="50"/>
      <c r="LHJ43" s="50"/>
      <c r="LHK43" s="50"/>
      <c r="LHL43" s="50"/>
      <c r="LHM43" s="50"/>
      <c r="LHN43" s="50"/>
      <c r="LHO43" s="50"/>
      <c r="LHP43" s="50"/>
      <c r="LHQ43" s="50"/>
      <c r="LHR43" s="50"/>
      <c r="LHS43" s="50"/>
      <c r="LHT43" s="50"/>
      <c r="LHU43" s="50"/>
      <c r="LHV43" s="50"/>
      <c r="LHW43" s="50"/>
      <c r="LHX43" s="50"/>
      <c r="LHY43" s="50"/>
      <c r="LHZ43" s="50"/>
      <c r="LIA43" s="50"/>
      <c r="LIB43" s="50"/>
      <c r="LIC43" s="50"/>
      <c r="LID43" s="50"/>
      <c r="LIE43" s="50"/>
      <c r="LIF43" s="50"/>
      <c r="LIG43" s="50"/>
      <c r="LIH43" s="50"/>
      <c r="LII43" s="50"/>
      <c r="LIJ43" s="50"/>
      <c r="LIK43" s="50"/>
      <c r="LIL43" s="50"/>
      <c r="LIM43" s="50"/>
      <c r="LIN43" s="50"/>
      <c r="LIO43" s="50"/>
      <c r="LIP43" s="50"/>
      <c r="LIQ43" s="50"/>
      <c r="LIR43" s="50"/>
      <c r="LIS43" s="50"/>
      <c r="LIT43" s="50"/>
      <c r="LIU43" s="50"/>
      <c r="LIV43" s="50"/>
      <c r="LIW43" s="50"/>
      <c r="LIX43" s="50"/>
      <c r="LIY43" s="50"/>
      <c r="LIZ43" s="50"/>
      <c r="LJA43" s="50"/>
      <c r="LJB43" s="50"/>
      <c r="LJC43" s="50"/>
      <c r="LJD43" s="50"/>
      <c r="LJE43" s="50"/>
      <c r="LJF43" s="50"/>
      <c r="LJG43" s="50"/>
      <c r="LJH43" s="50"/>
      <c r="LJI43" s="50"/>
      <c r="LJJ43" s="50"/>
      <c r="LJK43" s="50"/>
      <c r="LJL43" s="50"/>
      <c r="LJM43" s="50"/>
      <c r="LJN43" s="50"/>
      <c r="LJO43" s="50"/>
      <c r="LJP43" s="50"/>
      <c r="LJQ43" s="50"/>
      <c r="LJR43" s="50"/>
      <c r="LJS43" s="50"/>
      <c r="LJT43" s="50"/>
      <c r="LJU43" s="50"/>
      <c r="LJV43" s="50"/>
      <c r="LJW43" s="50"/>
      <c r="LJX43" s="50"/>
      <c r="LJY43" s="50"/>
      <c r="LJZ43" s="50"/>
      <c r="LKA43" s="50"/>
      <c r="LKB43" s="50"/>
      <c r="LKC43" s="50"/>
      <c r="LKD43" s="50"/>
      <c r="LKE43" s="50"/>
      <c r="LKF43" s="50"/>
      <c r="LKG43" s="50"/>
      <c r="LKH43" s="50"/>
      <c r="LKI43" s="50"/>
      <c r="LKJ43" s="50"/>
      <c r="LKK43" s="50"/>
      <c r="LKL43" s="50"/>
      <c r="LKM43" s="50"/>
      <c r="LKN43" s="50"/>
      <c r="LKO43" s="50"/>
      <c r="LKP43" s="50"/>
      <c r="LKQ43" s="50"/>
      <c r="LKR43" s="50"/>
      <c r="LKS43" s="50"/>
      <c r="LKT43" s="50"/>
      <c r="LKU43" s="50"/>
      <c r="LKV43" s="50"/>
      <c r="LKW43" s="50"/>
      <c r="LKX43" s="50"/>
      <c r="LKY43" s="50"/>
      <c r="LKZ43" s="50"/>
      <c r="LLA43" s="50"/>
      <c r="LLB43" s="50"/>
      <c r="LLC43" s="50"/>
      <c r="LLD43" s="50"/>
      <c r="LLE43" s="50"/>
      <c r="LLF43" s="50"/>
      <c r="LLG43" s="50"/>
      <c r="LLH43" s="50"/>
      <c r="LLI43" s="50"/>
      <c r="LLJ43" s="50"/>
      <c r="LLK43" s="50"/>
      <c r="LLL43" s="50"/>
      <c r="LLM43" s="50"/>
      <c r="LLN43" s="50"/>
      <c r="LLO43" s="50"/>
      <c r="LLP43" s="50"/>
      <c r="LLQ43" s="50"/>
      <c r="LLR43" s="50"/>
      <c r="LLS43" s="50"/>
      <c r="LLT43" s="50"/>
      <c r="LLU43" s="50"/>
      <c r="LLV43" s="50"/>
      <c r="LLW43" s="50"/>
      <c r="LLX43" s="50"/>
      <c r="LLY43" s="50"/>
      <c r="LLZ43" s="50"/>
      <c r="LMA43" s="50"/>
      <c r="LMB43" s="50"/>
      <c r="LMC43" s="50"/>
      <c r="LMD43" s="50"/>
      <c r="LME43" s="50"/>
      <c r="LMF43" s="50"/>
      <c r="LMG43" s="50"/>
      <c r="LMH43" s="50"/>
      <c r="LMI43" s="50"/>
      <c r="LMJ43" s="50"/>
      <c r="LMK43" s="50"/>
      <c r="LML43" s="50"/>
      <c r="LMM43" s="50"/>
      <c r="LMN43" s="50"/>
      <c r="LMO43" s="50"/>
      <c r="LMP43" s="50"/>
      <c r="LMQ43" s="50"/>
      <c r="LMR43" s="50"/>
      <c r="LMS43" s="50"/>
      <c r="LMT43" s="50"/>
      <c r="LMU43" s="50"/>
      <c r="LMV43" s="50"/>
      <c r="LMW43" s="50"/>
      <c r="LMX43" s="50"/>
      <c r="LMY43" s="50"/>
      <c r="LMZ43" s="50"/>
      <c r="LNA43" s="50"/>
      <c r="LNB43" s="50"/>
      <c r="LNC43" s="50"/>
      <c r="LND43" s="50"/>
      <c r="LNE43" s="50"/>
      <c r="LNF43" s="50"/>
      <c r="LNG43" s="50"/>
      <c r="LNH43" s="50"/>
      <c r="LNI43" s="50"/>
      <c r="LNJ43" s="50"/>
      <c r="LNK43" s="50"/>
      <c r="LNL43" s="50"/>
      <c r="LNM43" s="50"/>
      <c r="LNN43" s="50"/>
      <c r="LNO43" s="50"/>
      <c r="LNP43" s="50"/>
      <c r="LNQ43" s="50"/>
      <c r="LNR43" s="50"/>
      <c r="LNS43" s="50"/>
      <c r="LNT43" s="50"/>
      <c r="LNU43" s="50"/>
      <c r="LNV43" s="50"/>
      <c r="LNW43" s="50"/>
      <c r="LNX43" s="50"/>
      <c r="LNY43" s="50"/>
      <c r="LNZ43" s="50"/>
      <c r="LOA43" s="50"/>
      <c r="LOB43" s="50"/>
      <c r="LOC43" s="50"/>
      <c r="LOD43" s="50"/>
      <c r="LOE43" s="50"/>
      <c r="LOF43" s="50"/>
      <c r="LOG43" s="50"/>
      <c r="LOH43" s="50"/>
      <c r="LOI43" s="50"/>
      <c r="LOJ43" s="50"/>
      <c r="LOK43" s="50"/>
      <c r="LOL43" s="50"/>
      <c r="LOM43" s="50"/>
      <c r="LON43" s="50"/>
      <c r="LOO43" s="50"/>
      <c r="LOP43" s="50"/>
      <c r="LOQ43" s="50"/>
      <c r="LOR43" s="50"/>
      <c r="LOS43" s="50"/>
      <c r="LOT43" s="50"/>
      <c r="LOU43" s="50"/>
      <c r="LOV43" s="50"/>
      <c r="LOW43" s="50"/>
      <c r="LOX43" s="50"/>
      <c r="LOY43" s="50"/>
      <c r="LOZ43" s="50"/>
      <c r="LPA43" s="50"/>
      <c r="LPB43" s="50"/>
      <c r="LPC43" s="50"/>
      <c r="LPD43" s="50"/>
      <c r="LPE43" s="50"/>
      <c r="LPF43" s="50"/>
      <c r="LPG43" s="50"/>
      <c r="LPH43" s="50"/>
      <c r="LPI43" s="50"/>
      <c r="LPJ43" s="50"/>
      <c r="LPK43" s="50"/>
      <c r="LPL43" s="50"/>
      <c r="LPM43" s="50"/>
      <c r="LPN43" s="50"/>
      <c r="LPO43" s="50"/>
      <c r="LPP43" s="50"/>
      <c r="LPQ43" s="50"/>
      <c r="LPR43" s="50"/>
      <c r="LPS43" s="50"/>
      <c r="LPT43" s="50"/>
      <c r="LPU43" s="50"/>
      <c r="LPV43" s="50"/>
      <c r="LPW43" s="50"/>
      <c r="LPX43" s="50"/>
      <c r="LPY43" s="50"/>
      <c r="LPZ43" s="50"/>
      <c r="LQA43" s="50"/>
      <c r="LQB43" s="50"/>
      <c r="LQC43" s="50"/>
      <c r="LQD43" s="50"/>
      <c r="LQE43" s="50"/>
      <c r="LQF43" s="50"/>
      <c r="LQG43" s="50"/>
      <c r="LQH43" s="50"/>
      <c r="LQI43" s="50"/>
      <c r="LQJ43" s="50"/>
      <c r="LQK43" s="50"/>
      <c r="LQL43" s="50"/>
      <c r="LQM43" s="50"/>
      <c r="LQN43" s="50"/>
      <c r="LQO43" s="50"/>
      <c r="LQP43" s="50"/>
      <c r="LQQ43" s="50"/>
      <c r="LQR43" s="50"/>
      <c r="LQS43" s="50"/>
      <c r="LQT43" s="50"/>
      <c r="LQU43" s="50"/>
      <c r="LQV43" s="50"/>
      <c r="LQW43" s="50"/>
      <c r="LQX43" s="50"/>
      <c r="LQY43" s="50"/>
      <c r="LQZ43" s="50"/>
      <c r="LRA43" s="50"/>
      <c r="LRB43" s="50"/>
      <c r="LRC43" s="50"/>
      <c r="LRD43" s="50"/>
      <c r="LRE43" s="50"/>
      <c r="LRF43" s="50"/>
      <c r="LRG43" s="50"/>
      <c r="LRH43" s="50"/>
      <c r="LRI43" s="50"/>
      <c r="LRJ43" s="50"/>
      <c r="LRK43" s="50"/>
      <c r="LRL43" s="50"/>
      <c r="LRM43" s="50"/>
      <c r="LRN43" s="50"/>
      <c r="LRO43" s="50"/>
      <c r="LRP43" s="50"/>
      <c r="LRQ43" s="50"/>
      <c r="LRR43" s="50"/>
      <c r="LRS43" s="50"/>
      <c r="LRT43" s="50"/>
      <c r="LRU43" s="50"/>
      <c r="LRV43" s="50"/>
      <c r="LRW43" s="50"/>
      <c r="LRX43" s="50"/>
      <c r="LRY43" s="50"/>
      <c r="LRZ43" s="50"/>
      <c r="LSA43" s="50"/>
      <c r="LSB43" s="50"/>
      <c r="LSC43" s="50"/>
      <c r="LSD43" s="50"/>
      <c r="LSE43" s="50"/>
      <c r="LSF43" s="50"/>
      <c r="LSG43" s="50"/>
      <c r="LSH43" s="50"/>
      <c r="LSI43" s="50"/>
      <c r="LSJ43" s="50"/>
      <c r="LSK43" s="50"/>
      <c r="LSL43" s="50"/>
      <c r="LSM43" s="50"/>
      <c r="LSN43" s="50"/>
      <c r="LSO43" s="50"/>
      <c r="LSP43" s="50"/>
      <c r="LSQ43" s="50"/>
      <c r="LSR43" s="50"/>
      <c r="LSS43" s="50"/>
      <c r="LST43" s="50"/>
      <c r="LSU43" s="50"/>
      <c r="LSV43" s="50"/>
      <c r="LSW43" s="50"/>
      <c r="LSX43" s="50"/>
      <c r="LSY43" s="50"/>
      <c r="LSZ43" s="50"/>
      <c r="LTA43" s="50"/>
      <c r="LTB43" s="50"/>
      <c r="LTC43" s="50"/>
      <c r="LTD43" s="50"/>
      <c r="LTE43" s="50"/>
      <c r="LTF43" s="50"/>
      <c r="LTG43" s="50"/>
      <c r="LTH43" s="50"/>
      <c r="LTI43" s="50"/>
      <c r="LTJ43" s="50"/>
      <c r="LTK43" s="50"/>
      <c r="LTL43" s="50"/>
      <c r="LTM43" s="50"/>
      <c r="LTN43" s="50"/>
      <c r="LTO43" s="50"/>
      <c r="LTP43" s="50"/>
      <c r="LTQ43" s="50"/>
      <c r="LTR43" s="50"/>
      <c r="LTS43" s="50"/>
      <c r="LTT43" s="50"/>
      <c r="LTU43" s="50"/>
      <c r="LTV43" s="50"/>
      <c r="LTW43" s="50"/>
      <c r="LTX43" s="50"/>
      <c r="LTY43" s="50"/>
      <c r="LTZ43" s="50"/>
      <c r="LUA43" s="50"/>
      <c r="LUB43" s="50"/>
      <c r="LUC43" s="50"/>
      <c r="LUD43" s="50"/>
      <c r="LUE43" s="50"/>
      <c r="LUF43" s="50"/>
      <c r="LUG43" s="50"/>
      <c r="LUH43" s="50"/>
      <c r="LUI43" s="50"/>
      <c r="LUJ43" s="50"/>
      <c r="LUK43" s="50"/>
      <c r="LUL43" s="50"/>
      <c r="LUM43" s="50"/>
      <c r="LUN43" s="50"/>
      <c r="LUO43" s="50"/>
      <c r="LUP43" s="50"/>
      <c r="LUQ43" s="50"/>
      <c r="LUR43" s="50"/>
      <c r="LUS43" s="50"/>
      <c r="LUT43" s="50"/>
      <c r="LUU43" s="50"/>
      <c r="LUV43" s="50"/>
      <c r="LUW43" s="50"/>
      <c r="LUX43" s="50"/>
      <c r="LUY43" s="50"/>
      <c r="LUZ43" s="50"/>
      <c r="LVA43" s="50"/>
      <c r="LVB43" s="50"/>
      <c r="LVC43" s="50"/>
      <c r="LVD43" s="50"/>
      <c r="LVE43" s="50"/>
      <c r="LVF43" s="50"/>
      <c r="LVG43" s="50"/>
      <c r="LVH43" s="50"/>
      <c r="LVI43" s="50"/>
      <c r="LVJ43" s="50"/>
      <c r="LVK43" s="50"/>
      <c r="LVL43" s="50"/>
      <c r="LVM43" s="50"/>
      <c r="LVN43" s="50"/>
      <c r="LVO43" s="50"/>
      <c r="LVP43" s="50"/>
      <c r="LVQ43" s="50"/>
      <c r="LVR43" s="50"/>
      <c r="LVS43" s="50"/>
      <c r="LVT43" s="50"/>
      <c r="LVU43" s="50"/>
      <c r="LVV43" s="50"/>
      <c r="LVW43" s="50"/>
      <c r="LVX43" s="50"/>
      <c r="LVY43" s="50"/>
      <c r="LVZ43" s="50"/>
      <c r="LWA43" s="50"/>
      <c r="LWB43" s="50"/>
      <c r="LWC43" s="50"/>
      <c r="LWD43" s="50"/>
      <c r="LWE43" s="50"/>
      <c r="LWF43" s="50"/>
      <c r="LWG43" s="50"/>
      <c r="LWH43" s="50"/>
      <c r="LWI43" s="50"/>
      <c r="LWJ43" s="50"/>
      <c r="LWK43" s="50"/>
      <c r="LWL43" s="50"/>
      <c r="LWM43" s="50"/>
      <c r="LWN43" s="50"/>
      <c r="LWO43" s="50"/>
      <c r="LWP43" s="50"/>
      <c r="LWQ43" s="50"/>
      <c r="LWR43" s="50"/>
      <c r="LWS43" s="50"/>
      <c r="LWT43" s="50"/>
      <c r="LWU43" s="50"/>
      <c r="LWV43" s="50"/>
      <c r="LWW43" s="50"/>
      <c r="LWX43" s="50"/>
      <c r="LWY43" s="50"/>
      <c r="LWZ43" s="50"/>
      <c r="LXA43" s="50"/>
      <c r="LXB43" s="50"/>
      <c r="LXC43" s="50"/>
      <c r="LXD43" s="50"/>
      <c r="LXE43" s="50"/>
      <c r="LXF43" s="50"/>
      <c r="LXG43" s="50"/>
      <c r="LXH43" s="50"/>
      <c r="LXI43" s="50"/>
      <c r="LXJ43" s="50"/>
      <c r="LXK43" s="50"/>
      <c r="LXL43" s="50"/>
      <c r="LXM43" s="50"/>
      <c r="LXN43" s="50"/>
      <c r="LXO43" s="50"/>
      <c r="LXP43" s="50"/>
      <c r="LXQ43" s="50"/>
      <c r="LXR43" s="50"/>
      <c r="LXS43" s="50"/>
      <c r="LXT43" s="50"/>
      <c r="LXU43" s="50"/>
      <c r="LXV43" s="50"/>
      <c r="LXW43" s="50"/>
      <c r="LXX43" s="50"/>
      <c r="LXY43" s="50"/>
      <c r="LXZ43" s="50"/>
      <c r="LYA43" s="50"/>
      <c r="LYB43" s="50"/>
      <c r="LYC43" s="50"/>
      <c r="LYD43" s="50"/>
      <c r="LYE43" s="50"/>
      <c r="LYF43" s="50"/>
      <c r="LYG43" s="50"/>
      <c r="LYH43" s="50"/>
      <c r="LYI43" s="50"/>
      <c r="LYJ43" s="50"/>
      <c r="LYK43" s="50"/>
      <c r="LYL43" s="50"/>
      <c r="LYM43" s="50"/>
      <c r="LYN43" s="50"/>
      <c r="LYO43" s="50"/>
      <c r="LYP43" s="50"/>
      <c r="LYQ43" s="50"/>
      <c r="LYR43" s="50"/>
      <c r="LYS43" s="50"/>
      <c r="LYT43" s="50"/>
      <c r="LYU43" s="50"/>
      <c r="LYV43" s="50"/>
      <c r="LYW43" s="50"/>
      <c r="LYX43" s="50"/>
      <c r="LYY43" s="50"/>
      <c r="LYZ43" s="50"/>
      <c r="LZA43" s="50"/>
      <c r="LZB43" s="50"/>
      <c r="LZC43" s="50"/>
      <c r="LZD43" s="50"/>
      <c r="LZE43" s="50"/>
      <c r="LZF43" s="50"/>
      <c r="LZG43" s="50"/>
      <c r="LZH43" s="50"/>
      <c r="LZI43" s="50"/>
      <c r="LZJ43" s="50"/>
      <c r="LZK43" s="50"/>
      <c r="LZL43" s="50"/>
      <c r="LZM43" s="50"/>
      <c r="LZN43" s="50"/>
      <c r="LZO43" s="50"/>
      <c r="LZP43" s="50"/>
      <c r="LZQ43" s="50"/>
      <c r="LZR43" s="50"/>
      <c r="LZS43" s="50"/>
      <c r="LZT43" s="50"/>
      <c r="LZU43" s="50"/>
      <c r="LZV43" s="50"/>
      <c r="LZW43" s="50"/>
      <c r="LZX43" s="50"/>
      <c r="LZY43" s="50"/>
      <c r="LZZ43" s="50"/>
      <c r="MAA43" s="50"/>
      <c r="MAB43" s="50"/>
      <c r="MAC43" s="50"/>
      <c r="MAD43" s="50"/>
      <c r="MAE43" s="50"/>
      <c r="MAF43" s="50"/>
      <c r="MAG43" s="50"/>
      <c r="MAH43" s="50"/>
      <c r="MAI43" s="50"/>
      <c r="MAJ43" s="50"/>
      <c r="MAK43" s="50"/>
      <c r="MAL43" s="50"/>
      <c r="MAM43" s="50"/>
      <c r="MAN43" s="50"/>
      <c r="MAO43" s="50"/>
      <c r="MAP43" s="50"/>
      <c r="MAQ43" s="50"/>
      <c r="MAR43" s="50"/>
      <c r="MAS43" s="50"/>
      <c r="MAT43" s="50"/>
      <c r="MAU43" s="50"/>
      <c r="MAV43" s="50"/>
      <c r="MAW43" s="50"/>
      <c r="MAX43" s="50"/>
      <c r="MAY43" s="50"/>
      <c r="MAZ43" s="50"/>
      <c r="MBA43" s="50"/>
      <c r="MBB43" s="50"/>
      <c r="MBC43" s="50"/>
      <c r="MBD43" s="50"/>
      <c r="MBE43" s="50"/>
      <c r="MBF43" s="50"/>
      <c r="MBG43" s="50"/>
      <c r="MBH43" s="50"/>
      <c r="MBI43" s="50"/>
      <c r="MBJ43" s="50"/>
      <c r="MBK43" s="50"/>
      <c r="MBL43" s="50"/>
      <c r="MBM43" s="50"/>
      <c r="MBN43" s="50"/>
      <c r="MBO43" s="50"/>
      <c r="MBP43" s="50"/>
      <c r="MBQ43" s="50"/>
      <c r="MBR43" s="50"/>
      <c r="MBS43" s="50"/>
      <c r="MBT43" s="50"/>
      <c r="MBU43" s="50"/>
      <c r="MBV43" s="50"/>
      <c r="MBW43" s="50"/>
      <c r="MBX43" s="50"/>
      <c r="MBY43" s="50"/>
      <c r="MBZ43" s="50"/>
      <c r="MCA43" s="50"/>
      <c r="MCB43" s="50"/>
      <c r="MCC43" s="50"/>
      <c r="MCD43" s="50"/>
      <c r="MCE43" s="50"/>
      <c r="MCF43" s="50"/>
      <c r="MCG43" s="50"/>
      <c r="MCH43" s="50"/>
      <c r="MCI43" s="50"/>
      <c r="MCJ43" s="50"/>
      <c r="MCK43" s="50"/>
      <c r="MCL43" s="50"/>
      <c r="MCM43" s="50"/>
      <c r="MCN43" s="50"/>
      <c r="MCO43" s="50"/>
      <c r="MCP43" s="50"/>
      <c r="MCQ43" s="50"/>
      <c r="MCR43" s="50"/>
      <c r="MCS43" s="50"/>
      <c r="MCT43" s="50"/>
      <c r="MCU43" s="50"/>
      <c r="MCV43" s="50"/>
      <c r="MCW43" s="50"/>
      <c r="MCX43" s="50"/>
      <c r="MCY43" s="50"/>
      <c r="MCZ43" s="50"/>
      <c r="MDA43" s="50"/>
      <c r="MDB43" s="50"/>
      <c r="MDC43" s="50"/>
      <c r="MDD43" s="50"/>
      <c r="MDE43" s="50"/>
      <c r="MDF43" s="50"/>
      <c r="MDG43" s="50"/>
      <c r="MDH43" s="50"/>
      <c r="MDI43" s="50"/>
      <c r="MDJ43" s="50"/>
      <c r="MDK43" s="50"/>
      <c r="MDL43" s="50"/>
      <c r="MDM43" s="50"/>
      <c r="MDN43" s="50"/>
      <c r="MDO43" s="50"/>
      <c r="MDP43" s="50"/>
      <c r="MDQ43" s="50"/>
      <c r="MDR43" s="50"/>
      <c r="MDS43" s="50"/>
      <c r="MDT43" s="50"/>
      <c r="MDU43" s="50"/>
      <c r="MDV43" s="50"/>
      <c r="MDW43" s="50"/>
      <c r="MDX43" s="50"/>
      <c r="MDY43" s="50"/>
      <c r="MDZ43" s="50"/>
      <c r="MEA43" s="50"/>
      <c r="MEB43" s="50"/>
      <c r="MEC43" s="50"/>
      <c r="MED43" s="50"/>
      <c r="MEE43" s="50"/>
      <c r="MEF43" s="50"/>
      <c r="MEG43" s="50"/>
      <c r="MEH43" s="50"/>
      <c r="MEI43" s="50"/>
      <c r="MEJ43" s="50"/>
      <c r="MEK43" s="50"/>
      <c r="MEL43" s="50"/>
      <c r="MEM43" s="50"/>
      <c r="MEN43" s="50"/>
      <c r="MEO43" s="50"/>
      <c r="MEP43" s="50"/>
      <c r="MEQ43" s="50"/>
      <c r="MER43" s="50"/>
      <c r="MES43" s="50"/>
      <c r="MET43" s="50"/>
      <c r="MEU43" s="50"/>
      <c r="MEV43" s="50"/>
      <c r="MEW43" s="50"/>
      <c r="MEX43" s="50"/>
      <c r="MEY43" s="50"/>
      <c r="MEZ43" s="50"/>
      <c r="MFA43" s="50"/>
      <c r="MFB43" s="50"/>
      <c r="MFC43" s="50"/>
      <c r="MFD43" s="50"/>
      <c r="MFE43" s="50"/>
      <c r="MFF43" s="50"/>
      <c r="MFG43" s="50"/>
      <c r="MFH43" s="50"/>
      <c r="MFI43" s="50"/>
      <c r="MFJ43" s="50"/>
      <c r="MFK43" s="50"/>
      <c r="MFL43" s="50"/>
      <c r="MFM43" s="50"/>
      <c r="MFN43" s="50"/>
      <c r="MFO43" s="50"/>
      <c r="MFP43" s="50"/>
      <c r="MFQ43" s="50"/>
      <c r="MFR43" s="50"/>
      <c r="MFS43" s="50"/>
      <c r="MFT43" s="50"/>
      <c r="MFU43" s="50"/>
      <c r="MFV43" s="50"/>
      <c r="MFW43" s="50"/>
      <c r="MFX43" s="50"/>
      <c r="MFY43" s="50"/>
      <c r="MFZ43" s="50"/>
      <c r="MGA43" s="50"/>
      <c r="MGB43" s="50"/>
      <c r="MGC43" s="50"/>
      <c r="MGD43" s="50"/>
      <c r="MGE43" s="50"/>
      <c r="MGF43" s="50"/>
      <c r="MGG43" s="50"/>
      <c r="MGH43" s="50"/>
      <c r="MGI43" s="50"/>
      <c r="MGJ43" s="50"/>
      <c r="MGK43" s="50"/>
      <c r="MGL43" s="50"/>
      <c r="MGM43" s="50"/>
      <c r="MGN43" s="50"/>
      <c r="MGO43" s="50"/>
      <c r="MGP43" s="50"/>
      <c r="MGQ43" s="50"/>
      <c r="MGR43" s="50"/>
      <c r="MGS43" s="50"/>
      <c r="MGT43" s="50"/>
      <c r="MGU43" s="50"/>
      <c r="MGV43" s="50"/>
      <c r="MGW43" s="50"/>
      <c r="MGX43" s="50"/>
      <c r="MGY43" s="50"/>
      <c r="MGZ43" s="50"/>
      <c r="MHA43" s="50"/>
      <c r="MHB43" s="50"/>
      <c r="MHC43" s="50"/>
      <c r="MHD43" s="50"/>
      <c r="MHE43" s="50"/>
      <c r="MHF43" s="50"/>
      <c r="MHG43" s="50"/>
      <c r="MHH43" s="50"/>
      <c r="MHI43" s="50"/>
      <c r="MHJ43" s="50"/>
      <c r="MHK43" s="50"/>
      <c r="MHL43" s="50"/>
      <c r="MHM43" s="50"/>
      <c r="MHN43" s="50"/>
      <c r="MHO43" s="50"/>
      <c r="MHP43" s="50"/>
      <c r="MHQ43" s="50"/>
      <c r="MHR43" s="50"/>
      <c r="MHS43" s="50"/>
      <c r="MHT43" s="50"/>
      <c r="MHU43" s="50"/>
      <c r="MHV43" s="50"/>
      <c r="MHW43" s="50"/>
      <c r="MHX43" s="50"/>
      <c r="MHY43" s="50"/>
      <c r="MHZ43" s="50"/>
      <c r="MIA43" s="50"/>
      <c r="MIB43" s="50"/>
      <c r="MIC43" s="50"/>
      <c r="MID43" s="50"/>
      <c r="MIE43" s="50"/>
      <c r="MIF43" s="50"/>
      <c r="MIG43" s="50"/>
      <c r="MIH43" s="50"/>
      <c r="MII43" s="50"/>
      <c r="MIJ43" s="50"/>
      <c r="MIK43" s="50"/>
      <c r="MIL43" s="50"/>
      <c r="MIM43" s="50"/>
      <c r="MIN43" s="50"/>
      <c r="MIO43" s="50"/>
      <c r="MIP43" s="50"/>
      <c r="MIQ43" s="50"/>
      <c r="MIR43" s="50"/>
      <c r="MIS43" s="50"/>
      <c r="MIT43" s="50"/>
      <c r="MIU43" s="50"/>
      <c r="MIV43" s="50"/>
      <c r="MIW43" s="50"/>
      <c r="MIX43" s="50"/>
      <c r="MIY43" s="50"/>
      <c r="MIZ43" s="50"/>
      <c r="MJA43" s="50"/>
      <c r="MJB43" s="50"/>
      <c r="MJC43" s="50"/>
      <c r="MJD43" s="50"/>
      <c r="MJE43" s="50"/>
      <c r="MJF43" s="50"/>
      <c r="MJG43" s="50"/>
      <c r="MJH43" s="50"/>
      <c r="MJI43" s="50"/>
      <c r="MJJ43" s="50"/>
      <c r="MJK43" s="50"/>
      <c r="MJL43" s="50"/>
      <c r="MJM43" s="50"/>
      <c r="MJN43" s="50"/>
      <c r="MJO43" s="50"/>
      <c r="MJP43" s="50"/>
      <c r="MJQ43" s="50"/>
      <c r="MJR43" s="50"/>
      <c r="MJS43" s="50"/>
      <c r="MJT43" s="50"/>
      <c r="MJU43" s="50"/>
      <c r="MJV43" s="50"/>
      <c r="MJW43" s="50"/>
      <c r="MJX43" s="50"/>
      <c r="MJY43" s="50"/>
      <c r="MJZ43" s="50"/>
      <c r="MKA43" s="50"/>
      <c r="MKB43" s="50"/>
      <c r="MKC43" s="50"/>
      <c r="MKD43" s="50"/>
      <c r="MKE43" s="50"/>
      <c r="MKF43" s="50"/>
      <c r="MKG43" s="50"/>
      <c r="MKH43" s="50"/>
      <c r="MKI43" s="50"/>
      <c r="MKJ43" s="50"/>
      <c r="MKK43" s="50"/>
      <c r="MKL43" s="50"/>
      <c r="MKM43" s="50"/>
      <c r="MKN43" s="50"/>
      <c r="MKO43" s="50"/>
      <c r="MKP43" s="50"/>
      <c r="MKQ43" s="50"/>
      <c r="MKR43" s="50"/>
      <c r="MKS43" s="50"/>
      <c r="MKT43" s="50"/>
      <c r="MKU43" s="50"/>
      <c r="MKV43" s="50"/>
      <c r="MKW43" s="50"/>
      <c r="MKX43" s="50"/>
      <c r="MKY43" s="50"/>
      <c r="MKZ43" s="50"/>
      <c r="MLA43" s="50"/>
      <c r="MLB43" s="50"/>
      <c r="MLC43" s="50"/>
      <c r="MLD43" s="50"/>
      <c r="MLE43" s="50"/>
      <c r="MLF43" s="50"/>
      <c r="MLG43" s="50"/>
      <c r="MLH43" s="50"/>
      <c r="MLI43" s="50"/>
      <c r="MLJ43" s="50"/>
      <c r="MLK43" s="50"/>
      <c r="MLL43" s="50"/>
      <c r="MLM43" s="50"/>
      <c r="MLN43" s="50"/>
      <c r="MLO43" s="50"/>
      <c r="MLP43" s="50"/>
      <c r="MLQ43" s="50"/>
      <c r="MLR43" s="50"/>
      <c r="MLS43" s="50"/>
      <c r="MLT43" s="50"/>
      <c r="MLU43" s="50"/>
      <c r="MLV43" s="50"/>
      <c r="MLW43" s="50"/>
      <c r="MLX43" s="50"/>
      <c r="MLY43" s="50"/>
      <c r="MLZ43" s="50"/>
      <c r="MMA43" s="50"/>
      <c r="MMB43" s="50"/>
      <c r="MMC43" s="50"/>
      <c r="MMD43" s="50"/>
      <c r="MME43" s="50"/>
      <c r="MMF43" s="50"/>
      <c r="MMG43" s="50"/>
      <c r="MMH43" s="50"/>
      <c r="MMI43" s="50"/>
      <c r="MMJ43" s="50"/>
      <c r="MMK43" s="50"/>
      <c r="MML43" s="50"/>
      <c r="MMM43" s="50"/>
      <c r="MMN43" s="50"/>
      <c r="MMO43" s="50"/>
      <c r="MMP43" s="50"/>
      <c r="MMQ43" s="50"/>
      <c r="MMR43" s="50"/>
      <c r="MMS43" s="50"/>
      <c r="MMT43" s="50"/>
      <c r="MMU43" s="50"/>
      <c r="MMV43" s="50"/>
      <c r="MMW43" s="50"/>
      <c r="MMX43" s="50"/>
      <c r="MMY43" s="50"/>
      <c r="MMZ43" s="50"/>
      <c r="MNA43" s="50"/>
      <c r="MNB43" s="50"/>
      <c r="MNC43" s="50"/>
      <c r="MND43" s="50"/>
      <c r="MNE43" s="50"/>
      <c r="MNF43" s="50"/>
      <c r="MNG43" s="50"/>
      <c r="MNH43" s="50"/>
      <c r="MNI43" s="50"/>
      <c r="MNJ43" s="50"/>
      <c r="MNK43" s="50"/>
      <c r="MNL43" s="50"/>
      <c r="MNM43" s="50"/>
      <c r="MNN43" s="50"/>
      <c r="MNO43" s="50"/>
      <c r="MNP43" s="50"/>
      <c r="MNQ43" s="50"/>
      <c r="MNR43" s="50"/>
      <c r="MNS43" s="50"/>
      <c r="MNT43" s="50"/>
      <c r="MNU43" s="50"/>
      <c r="MNV43" s="50"/>
      <c r="MNW43" s="50"/>
      <c r="MNX43" s="50"/>
      <c r="MNY43" s="50"/>
      <c r="MNZ43" s="50"/>
      <c r="MOA43" s="50"/>
      <c r="MOB43" s="50"/>
      <c r="MOC43" s="50"/>
      <c r="MOD43" s="50"/>
      <c r="MOE43" s="50"/>
      <c r="MOF43" s="50"/>
      <c r="MOG43" s="50"/>
      <c r="MOH43" s="50"/>
      <c r="MOI43" s="50"/>
      <c r="MOJ43" s="50"/>
      <c r="MOK43" s="50"/>
      <c r="MOL43" s="50"/>
      <c r="MOM43" s="50"/>
      <c r="MON43" s="50"/>
      <c r="MOO43" s="50"/>
      <c r="MOP43" s="50"/>
      <c r="MOQ43" s="50"/>
      <c r="MOR43" s="50"/>
      <c r="MOS43" s="50"/>
      <c r="MOT43" s="50"/>
      <c r="MOU43" s="50"/>
      <c r="MOV43" s="50"/>
      <c r="MOW43" s="50"/>
      <c r="MOX43" s="50"/>
      <c r="MOY43" s="50"/>
      <c r="MOZ43" s="50"/>
      <c r="MPA43" s="50"/>
      <c r="MPB43" s="50"/>
      <c r="MPC43" s="50"/>
      <c r="MPD43" s="50"/>
      <c r="MPE43" s="50"/>
      <c r="MPF43" s="50"/>
      <c r="MPG43" s="50"/>
      <c r="MPH43" s="50"/>
      <c r="MPI43" s="50"/>
      <c r="MPJ43" s="50"/>
      <c r="MPK43" s="50"/>
      <c r="MPL43" s="50"/>
      <c r="MPM43" s="50"/>
      <c r="MPN43" s="50"/>
      <c r="MPO43" s="50"/>
      <c r="MPP43" s="50"/>
      <c r="MPQ43" s="50"/>
      <c r="MPR43" s="50"/>
      <c r="MPS43" s="50"/>
      <c r="MPT43" s="50"/>
      <c r="MPU43" s="50"/>
      <c r="MPV43" s="50"/>
      <c r="MPW43" s="50"/>
      <c r="MPX43" s="50"/>
      <c r="MPY43" s="50"/>
      <c r="MPZ43" s="50"/>
      <c r="MQA43" s="50"/>
      <c r="MQB43" s="50"/>
      <c r="MQC43" s="50"/>
      <c r="MQD43" s="50"/>
      <c r="MQE43" s="50"/>
      <c r="MQF43" s="50"/>
      <c r="MQG43" s="50"/>
      <c r="MQH43" s="50"/>
      <c r="MQI43" s="50"/>
      <c r="MQJ43" s="50"/>
      <c r="MQK43" s="50"/>
      <c r="MQL43" s="50"/>
      <c r="MQM43" s="50"/>
      <c r="MQN43" s="50"/>
      <c r="MQO43" s="50"/>
      <c r="MQP43" s="50"/>
      <c r="MQQ43" s="50"/>
      <c r="MQR43" s="50"/>
      <c r="MQS43" s="50"/>
      <c r="MQT43" s="50"/>
      <c r="MQU43" s="50"/>
      <c r="MQV43" s="50"/>
      <c r="MQW43" s="50"/>
      <c r="MQX43" s="50"/>
      <c r="MQY43" s="50"/>
      <c r="MQZ43" s="50"/>
      <c r="MRA43" s="50"/>
      <c r="MRB43" s="50"/>
      <c r="MRC43" s="50"/>
      <c r="MRD43" s="50"/>
      <c r="MRE43" s="50"/>
      <c r="MRF43" s="50"/>
      <c r="MRG43" s="50"/>
      <c r="MRH43" s="50"/>
      <c r="MRI43" s="50"/>
      <c r="MRJ43" s="50"/>
      <c r="MRK43" s="50"/>
      <c r="MRL43" s="50"/>
      <c r="MRM43" s="50"/>
      <c r="MRN43" s="50"/>
      <c r="MRO43" s="50"/>
      <c r="MRP43" s="50"/>
      <c r="MRQ43" s="50"/>
      <c r="MRR43" s="50"/>
      <c r="MRS43" s="50"/>
      <c r="MRT43" s="50"/>
      <c r="MRU43" s="50"/>
      <c r="MRV43" s="50"/>
      <c r="MRW43" s="50"/>
      <c r="MRX43" s="50"/>
      <c r="MRY43" s="50"/>
      <c r="MRZ43" s="50"/>
      <c r="MSA43" s="50"/>
      <c r="MSB43" s="50"/>
      <c r="MSC43" s="50"/>
      <c r="MSD43" s="50"/>
      <c r="MSE43" s="50"/>
      <c r="MSF43" s="50"/>
      <c r="MSG43" s="50"/>
      <c r="MSH43" s="50"/>
      <c r="MSI43" s="50"/>
      <c r="MSJ43" s="50"/>
      <c r="MSK43" s="50"/>
      <c r="MSL43" s="50"/>
      <c r="MSM43" s="50"/>
      <c r="MSN43" s="50"/>
      <c r="MSO43" s="50"/>
      <c r="MSP43" s="50"/>
      <c r="MSQ43" s="50"/>
      <c r="MSR43" s="50"/>
      <c r="MSS43" s="50"/>
      <c r="MST43" s="50"/>
      <c r="MSU43" s="50"/>
      <c r="MSV43" s="50"/>
      <c r="MSW43" s="50"/>
      <c r="MSX43" s="50"/>
      <c r="MSY43" s="50"/>
      <c r="MSZ43" s="50"/>
      <c r="MTA43" s="50"/>
      <c r="MTB43" s="50"/>
      <c r="MTC43" s="50"/>
      <c r="MTD43" s="50"/>
      <c r="MTE43" s="50"/>
      <c r="MTF43" s="50"/>
      <c r="MTG43" s="50"/>
      <c r="MTH43" s="50"/>
      <c r="MTI43" s="50"/>
      <c r="MTJ43" s="50"/>
      <c r="MTK43" s="50"/>
      <c r="MTL43" s="50"/>
      <c r="MTM43" s="50"/>
      <c r="MTN43" s="50"/>
      <c r="MTO43" s="50"/>
      <c r="MTP43" s="50"/>
      <c r="MTQ43" s="50"/>
      <c r="MTR43" s="50"/>
      <c r="MTS43" s="50"/>
      <c r="MTT43" s="50"/>
      <c r="MTU43" s="50"/>
      <c r="MTV43" s="50"/>
      <c r="MTW43" s="50"/>
      <c r="MTX43" s="50"/>
      <c r="MTY43" s="50"/>
      <c r="MTZ43" s="50"/>
      <c r="MUA43" s="50"/>
      <c r="MUB43" s="50"/>
      <c r="MUC43" s="50"/>
      <c r="MUD43" s="50"/>
      <c r="MUE43" s="50"/>
      <c r="MUF43" s="50"/>
      <c r="MUG43" s="50"/>
      <c r="MUH43" s="50"/>
      <c r="MUI43" s="50"/>
      <c r="MUJ43" s="50"/>
      <c r="MUK43" s="50"/>
      <c r="MUL43" s="50"/>
      <c r="MUM43" s="50"/>
      <c r="MUN43" s="50"/>
      <c r="MUO43" s="50"/>
      <c r="MUP43" s="50"/>
      <c r="MUQ43" s="50"/>
      <c r="MUR43" s="50"/>
      <c r="MUS43" s="50"/>
      <c r="MUT43" s="50"/>
      <c r="MUU43" s="50"/>
      <c r="MUV43" s="50"/>
      <c r="MUW43" s="50"/>
      <c r="MUX43" s="50"/>
      <c r="MUY43" s="50"/>
      <c r="MUZ43" s="50"/>
      <c r="MVA43" s="50"/>
      <c r="MVB43" s="50"/>
      <c r="MVC43" s="50"/>
      <c r="MVD43" s="50"/>
      <c r="MVE43" s="50"/>
      <c r="MVF43" s="50"/>
      <c r="MVG43" s="50"/>
      <c r="MVH43" s="50"/>
      <c r="MVI43" s="50"/>
      <c r="MVJ43" s="50"/>
      <c r="MVK43" s="50"/>
      <c r="MVL43" s="50"/>
      <c r="MVM43" s="50"/>
      <c r="MVN43" s="50"/>
      <c r="MVO43" s="50"/>
      <c r="MVP43" s="50"/>
      <c r="MVQ43" s="50"/>
      <c r="MVR43" s="50"/>
      <c r="MVS43" s="50"/>
      <c r="MVT43" s="50"/>
      <c r="MVU43" s="50"/>
      <c r="MVV43" s="50"/>
      <c r="MVW43" s="50"/>
      <c r="MVX43" s="50"/>
      <c r="MVY43" s="50"/>
      <c r="MVZ43" s="50"/>
      <c r="MWA43" s="50"/>
      <c r="MWB43" s="50"/>
      <c r="MWC43" s="50"/>
      <c r="MWD43" s="50"/>
      <c r="MWE43" s="50"/>
      <c r="MWF43" s="50"/>
      <c r="MWG43" s="50"/>
      <c r="MWH43" s="50"/>
      <c r="MWI43" s="50"/>
      <c r="MWJ43" s="50"/>
      <c r="MWK43" s="50"/>
      <c r="MWL43" s="50"/>
      <c r="MWM43" s="50"/>
      <c r="MWN43" s="50"/>
      <c r="MWO43" s="50"/>
      <c r="MWP43" s="50"/>
      <c r="MWQ43" s="50"/>
      <c r="MWR43" s="50"/>
      <c r="MWS43" s="50"/>
      <c r="MWT43" s="50"/>
      <c r="MWU43" s="50"/>
      <c r="MWV43" s="50"/>
      <c r="MWW43" s="50"/>
      <c r="MWX43" s="50"/>
      <c r="MWY43" s="50"/>
      <c r="MWZ43" s="50"/>
      <c r="MXA43" s="50"/>
      <c r="MXB43" s="50"/>
      <c r="MXC43" s="50"/>
      <c r="MXD43" s="50"/>
      <c r="MXE43" s="50"/>
      <c r="MXF43" s="50"/>
      <c r="MXG43" s="50"/>
      <c r="MXH43" s="50"/>
      <c r="MXI43" s="50"/>
      <c r="MXJ43" s="50"/>
      <c r="MXK43" s="50"/>
      <c r="MXL43" s="50"/>
      <c r="MXM43" s="50"/>
      <c r="MXN43" s="50"/>
      <c r="MXO43" s="50"/>
      <c r="MXP43" s="50"/>
      <c r="MXQ43" s="50"/>
      <c r="MXR43" s="50"/>
      <c r="MXS43" s="50"/>
      <c r="MXT43" s="50"/>
      <c r="MXU43" s="50"/>
      <c r="MXV43" s="50"/>
      <c r="MXW43" s="50"/>
      <c r="MXX43" s="50"/>
      <c r="MXY43" s="50"/>
      <c r="MXZ43" s="50"/>
      <c r="MYA43" s="50"/>
      <c r="MYB43" s="50"/>
      <c r="MYC43" s="50"/>
      <c r="MYD43" s="50"/>
      <c r="MYE43" s="50"/>
      <c r="MYF43" s="50"/>
      <c r="MYG43" s="50"/>
      <c r="MYH43" s="50"/>
      <c r="MYI43" s="50"/>
      <c r="MYJ43" s="50"/>
      <c r="MYK43" s="50"/>
      <c r="MYL43" s="50"/>
      <c r="MYM43" s="50"/>
      <c r="MYN43" s="50"/>
      <c r="MYO43" s="50"/>
      <c r="MYP43" s="50"/>
      <c r="MYQ43" s="50"/>
      <c r="MYR43" s="50"/>
      <c r="MYS43" s="50"/>
      <c r="MYT43" s="50"/>
      <c r="MYU43" s="50"/>
      <c r="MYV43" s="50"/>
      <c r="MYW43" s="50"/>
      <c r="MYX43" s="50"/>
      <c r="MYY43" s="50"/>
      <c r="MYZ43" s="50"/>
      <c r="MZA43" s="50"/>
      <c r="MZB43" s="50"/>
      <c r="MZC43" s="50"/>
      <c r="MZD43" s="50"/>
      <c r="MZE43" s="50"/>
      <c r="MZF43" s="50"/>
      <c r="MZG43" s="50"/>
      <c r="MZH43" s="50"/>
      <c r="MZI43" s="50"/>
      <c r="MZJ43" s="50"/>
      <c r="MZK43" s="50"/>
      <c r="MZL43" s="50"/>
      <c r="MZM43" s="50"/>
      <c r="MZN43" s="50"/>
      <c r="MZO43" s="50"/>
      <c r="MZP43" s="50"/>
      <c r="MZQ43" s="50"/>
      <c r="MZR43" s="50"/>
      <c r="MZS43" s="50"/>
      <c r="MZT43" s="50"/>
      <c r="MZU43" s="50"/>
      <c r="MZV43" s="50"/>
      <c r="MZW43" s="50"/>
      <c r="MZX43" s="50"/>
      <c r="MZY43" s="50"/>
      <c r="MZZ43" s="50"/>
      <c r="NAA43" s="50"/>
      <c r="NAB43" s="50"/>
      <c r="NAC43" s="50"/>
      <c r="NAD43" s="50"/>
      <c r="NAE43" s="50"/>
      <c r="NAF43" s="50"/>
      <c r="NAG43" s="50"/>
      <c r="NAH43" s="50"/>
      <c r="NAI43" s="50"/>
      <c r="NAJ43" s="50"/>
      <c r="NAK43" s="50"/>
      <c r="NAL43" s="50"/>
      <c r="NAM43" s="50"/>
      <c r="NAN43" s="50"/>
      <c r="NAO43" s="50"/>
      <c r="NAP43" s="50"/>
      <c r="NAQ43" s="50"/>
      <c r="NAR43" s="50"/>
      <c r="NAS43" s="50"/>
      <c r="NAT43" s="50"/>
      <c r="NAU43" s="50"/>
      <c r="NAV43" s="50"/>
      <c r="NAW43" s="50"/>
      <c r="NAX43" s="50"/>
      <c r="NAY43" s="50"/>
      <c r="NAZ43" s="50"/>
      <c r="NBA43" s="50"/>
      <c r="NBB43" s="50"/>
      <c r="NBC43" s="50"/>
      <c r="NBD43" s="50"/>
      <c r="NBE43" s="50"/>
      <c r="NBF43" s="50"/>
      <c r="NBG43" s="50"/>
      <c r="NBH43" s="50"/>
      <c r="NBI43" s="50"/>
      <c r="NBJ43" s="50"/>
      <c r="NBK43" s="50"/>
      <c r="NBL43" s="50"/>
      <c r="NBM43" s="50"/>
      <c r="NBN43" s="50"/>
      <c r="NBO43" s="50"/>
      <c r="NBP43" s="50"/>
      <c r="NBQ43" s="50"/>
      <c r="NBR43" s="50"/>
      <c r="NBS43" s="50"/>
      <c r="NBT43" s="50"/>
      <c r="NBU43" s="50"/>
      <c r="NBV43" s="50"/>
      <c r="NBW43" s="50"/>
      <c r="NBX43" s="50"/>
      <c r="NBY43" s="50"/>
      <c r="NBZ43" s="50"/>
      <c r="NCA43" s="50"/>
      <c r="NCB43" s="50"/>
      <c r="NCC43" s="50"/>
      <c r="NCD43" s="50"/>
      <c r="NCE43" s="50"/>
      <c r="NCF43" s="50"/>
      <c r="NCG43" s="50"/>
      <c r="NCH43" s="50"/>
      <c r="NCI43" s="50"/>
      <c r="NCJ43" s="50"/>
      <c r="NCK43" s="50"/>
      <c r="NCL43" s="50"/>
      <c r="NCM43" s="50"/>
      <c r="NCN43" s="50"/>
      <c r="NCO43" s="50"/>
      <c r="NCP43" s="50"/>
      <c r="NCQ43" s="50"/>
      <c r="NCR43" s="50"/>
      <c r="NCS43" s="50"/>
      <c r="NCT43" s="50"/>
      <c r="NCU43" s="50"/>
      <c r="NCV43" s="50"/>
      <c r="NCW43" s="50"/>
      <c r="NCX43" s="50"/>
      <c r="NCY43" s="50"/>
      <c r="NCZ43" s="50"/>
      <c r="NDA43" s="50"/>
      <c r="NDB43" s="50"/>
      <c r="NDC43" s="50"/>
      <c r="NDD43" s="50"/>
      <c r="NDE43" s="50"/>
      <c r="NDF43" s="50"/>
      <c r="NDG43" s="50"/>
      <c r="NDH43" s="50"/>
      <c r="NDI43" s="50"/>
      <c r="NDJ43" s="50"/>
      <c r="NDK43" s="50"/>
      <c r="NDL43" s="50"/>
      <c r="NDM43" s="50"/>
      <c r="NDN43" s="50"/>
      <c r="NDO43" s="50"/>
      <c r="NDP43" s="50"/>
      <c r="NDQ43" s="50"/>
      <c r="NDR43" s="50"/>
      <c r="NDS43" s="50"/>
      <c r="NDT43" s="50"/>
      <c r="NDU43" s="50"/>
      <c r="NDV43" s="50"/>
      <c r="NDW43" s="50"/>
      <c r="NDX43" s="50"/>
      <c r="NDY43" s="50"/>
      <c r="NDZ43" s="50"/>
      <c r="NEA43" s="50"/>
      <c r="NEB43" s="50"/>
      <c r="NEC43" s="50"/>
      <c r="NED43" s="50"/>
      <c r="NEE43" s="50"/>
      <c r="NEF43" s="50"/>
      <c r="NEG43" s="50"/>
      <c r="NEH43" s="50"/>
      <c r="NEI43" s="50"/>
      <c r="NEJ43" s="50"/>
      <c r="NEK43" s="50"/>
      <c r="NEL43" s="50"/>
      <c r="NEM43" s="50"/>
      <c r="NEN43" s="50"/>
      <c r="NEO43" s="50"/>
      <c r="NEP43" s="50"/>
      <c r="NEQ43" s="50"/>
      <c r="NER43" s="50"/>
      <c r="NES43" s="50"/>
      <c r="NET43" s="50"/>
      <c r="NEU43" s="50"/>
      <c r="NEV43" s="50"/>
      <c r="NEW43" s="50"/>
      <c r="NEX43" s="50"/>
      <c r="NEY43" s="50"/>
      <c r="NEZ43" s="50"/>
      <c r="NFA43" s="50"/>
      <c r="NFB43" s="50"/>
      <c r="NFC43" s="50"/>
      <c r="NFD43" s="50"/>
      <c r="NFE43" s="50"/>
      <c r="NFF43" s="50"/>
      <c r="NFG43" s="50"/>
      <c r="NFH43" s="50"/>
      <c r="NFI43" s="50"/>
      <c r="NFJ43" s="50"/>
      <c r="NFK43" s="50"/>
      <c r="NFL43" s="50"/>
      <c r="NFM43" s="50"/>
      <c r="NFN43" s="50"/>
      <c r="NFO43" s="50"/>
      <c r="NFP43" s="50"/>
      <c r="NFQ43" s="50"/>
      <c r="NFR43" s="50"/>
      <c r="NFS43" s="50"/>
      <c r="NFT43" s="50"/>
      <c r="NFU43" s="50"/>
      <c r="NFV43" s="50"/>
      <c r="NFW43" s="50"/>
      <c r="NFX43" s="50"/>
      <c r="NFY43" s="50"/>
      <c r="NFZ43" s="50"/>
      <c r="NGA43" s="50"/>
      <c r="NGB43" s="50"/>
      <c r="NGC43" s="50"/>
      <c r="NGD43" s="50"/>
      <c r="NGE43" s="50"/>
      <c r="NGF43" s="50"/>
      <c r="NGG43" s="50"/>
      <c r="NGH43" s="50"/>
      <c r="NGI43" s="50"/>
      <c r="NGJ43" s="50"/>
      <c r="NGK43" s="50"/>
      <c r="NGL43" s="50"/>
      <c r="NGM43" s="50"/>
      <c r="NGN43" s="50"/>
      <c r="NGO43" s="50"/>
      <c r="NGP43" s="50"/>
      <c r="NGQ43" s="50"/>
      <c r="NGR43" s="50"/>
      <c r="NGS43" s="50"/>
      <c r="NGT43" s="50"/>
      <c r="NGU43" s="50"/>
      <c r="NGV43" s="50"/>
      <c r="NGW43" s="50"/>
      <c r="NGX43" s="50"/>
      <c r="NGY43" s="50"/>
      <c r="NGZ43" s="50"/>
      <c r="NHA43" s="50"/>
      <c r="NHB43" s="50"/>
      <c r="NHC43" s="50"/>
      <c r="NHD43" s="50"/>
      <c r="NHE43" s="50"/>
      <c r="NHF43" s="50"/>
      <c r="NHG43" s="50"/>
      <c r="NHH43" s="50"/>
      <c r="NHI43" s="50"/>
      <c r="NHJ43" s="50"/>
      <c r="NHK43" s="50"/>
      <c r="NHL43" s="50"/>
      <c r="NHM43" s="50"/>
      <c r="NHN43" s="50"/>
      <c r="NHO43" s="50"/>
      <c r="NHP43" s="50"/>
      <c r="NHQ43" s="50"/>
      <c r="NHR43" s="50"/>
      <c r="NHS43" s="50"/>
      <c r="NHT43" s="50"/>
      <c r="NHU43" s="50"/>
      <c r="NHV43" s="50"/>
      <c r="NHW43" s="50"/>
      <c r="NHX43" s="50"/>
      <c r="NHY43" s="50"/>
      <c r="NHZ43" s="50"/>
      <c r="NIA43" s="50"/>
      <c r="NIB43" s="50"/>
      <c r="NIC43" s="50"/>
      <c r="NID43" s="50"/>
      <c r="NIE43" s="50"/>
      <c r="NIF43" s="50"/>
      <c r="NIG43" s="50"/>
      <c r="NIH43" s="50"/>
      <c r="NII43" s="50"/>
      <c r="NIJ43" s="50"/>
      <c r="NIK43" s="50"/>
      <c r="NIL43" s="50"/>
      <c r="NIM43" s="50"/>
      <c r="NIN43" s="50"/>
      <c r="NIO43" s="50"/>
      <c r="NIP43" s="50"/>
      <c r="NIQ43" s="50"/>
      <c r="NIR43" s="50"/>
      <c r="NIS43" s="50"/>
      <c r="NIT43" s="50"/>
      <c r="NIU43" s="50"/>
      <c r="NIV43" s="50"/>
      <c r="NIW43" s="50"/>
      <c r="NIX43" s="50"/>
      <c r="NIY43" s="50"/>
      <c r="NIZ43" s="50"/>
      <c r="NJA43" s="50"/>
      <c r="NJB43" s="50"/>
      <c r="NJC43" s="50"/>
      <c r="NJD43" s="50"/>
      <c r="NJE43" s="50"/>
      <c r="NJF43" s="50"/>
      <c r="NJG43" s="50"/>
      <c r="NJH43" s="50"/>
      <c r="NJI43" s="50"/>
      <c r="NJJ43" s="50"/>
      <c r="NJK43" s="50"/>
      <c r="NJL43" s="50"/>
      <c r="NJM43" s="50"/>
      <c r="NJN43" s="50"/>
      <c r="NJO43" s="50"/>
      <c r="NJP43" s="50"/>
      <c r="NJQ43" s="50"/>
      <c r="NJR43" s="50"/>
      <c r="NJS43" s="50"/>
      <c r="NJT43" s="50"/>
      <c r="NJU43" s="50"/>
      <c r="NJV43" s="50"/>
      <c r="NJW43" s="50"/>
      <c r="NJX43" s="50"/>
      <c r="NJY43" s="50"/>
      <c r="NJZ43" s="50"/>
      <c r="NKA43" s="50"/>
      <c r="NKB43" s="50"/>
      <c r="NKC43" s="50"/>
      <c r="NKD43" s="50"/>
      <c r="NKE43" s="50"/>
      <c r="NKF43" s="50"/>
      <c r="NKG43" s="50"/>
      <c r="NKH43" s="50"/>
      <c r="NKI43" s="50"/>
      <c r="NKJ43" s="50"/>
      <c r="NKK43" s="50"/>
      <c r="NKL43" s="50"/>
      <c r="NKM43" s="50"/>
      <c r="NKN43" s="50"/>
      <c r="NKO43" s="50"/>
      <c r="NKP43" s="50"/>
      <c r="NKQ43" s="50"/>
      <c r="NKR43" s="50"/>
      <c r="NKS43" s="50"/>
      <c r="NKT43" s="50"/>
      <c r="NKU43" s="50"/>
      <c r="NKV43" s="50"/>
      <c r="NKW43" s="50"/>
      <c r="NKX43" s="50"/>
      <c r="NKY43" s="50"/>
      <c r="NKZ43" s="50"/>
      <c r="NLA43" s="50"/>
      <c r="NLB43" s="50"/>
      <c r="NLC43" s="50"/>
      <c r="NLD43" s="50"/>
      <c r="NLE43" s="50"/>
      <c r="NLF43" s="50"/>
      <c r="NLG43" s="50"/>
      <c r="NLH43" s="50"/>
      <c r="NLI43" s="50"/>
      <c r="NLJ43" s="50"/>
      <c r="NLK43" s="50"/>
      <c r="NLL43" s="50"/>
      <c r="NLM43" s="50"/>
      <c r="NLN43" s="50"/>
      <c r="NLO43" s="50"/>
      <c r="NLP43" s="50"/>
      <c r="NLQ43" s="50"/>
      <c r="NLR43" s="50"/>
      <c r="NLS43" s="50"/>
      <c r="NLT43" s="50"/>
      <c r="NLU43" s="50"/>
      <c r="NLV43" s="50"/>
      <c r="NLW43" s="50"/>
      <c r="NLX43" s="50"/>
      <c r="NLY43" s="50"/>
      <c r="NLZ43" s="50"/>
      <c r="NMA43" s="50"/>
      <c r="NMB43" s="50"/>
      <c r="NMC43" s="50"/>
      <c r="NMD43" s="50"/>
      <c r="NME43" s="50"/>
      <c r="NMF43" s="50"/>
      <c r="NMG43" s="50"/>
      <c r="NMH43" s="50"/>
      <c r="NMI43" s="50"/>
      <c r="NMJ43" s="50"/>
      <c r="NMK43" s="50"/>
      <c r="NML43" s="50"/>
      <c r="NMM43" s="50"/>
      <c r="NMN43" s="50"/>
      <c r="NMO43" s="50"/>
      <c r="NMP43" s="50"/>
      <c r="NMQ43" s="50"/>
      <c r="NMR43" s="50"/>
      <c r="NMS43" s="50"/>
      <c r="NMT43" s="50"/>
      <c r="NMU43" s="50"/>
      <c r="NMV43" s="50"/>
      <c r="NMW43" s="50"/>
      <c r="NMX43" s="50"/>
      <c r="NMY43" s="50"/>
      <c r="NMZ43" s="50"/>
      <c r="NNA43" s="50"/>
      <c r="NNB43" s="50"/>
      <c r="NNC43" s="50"/>
      <c r="NND43" s="50"/>
      <c r="NNE43" s="50"/>
      <c r="NNF43" s="50"/>
      <c r="NNG43" s="50"/>
      <c r="NNH43" s="50"/>
      <c r="NNI43" s="50"/>
      <c r="NNJ43" s="50"/>
      <c r="NNK43" s="50"/>
      <c r="NNL43" s="50"/>
      <c r="NNM43" s="50"/>
      <c r="NNN43" s="50"/>
      <c r="NNO43" s="50"/>
      <c r="NNP43" s="50"/>
      <c r="NNQ43" s="50"/>
      <c r="NNR43" s="50"/>
      <c r="NNS43" s="50"/>
      <c r="NNT43" s="50"/>
      <c r="NNU43" s="50"/>
      <c r="NNV43" s="50"/>
      <c r="NNW43" s="50"/>
      <c r="NNX43" s="50"/>
      <c r="NNY43" s="50"/>
      <c r="NNZ43" s="50"/>
      <c r="NOA43" s="50"/>
      <c r="NOB43" s="50"/>
      <c r="NOC43" s="50"/>
      <c r="NOD43" s="50"/>
      <c r="NOE43" s="50"/>
      <c r="NOF43" s="50"/>
      <c r="NOG43" s="50"/>
      <c r="NOH43" s="50"/>
      <c r="NOI43" s="50"/>
      <c r="NOJ43" s="50"/>
      <c r="NOK43" s="50"/>
      <c r="NOL43" s="50"/>
      <c r="NOM43" s="50"/>
      <c r="NON43" s="50"/>
      <c r="NOO43" s="50"/>
      <c r="NOP43" s="50"/>
      <c r="NOQ43" s="50"/>
      <c r="NOR43" s="50"/>
      <c r="NOS43" s="50"/>
      <c r="NOT43" s="50"/>
      <c r="NOU43" s="50"/>
      <c r="NOV43" s="50"/>
      <c r="NOW43" s="50"/>
      <c r="NOX43" s="50"/>
      <c r="NOY43" s="50"/>
      <c r="NOZ43" s="50"/>
      <c r="NPA43" s="50"/>
      <c r="NPB43" s="50"/>
      <c r="NPC43" s="50"/>
      <c r="NPD43" s="50"/>
      <c r="NPE43" s="50"/>
      <c r="NPF43" s="50"/>
      <c r="NPG43" s="50"/>
      <c r="NPH43" s="50"/>
      <c r="NPI43" s="50"/>
      <c r="NPJ43" s="50"/>
      <c r="NPK43" s="50"/>
      <c r="NPL43" s="50"/>
      <c r="NPM43" s="50"/>
      <c r="NPN43" s="50"/>
      <c r="NPO43" s="50"/>
      <c r="NPP43" s="50"/>
      <c r="NPQ43" s="50"/>
      <c r="NPR43" s="50"/>
      <c r="NPS43" s="50"/>
      <c r="NPT43" s="50"/>
      <c r="NPU43" s="50"/>
      <c r="NPV43" s="50"/>
      <c r="NPW43" s="50"/>
      <c r="NPX43" s="50"/>
      <c r="NPY43" s="50"/>
      <c r="NPZ43" s="50"/>
      <c r="NQA43" s="50"/>
      <c r="NQB43" s="50"/>
      <c r="NQC43" s="50"/>
      <c r="NQD43" s="50"/>
      <c r="NQE43" s="50"/>
      <c r="NQF43" s="50"/>
      <c r="NQG43" s="50"/>
      <c r="NQH43" s="50"/>
      <c r="NQI43" s="50"/>
      <c r="NQJ43" s="50"/>
      <c r="NQK43" s="50"/>
      <c r="NQL43" s="50"/>
      <c r="NQM43" s="50"/>
      <c r="NQN43" s="50"/>
      <c r="NQO43" s="50"/>
      <c r="NQP43" s="50"/>
      <c r="NQQ43" s="50"/>
      <c r="NQR43" s="50"/>
      <c r="NQS43" s="50"/>
      <c r="NQT43" s="50"/>
      <c r="NQU43" s="50"/>
      <c r="NQV43" s="50"/>
      <c r="NQW43" s="50"/>
      <c r="NQX43" s="50"/>
      <c r="NQY43" s="50"/>
      <c r="NQZ43" s="50"/>
      <c r="NRA43" s="50"/>
      <c r="NRB43" s="50"/>
      <c r="NRC43" s="50"/>
      <c r="NRD43" s="50"/>
      <c r="NRE43" s="50"/>
      <c r="NRF43" s="50"/>
      <c r="NRG43" s="50"/>
      <c r="NRH43" s="50"/>
      <c r="NRI43" s="50"/>
      <c r="NRJ43" s="50"/>
      <c r="NRK43" s="50"/>
      <c r="NRL43" s="50"/>
      <c r="NRM43" s="50"/>
      <c r="NRN43" s="50"/>
      <c r="NRO43" s="50"/>
      <c r="NRP43" s="50"/>
      <c r="NRQ43" s="50"/>
      <c r="NRR43" s="50"/>
      <c r="NRS43" s="50"/>
      <c r="NRT43" s="50"/>
      <c r="NRU43" s="50"/>
      <c r="NRV43" s="50"/>
      <c r="NRW43" s="50"/>
      <c r="NRX43" s="50"/>
      <c r="NRY43" s="50"/>
      <c r="NRZ43" s="50"/>
      <c r="NSA43" s="50"/>
      <c r="NSB43" s="50"/>
      <c r="NSC43" s="50"/>
      <c r="NSD43" s="50"/>
      <c r="NSE43" s="50"/>
      <c r="NSF43" s="50"/>
      <c r="NSG43" s="50"/>
      <c r="NSH43" s="50"/>
      <c r="NSI43" s="50"/>
      <c r="NSJ43" s="50"/>
      <c r="NSK43" s="50"/>
      <c r="NSL43" s="50"/>
      <c r="NSM43" s="50"/>
      <c r="NSN43" s="50"/>
      <c r="NSO43" s="50"/>
      <c r="NSP43" s="50"/>
      <c r="NSQ43" s="50"/>
      <c r="NSR43" s="50"/>
      <c r="NSS43" s="50"/>
      <c r="NST43" s="50"/>
      <c r="NSU43" s="50"/>
      <c r="NSV43" s="50"/>
      <c r="NSW43" s="50"/>
      <c r="NSX43" s="50"/>
      <c r="NSY43" s="50"/>
      <c r="NSZ43" s="50"/>
      <c r="NTA43" s="50"/>
      <c r="NTB43" s="50"/>
      <c r="NTC43" s="50"/>
      <c r="NTD43" s="50"/>
      <c r="NTE43" s="50"/>
      <c r="NTF43" s="50"/>
      <c r="NTG43" s="50"/>
      <c r="NTH43" s="50"/>
      <c r="NTI43" s="50"/>
      <c r="NTJ43" s="50"/>
      <c r="NTK43" s="50"/>
      <c r="NTL43" s="50"/>
      <c r="NTM43" s="50"/>
      <c r="NTN43" s="50"/>
      <c r="NTO43" s="50"/>
      <c r="NTP43" s="50"/>
      <c r="NTQ43" s="50"/>
      <c r="NTR43" s="50"/>
      <c r="NTS43" s="50"/>
      <c r="NTT43" s="50"/>
      <c r="NTU43" s="50"/>
      <c r="NTV43" s="50"/>
      <c r="NTW43" s="50"/>
      <c r="NTX43" s="50"/>
      <c r="NTY43" s="50"/>
      <c r="NTZ43" s="50"/>
      <c r="NUA43" s="50"/>
      <c r="NUB43" s="50"/>
      <c r="NUC43" s="50"/>
      <c r="NUD43" s="50"/>
      <c r="NUE43" s="50"/>
      <c r="NUF43" s="50"/>
      <c r="NUG43" s="50"/>
      <c r="NUH43" s="50"/>
      <c r="NUI43" s="50"/>
      <c r="NUJ43" s="50"/>
      <c r="NUK43" s="50"/>
      <c r="NUL43" s="50"/>
      <c r="NUM43" s="50"/>
      <c r="NUN43" s="50"/>
      <c r="NUO43" s="50"/>
      <c r="NUP43" s="50"/>
      <c r="NUQ43" s="50"/>
      <c r="NUR43" s="50"/>
      <c r="NUS43" s="50"/>
      <c r="NUT43" s="50"/>
      <c r="NUU43" s="50"/>
      <c r="NUV43" s="50"/>
      <c r="NUW43" s="50"/>
      <c r="NUX43" s="50"/>
      <c r="NUY43" s="50"/>
      <c r="NUZ43" s="50"/>
      <c r="NVA43" s="50"/>
      <c r="NVB43" s="50"/>
      <c r="NVC43" s="50"/>
      <c r="NVD43" s="50"/>
      <c r="NVE43" s="50"/>
      <c r="NVF43" s="50"/>
      <c r="NVG43" s="50"/>
      <c r="NVH43" s="50"/>
      <c r="NVI43" s="50"/>
      <c r="NVJ43" s="50"/>
      <c r="NVK43" s="50"/>
      <c r="NVL43" s="50"/>
      <c r="NVM43" s="50"/>
      <c r="NVN43" s="50"/>
      <c r="NVO43" s="50"/>
      <c r="NVP43" s="50"/>
      <c r="NVQ43" s="50"/>
      <c r="NVR43" s="50"/>
      <c r="NVS43" s="50"/>
      <c r="NVT43" s="50"/>
      <c r="NVU43" s="50"/>
      <c r="NVV43" s="50"/>
      <c r="NVW43" s="50"/>
      <c r="NVX43" s="50"/>
      <c r="NVY43" s="50"/>
      <c r="NVZ43" s="50"/>
      <c r="NWA43" s="50"/>
      <c r="NWB43" s="50"/>
      <c r="NWC43" s="50"/>
      <c r="NWD43" s="50"/>
      <c r="NWE43" s="50"/>
      <c r="NWF43" s="50"/>
      <c r="NWG43" s="50"/>
      <c r="NWH43" s="50"/>
      <c r="NWI43" s="50"/>
      <c r="NWJ43" s="50"/>
      <c r="NWK43" s="50"/>
      <c r="NWL43" s="50"/>
      <c r="NWM43" s="50"/>
      <c r="NWN43" s="50"/>
      <c r="NWO43" s="50"/>
      <c r="NWP43" s="50"/>
      <c r="NWQ43" s="50"/>
      <c r="NWR43" s="50"/>
      <c r="NWS43" s="50"/>
      <c r="NWT43" s="50"/>
      <c r="NWU43" s="50"/>
      <c r="NWV43" s="50"/>
      <c r="NWW43" s="50"/>
      <c r="NWX43" s="50"/>
      <c r="NWY43" s="50"/>
      <c r="NWZ43" s="50"/>
      <c r="NXA43" s="50"/>
      <c r="NXB43" s="50"/>
      <c r="NXC43" s="50"/>
      <c r="NXD43" s="50"/>
      <c r="NXE43" s="50"/>
      <c r="NXF43" s="50"/>
      <c r="NXG43" s="50"/>
      <c r="NXH43" s="50"/>
      <c r="NXI43" s="50"/>
      <c r="NXJ43" s="50"/>
      <c r="NXK43" s="50"/>
      <c r="NXL43" s="50"/>
      <c r="NXM43" s="50"/>
      <c r="NXN43" s="50"/>
      <c r="NXO43" s="50"/>
      <c r="NXP43" s="50"/>
      <c r="NXQ43" s="50"/>
      <c r="NXR43" s="50"/>
      <c r="NXS43" s="50"/>
      <c r="NXT43" s="50"/>
      <c r="NXU43" s="50"/>
      <c r="NXV43" s="50"/>
      <c r="NXW43" s="50"/>
      <c r="NXX43" s="50"/>
      <c r="NXY43" s="50"/>
      <c r="NXZ43" s="50"/>
      <c r="NYA43" s="50"/>
      <c r="NYB43" s="50"/>
      <c r="NYC43" s="50"/>
      <c r="NYD43" s="50"/>
      <c r="NYE43" s="50"/>
      <c r="NYF43" s="50"/>
      <c r="NYG43" s="50"/>
      <c r="NYH43" s="50"/>
      <c r="NYI43" s="50"/>
      <c r="NYJ43" s="50"/>
      <c r="NYK43" s="50"/>
      <c r="NYL43" s="50"/>
      <c r="NYM43" s="50"/>
      <c r="NYN43" s="50"/>
      <c r="NYO43" s="50"/>
      <c r="NYP43" s="50"/>
      <c r="NYQ43" s="50"/>
      <c r="NYR43" s="50"/>
      <c r="NYS43" s="50"/>
      <c r="NYT43" s="50"/>
      <c r="NYU43" s="50"/>
      <c r="NYV43" s="50"/>
      <c r="NYW43" s="50"/>
      <c r="NYX43" s="50"/>
      <c r="NYY43" s="50"/>
      <c r="NYZ43" s="50"/>
      <c r="NZA43" s="50"/>
      <c r="NZB43" s="50"/>
      <c r="NZC43" s="50"/>
      <c r="NZD43" s="50"/>
      <c r="NZE43" s="50"/>
      <c r="NZF43" s="50"/>
      <c r="NZG43" s="50"/>
      <c r="NZH43" s="50"/>
      <c r="NZI43" s="50"/>
      <c r="NZJ43" s="50"/>
      <c r="NZK43" s="50"/>
      <c r="NZL43" s="50"/>
      <c r="NZM43" s="50"/>
      <c r="NZN43" s="50"/>
      <c r="NZO43" s="50"/>
      <c r="NZP43" s="50"/>
      <c r="NZQ43" s="50"/>
      <c r="NZR43" s="50"/>
      <c r="NZS43" s="50"/>
      <c r="NZT43" s="50"/>
      <c r="NZU43" s="50"/>
      <c r="NZV43" s="50"/>
      <c r="NZW43" s="50"/>
      <c r="NZX43" s="50"/>
      <c r="NZY43" s="50"/>
      <c r="NZZ43" s="50"/>
      <c r="OAA43" s="50"/>
      <c r="OAB43" s="50"/>
      <c r="OAC43" s="50"/>
      <c r="OAD43" s="50"/>
      <c r="OAE43" s="50"/>
      <c r="OAF43" s="50"/>
      <c r="OAG43" s="50"/>
      <c r="OAH43" s="50"/>
      <c r="OAI43" s="50"/>
      <c r="OAJ43" s="50"/>
      <c r="OAK43" s="50"/>
      <c r="OAL43" s="50"/>
      <c r="OAM43" s="50"/>
      <c r="OAN43" s="50"/>
      <c r="OAO43" s="50"/>
      <c r="OAP43" s="50"/>
      <c r="OAQ43" s="50"/>
      <c r="OAR43" s="50"/>
      <c r="OAS43" s="50"/>
      <c r="OAT43" s="50"/>
      <c r="OAU43" s="50"/>
      <c r="OAV43" s="50"/>
      <c r="OAW43" s="50"/>
      <c r="OAX43" s="50"/>
      <c r="OAY43" s="50"/>
      <c r="OAZ43" s="50"/>
      <c r="OBA43" s="50"/>
      <c r="OBB43" s="50"/>
      <c r="OBC43" s="50"/>
      <c r="OBD43" s="50"/>
      <c r="OBE43" s="50"/>
      <c r="OBF43" s="50"/>
      <c r="OBG43" s="50"/>
      <c r="OBH43" s="50"/>
      <c r="OBI43" s="50"/>
      <c r="OBJ43" s="50"/>
      <c r="OBK43" s="50"/>
      <c r="OBL43" s="50"/>
      <c r="OBM43" s="50"/>
      <c r="OBN43" s="50"/>
      <c r="OBO43" s="50"/>
      <c r="OBP43" s="50"/>
      <c r="OBQ43" s="50"/>
      <c r="OBR43" s="50"/>
      <c r="OBS43" s="50"/>
      <c r="OBT43" s="50"/>
      <c r="OBU43" s="50"/>
      <c r="OBV43" s="50"/>
      <c r="OBW43" s="50"/>
      <c r="OBX43" s="50"/>
      <c r="OBY43" s="50"/>
      <c r="OBZ43" s="50"/>
      <c r="OCA43" s="50"/>
      <c r="OCB43" s="50"/>
      <c r="OCC43" s="50"/>
      <c r="OCD43" s="50"/>
      <c r="OCE43" s="50"/>
      <c r="OCF43" s="50"/>
      <c r="OCG43" s="50"/>
      <c r="OCH43" s="50"/>
      <c r="OCI43" s="50"/>
      <c r="OCJ43" s="50"/>
      <c r="OCK43" s="50"/>
      <c r="OCL43" s="50"/>
      <c r="OCM43" s="50"/>
      <c r="OCN43" s="50"/>
      <c r="OCO43" s="50"/>
      <c r="OCP43" s="50"/>
      <c r="OCQ43" s="50"/>
      <c r="OCR43" s="50"/>
      <c r="OCS43" s="50"/>
      <c r="OCT43" s="50"/>
      <c r="OCU43" s="50"/>
      <c r="OCV43" s="50"/>
      <c r="OCW43" s="50"/>
      <c r="OCX43" s="50"/>
      <c r="OCY43" s="50"/>
      <c r="OCZ43" s="50"/>
      <c r="ODA43" s="50"/>
      <c r="ODB43" s="50"/>
      <c r="ODC43" s="50"/>
      <c r="ODD43" s="50"/>
      <c r="ODE43" s="50"/>
      <c r="ODF43" s="50"/>
      <c r="ODG43" s="50"/>
      <c r="ODH43" s="50"/>
      <c r="ODI43" s="50"/>
      <c r="ODJ43" s="50"/>
      <c r="ODK43" s="50"/>
      <c r="ODL43" s="50"/>
      <c r="ODM43" s="50"/>
      <c r="ODN43" s="50"/>
      <c r="ODO43" s="50"/>
      <c r="ODP43" s="50"/>
      <c r="ODQ43" s="50"/>
      <c r="ODR43" s="50"/>
      <c r="ODS43" s="50"/>
      <c r="ODT43" s="50"/>
      <c r="ODU43" s="50"/>
      <c r="ODV43" s="50"/>
      <c r="ODW43" s="50"/>
      <c r="ODX43" s="50"/>
      <c r="ODY43" s="50"/>
      <c r="ODZ43" s="50"/>
      <c r="OEA43" s="50"/>
      <c r="OEB43" s="50"/>
      <c r="OEC43" s="50"/>
      <c r="OED43" s="50"/>
      <c r="OEE43" s="50"/>
      <c r="OEF43" s="50"/>
      <c r="OEG43" s="50"/>
      <c r="OEH43" s="50"/>
      <c r="OEI43" s="50"/>
      <c r="OEJ43" s="50"/>
      <c r="OEK43" s="50"/>
      <c r="OEL43" s="50"/>
      <c r="OEM43" s="50"/>
      <c r="OEN43" s="50"/>
      <c r="OEO43" s="50"/>
      <c r="OEP43" s="50"/>
      <c r="OEQ43" s="50"/>
      <c r="OER43" s="50"/>
      <c r="OES43" s="50"/>
      <c r="OET43" s="50"/>
      <c r="OEU43" s="50"/>
      <c r="OEV43" s="50"/>
      <c r="OEW43" s="50"/>
      <c r="OEX43" s="50"/>
      <c r="OEY43" s="50"/>
      <c r="OEZ43" s="50"/>
      <c r="OFA43" s="50"/>
      <c r="OFB43" s="50"/>
      <c r="OFC43" s="50"/>
      <c r="OFD43" s="50"/>
      <c r="OFE43" s="50"/>
      <c r="OFF43" s="50"/>
      <c r="OFG43" s="50"/>
      <c r="OFH43" s="50"/>
      <c r="OFI43" s="50"/>
      <c r="OFJ43" s="50"/>
      <c r="OFK43" s="50"/>
      <c r="OFL43" s="50"/>
      <c r="OFM43" s="50"/>
      <c r="OFN43" s="50"/>
      <c r="OFO43" s="50"/>
      <c r="OFP43" s="50"/>
      <c r="OFQ43" s="50"/>
      <c r="OFR43" s="50"/>
      <c r="OFS43" s="50"/>
      <c r="OFT43" s="50"/>
      <c r="OFU43" s="50"/>
      <c r="OFV43" s="50"/>
      <c r="OFW43" s="50"/>
      <c r="OFX43" s="50"/>
      <c r="OFY43" s="50"/>
      <c r="OFZ43" s="50"/>
      <c r="OGA43" s="50"/>
      <c r="OGB43" s="50"/>
      <c r="OGC43" s="50"/>
      <c r="OGD43" s="50"/>
      <c r="OGE43" s="50"/>
      <c r="OGF43" s="50"/>
      <c r="OGG43" s="50"/>
      <c r="OGH43" s="50"/>
      <c r="OGI43" s="50"/>
      <c r="OGJ43" s="50"/>
      <c r="OGK43" s="50"/>
      <c r="OGL43" s="50"/>
      <c r="OGM43" s="50"/>
      <c r="OGN43" s="50"/>
      <c r="OGO43" s="50"/>
      <c r="OGP43" s="50"/>
      <c r="OGQ43" s="50"/>
      <c r="OGR43" s="50"/>
      <c r="OGS43" s="50"/>
      <c r="OGT43" s="50"/>
      <c r="OGU43" s="50"/>
      <c r="OGV43" s="50"/>
      <c r="OGW43" s="50"/>
      <c r="OGX43" s="50"/>
      <c r="OGY43" s="50"/>
      <c r="OGZ43" s="50"/>
      <c r="OHA43" s="50"/>
      <c r="OHB43" s="50"/>
      <c r="OHC43" s="50"/>
      <c r="OHD43" s="50"/>
      <c r="OHE43" s="50"/>
      <c r="OHF43" s="50"/>
      <c r="OHG43" s="50"/>
      <c r="OHH43" s="50"/>
      <c r="OHI43" s="50"/>
      <c r="OHJ43" s="50"/>
      <c r="OHK43" s="50"/>
      <c r="OHL43" s="50"/>
      <c r="OHM43" s="50"/>
      <c r="OHN43" s="50"/>
      <c r="OHO43" s="50"/>
      <c r="OHP43" s="50"/>
      <c r="OHQ43" s="50"/>
      <c r="OHR43" s="50"/>
      <c r="OHS43" s="50"/>
      <c r="OHT43" s="50"/>
      <c r="OHU43" s="50"/>
      <c r="OHV43" s="50"/>
      <c r="OHW43" s="50"/>
      <c r="OHX43" s="50"/>
      <c r="OHY43" s="50"/>
      <c r="OHZ43" s="50"/>
      <c r="OIA43" s="50"/>
      <c r="OIB43" s="50"/>
      <c r="OIC43" s="50"/>
      <c r="OID43" s="50"/>
      <c r="OIE43" s="50"/>
      <c r="OIF43" s="50"/>
      <c r="OIG43" s="50"/>
      <c r="OIH43" s="50"/>
      <c r="OII43" s="50"/>
      <c r="OIJ43" s="50"/>
      <c r="OIK43" s="50"/>
      <c r="OIL43" s="50"/>
      <c r="OIM43" s="50"/>
      <c r="OIN43" s="50"/>
      <c r="OIO43" s="50"/>
      <c r="OIP43" s="50"/>
      <c r="OIQ43" s="50"/>
      <c r="OIR43" s="50"/>
      <c r="OIS43" s="50"/>
      <c r="OIT43" s="50"/>
      <c r="OIU43" s="50"/>
      <c r="OIV43" s="50"/>
      <c r="OIW43" s="50"/>
      <c r="OIX43" s="50"/>
      <c r="OIY43" s="50"/>
      <c r="OIZ43" s="50"/>
      <c r="OJA43" s="50"/>
      <c r="OJB43" s="50"/>
      <c r="OJC43" s="50"/>
      <c r="OJD43" s="50"/>
      <c r="OJE43" s="50"/>
      <c r="OJF43" s="50"/>
      <c r="OJG43" s="50"/>
      <c r="OJH43" s="50"/>
      <c r="OJI43" s="50"/>
      <c r="OJJ43" s="50"/>
      <c r="OJK43" s="50"/>
      <c r="OJL43" s="50"/>
      <c r="OJM43" s="50"/>
      <c r="OJN43" s="50"/>
      <c r="OJO43" s="50"/>
      <c r="OJP43" s="50"/>
      <c r="OJQ43" s="50"/>
      <c r="OJR43" s="50"/>
      <c r="OJS43" s="50"/>
      <c r="OJT43" s="50"/>
      <c r="OJU43" s="50"/>
      <c r="OJV43" s="50"/>
      <c r="OJW43" s="50"/>
      <c r="OJX43" s="50"/>
      <c r="OJY43" s="50"/>
      <c r="OJZ43" s="50"/>
      <c r="OKA43" s="50"/>
      <c r="OKB43" s="50"/>
      <c r="OKC43" s="50"/>
      <c r="OKD43" s="50"/>
      <c r="OKE43" s="50"/>
      <c r="OKF43" s="50"/>
      <c r="OKG43" s="50"/>
      <c r="OKH43" s="50"/>
      <c r="OKI43" s="50"/>
      <c r="OKJ43" s="50"/>
      <c r="OKK43" s="50"/>
      <c r="OKL43" s="50"/>
      <c r="OKM43" s="50"/>
      <c r="OKN43" s="50"/>
      <c r="OKO43" s="50"/>
      <c r="OKP43" s="50"/>
      <c r="OKQ43" s="50"/>
      <c r="OKR43" s="50"/>
      <c r="OKS43" s="50"/>
      <c r="OKT43" s="50"/>
      <c r="OKU43" s="50"/>
      <c r="OKV43" s="50"/>
      <c r="OKW43" s="50"/>
      <c r="OKX43" s="50"/>
      <c r="OKY43" s="50"/>
      <c r="OKZ43" s="50"/>
      <c r="OLA43" s="50"/>
      <c r="OLB43" s="50"/>
      <c r="OLC43" s="50"/>
      <c r="OLD43" s="50"/>
      <c r="OLE43" s="50"/>
      <c r="OLF43" s="50"/>
      <c r="OLG43" s="50"/>
      <c r="OLH43" s="50"/>
      <c r="OLI43" s="50"/>
      <c r="OLJ43" s="50"/>
      <c r="OLK43" s="50"/>
      <c r="OLL43" s="50"/>
      <c r="OLM43" s="50"/>
      <c r="OLN43" s="50"/>
      <c r="OLO43" s="50"/>
      <c r="OLP43" s="50"/>
      <c r="OLQ43" s="50"/>
      <c r="OLR43" s="50"/>
      <c r="OLS43" s="50"/>
      <c r="OLT43" s="50"/>
      <c r="OLU43" s="50"/>
      <c r="OLV43" s="50"/>
      <c r="OLW43" s="50"/>
      <c r="OLX43" s="50"/>
      <c r="OLY43" s="50"/>
      <c r="OLZ43" s="50"/>
      <c r="OMA43" s="50"/>
      <c r="OMB43" s="50"/>
      <c r="OMC43" s="50"/>
      <c r="OMD43" s="50"/>
      <c r="OME43" s="50"/>
      <c r="OMF43" s="50"/>
      <c r="OMG43" s="50"/>
      <c r="OMH43" s="50"/>
      <c r="OMI43" s="50"/>
      <c r="OMJ43" s="50"/>
      <c r="OMK43" s="50"/>
      <c r="OML43" s="50"/>
      <c r="OMM43" s="50"/>
      <c r="OMN43" s="50"/>
      <c r="OMO43" s="50"/>
      <c r="OMP43" s="50"/>
      <c r="OMQ43" s="50"/>
      <c r="OMR43" s="50"/>
      <c r="OMS43" s="50"/>
      <c r="OMT43" s="50"/>
      <c r="OMU43" s="50"/>
      <c r="OMV43" s="50"/>
      <c r="OMW43" s="50"/>
      <c r="OMX43" s="50"/>
      <c r="OMY43" s="50"/>
      <c r="OMZ43" s="50"/>
      <c r="ONA43" s="50"/>
      <c r="ONB43" s="50"/>
      <c r="ONC43" s="50"/>
      <c r="OND43" s="50"/>
      <c r="ONE43" s="50"/>
      <c r="ONF43" s="50"/>
      <c r="ONG43" s="50"/>
      <c r="ONH43" s="50"/>
      <c r="ONI43" s="50"/>
      <c r="ONJ43" s="50"/>
      <c r="ONK43" s="50"/>
      <c r="ONL43" s="50"/>
      <c r="ONM43" s="50"/>
      <c r="ONN43" s="50"/>
      <c r="ONO43" s="50"/>
      <c r="ONP43" s="50"/>
      <c r="ONQ43" s="50"/>
      <c r="ONR43" s="50"/>
      <c r="ONS43" s="50"/>
      <c r="ONT43" s="50"/>
      <c r="ONU43" s="50"/>
      <c r="ONV43" s="50"/>
      <c r="ONW43" s="50"/>
      <c r="ONX43" s="50"/>
      <c r="ONY43" s="50"/>
      <c r="ONZ43" s="50"/>
      <c r="OOA43" s="50"/>
      <c r="OOB43" s="50"/>
      <c r="OOC43" s="50"/>
      <c r="OOD43" s="50"/>
      <c r="OOE43" s="50"/>
      <c r="OOF43" s="50"/>
      <c r="OOG43" s="50"/>
      <c r="OOH43" s="50"/>
      <c r="OOI43" s="50"/>
      <c r="OOJ43" s="50"/>
      <c r="OOK43" s="50"/>
      <c r="OOL43" s="50"/>
      <c r="OOM43" s="50"/>
      <c r="OON43" s="50"/>
      <c r="OOO43" s="50"/>
      <c r="OOP43" s="50"/>
      <c r="OOQ43" s="50"/>
      <c r="OOR43" s="50"/>
      <c r="OOS43" s="50"/>
      <c r="OOT43" s="50"/>
      <c r="OOU43" s="50"/>
      <c r="OOV43" s="50"/>
      <c r="OOW43" s="50"/>
      <c r="OOX43" s="50"/>
      <c r="OOY43" s="50"/>
      <c r="OOZ43" s="50"/>
      <c r="OPA43" s="50"/>
      <c r="OPB43" s="50"/>
      <c r="OPC43" s="50"/>
      <c r="OPD43" s="50"/>
      <c r="OPE43" s="50"/>
      <c r="OPF43" s="50"/>
      <c r="OPG43" s="50"/>
      <c r="OPH43" s="50"/>
      <c r="OPI43" s="50"/>
      <c r="OPJ43" s="50"/>
      <c r="OPK43" s="50"/>
      <c r="OPL43" s="50"/>
      <c r="OPM43" s="50"/>
      <c r="OPN43" s="50"/>
      <c r="OPO43" s="50"/>
      <c r="OPP43" s="50"/>
      <c r="OPQ43" s="50"/>
      <c r="OPR43" s="50"/>
      <c r="OPS43" s="50"/>
      <c r="OPT43" s="50"/>
      <c r="OPU43" s="50"/>
      <c r="OPV43" s="50"/>
      <c r="OPW43" s="50"/>
      <c r="OPX43" s="50"/>
      <c r="OPY43" s="50"/>
      <c r="OPZ43" s="50"/>
      <c r="OQA43" s="50"/>
      <c r="OQB43" s="50"/>
      <c r="OQC43" s="50"/>
      <c r="OQD43" s="50"/>
      <c r="OQE43" s="50"/>
      <c r="OQF43" s="50"/>
      <c r="OQG43" s="50"/>
      <c r="OQH43" s="50"/>
      <c r="OQI43" s="50"/>
      <c r="OQJ43" s="50"/>
      <c r="OQK43" s="50"/>
      <c r="OQL43" s="50"/>
      <c r="OQM43" s="50"/>
      <c r="OQN43" s="50"/>
      <c r="OQO43" s="50"/>
      <c r="OQP43" s="50"/>
      <c r="OQQ43" s="50"/>
      <c r="OQR43" s="50"/>
      <c r="OQS43" s="50"/>
      <c r="OQT43" s="50"/>
      <c r="OQU43" s="50"/>
      <c r="OQV43" s="50"/>
      <c r="OQW43" s="50"/>
      <c r="OQX43" s="50"/>
      <c r="OQY43" s="50"/>
      <c r="OQZ43" s="50"/>
      <c r="ORA43" s="50"/>
      <c r="ORB43" s="50"/>
      <c r="ORC43" s="50"/>
      <c r="ORD43" s="50"/>
      <c r="ORE43" s="50"/>
      <c r="ORF43" s="50"/>
      <c r="ORG43" s="50"/>
      <c r="ORH43" s="50"/>
      <c r="ORI43" s="50"/>
      <c r="ORJ43" s="50"/>
      <c r="ORK43" s="50"/>
      <c r="ORL43" s="50"/>
      <c r="ORM43" s="50"/>
      <c r="ORN43" s="50"/>
      <c r="ORO43" s="50"/>
      <c r="ORP43" s="50"/>
      <c r="ORQ43" s="50"/>
      <c r="ORR43" s="50"/>
      <c r="ORS43" s="50"/>
      <c r="ORT43" s="50"/>
      <c r="ORU43" s="50"/>
      <c r="ORV43" s="50"/>
      <c r="ORW43" s="50"/>
      <c r="ORX43" s="50"/>
      <c r="ORY43" s="50"/>
      <c r="ORZ43" s="50"/>
      <c r="OSA43" s="50"/>
      <c r="OSB43" s="50"/>
      <c r="OSC43" s="50"/>
      <c r="OSD43" s="50"/>
      <c r="OSE43" s="50"/>
      <c r="OSF43" s="50"/>
      <c r="OSG43" s="50"/>
      <c r="OSH43" s="50"/>
      <c r="OSI43" s="50"/>
      <c r="OSJ43" s="50"/>
      <c r="OSK43" s="50"/>
      <c r="OSL43" s="50"/>
      <c r="OSM43" s="50"/>
      <c r="OSN43" s="50"/>
      <c r="OSO43" s="50"/>
      <c r="OSP43" s="50"/>
      <c r="OSQ43" s="50"/>
      <c r="OSR43" s="50"/>
      <c r="OSS43" s="50"/>
      <c r="OST43" s="50"/>
      <c r="OSU43" s="50"/>
      <c r="OSV43" s="50"/>
      <c r="OSW43" s="50"/>
      <c r="OSX43" s="50"/>
      <c r="OSY43" s="50"/>
      <c r="OSZ43" s="50"/>
      <c r="OTA43" s="50"/>
      <c r="OTB43" s="50"/>
      <c r="OTC43" s="50"/>
      <c r="OTD43" s="50"/>
      <c r="OTE43" s="50"/>
      <c r="OTF43" s="50"/>
      <c r="OTG43" s="50"/>
      <c r="OTH43" s="50"/>
      <c r="OTI43" s="50"/>
      <c r="OTJ43" s="50"/>
      <c r="OTK43" s="50"/>
      <c r="OTL43" s="50"/>
      <c r="OTM43" s="50"/>
      <c r="OTN43" s="50"/>
      <c r="OTO43" s="50"/>
      <c r="OTP43" s="50"/>
      <c r="OTQ43" s="50"/>
      <c r="OTR43" s="50"/>
      <c r="OTS43" s="50"/>
      <c r="OTT43" s="50"/>
      <c r="OTU43" s="50"/>
      <c r="OTV43" s="50"/>
      <c r="OTW43" s="50"/>
      <c r="OTX43" s="50"/>
      <c r="OTY43" s="50"/>
      <c r="OTZ43" s="50"/>
      <c r="OUA43" s="50"/>
      <c r="OUB43" s="50"/>
      <c r="OUC43" s="50"/>
      <c r="OUD43" s="50"/>
      <c r="OUE43" s="50"/>
      <c r="OUF43" s="50"/>
      <c r="OUG43" s="50"/>
      <c r="OUH43" s="50"/>
      <c r="OUI43" s="50"/>
      <c r="OUJ43" s="50"/>
      <c r="OUK43" s="50"/>
      <c r="OUL43" s="50"/>
      <c r="OUM43" s="50"/>
      <c r="OUN43" s="50"/>
      <c r="OUO43" s="50"/>
      <c r="OUP43" s="50"/>
      <c r="OUQ43" s="50"/>
      <c r="OUR43" s="50"/>
      <c r="OUS43" s="50"/>
      <c r="OUT43" s="50"/>
      <c r="OUU43" s="50"/>
      <c r="OUV43" s="50"/>
      <c r="OUW43" s="50"/>
      <c r="OUX43" s="50"/>
      <c r="OUY43" s="50"/>
      <c r="OUZ43" s="50"/>
      <c r="OVA43" s="50"/>
      <c r="OVB43" s="50"/>
      <c r="OVC43" s="50"/>
      <c r="OVD43" s="50"/>
      <c r="OVE43" s="50"/>
      <c r="OVF43" s="50"/>
      <c r="OVG43" s="50"/>
      <c r="OVH43" s="50"/>
      <c r="OVI43" s="50"/>
      <c r="OVJ43" s="50"/>
      <c r="OVK43" s="50"/>
      <c r="OVL43" s="50"/>
      <c r="OVM43" s="50"/>
      <c r="OVN43" s="50"/>
      <c r="OVO43" s="50"/>
      <c r="OVP43" s="50"/>
      <c r="OVQ43" s="50"/>
      <c r="OVR43" s="50"/>
      <c r="OVS43" s="50"/>
      <c r="OVT43" s="50"/>
      <c r="OVU43" s="50"/>
      <c r="OVV43" s="50"/>
      <c r="OVW43" s="50"/>
      <c r="OVX43" s="50"/>
      <c r="OVY43" s="50"/>
      <c r="OVZ43" s="50"/>
      <c r="OWA43" s="50"/>
      <c r="OWB43" s="50"/>
      <c r="OWC43" s="50"/>
      <c r="OWD43" s="50"/>
      <c r="OWE43" s="50"/>
      <c r="OWF43" s="50"/>
      <c r="OWG43" s="50"/>
      <c r="OWH43" s="50"/>
      <c r="OWI43" s="50"/>
      <c r="OWJ43" s="50"/>
      <c r="OWK43" s="50"/>
      <c r="OWL43" s="50"/>
      <c r="OWM43" s="50"/>
      <c r="OWN43" s="50"/>
      <c r="OWO43" s="50"/>
      <c r="OWP43" s="50"/>
      <c r="OWQ43" s="50"/>
      <c r="OWR43" s="50"/>
      <c r="OWS43" s="50"/>
      <c r="OWT43" s="50"/>
      <c r="OWU43" s="50"/>
      <c r="OWV43" s="50"/>
      <c r="OWW43" s="50"/>
      <c r="OWX43" s="50"/>
      <c r="OWY43" s="50"/>
      <c r="OWZ43" s="50"/>
      <c r="OXA43" s="50"/>
      <c r="OXB43" s="50"/>
      <c r="OXC43" s="50"/>
      <c r="OXD43" s="50"/>
      <c r="OXE43" s="50"/>
      <c r="OXF43" s="50"/>
      <c r="OXG43" s="50"/>
      <c r="OXH43" s="50"/>
      <c r="OXI43" s="50"/>
      <c r="OXJ43" s="50"/>
      <c r="OXK43" s="50"/>
      <c r="OXL43" s="50"/>
      <c r="OXM43" s="50"/>
      <c r="OXN43" s="50"/>
      <c r="OXO43" s="50"/>
      <c r="OXP43" s="50"/>
      <c r="OXQ43" s="50"/>
      <c r="OXR43" s="50"/>
      <c r="OXS43" s="50"/>
      <c r="OXT43" s="50"/>
      <c r="OXU43" s="50"/>
      <c r="OXV43" s="50"/>
      <c r="OXW43" s="50"/>
      <c r="OXX43" s="50"/>
      <c r="OXY43" s="50"/>
      <c r="OXZ43" s="50"/>
      <c r="OYA43" s="50"/>
      <c r="OYB43" s="50"/>
      <c r="OYC43" s="50"/>
      <c r="OYD43" s="50"/>
      <c r="OYE43" s="50"/>
      <c r="OYF43" s="50"/>
      <c r="OYG43" s="50"/>
      <c r="OYH43" s="50"/>
      <c r="OYI43" s="50"/>
      <c r="OYJ43" s="50"/>
      <c r="OYK43" s="50"/>
      <c r="OYL43" s="50"/>
      <c r="OYM43" s="50"/>
      <c r="OYN43" s="50"/>
      <c r="OYO43" s="50"/>
      <c r="OYP43" s="50"/>
      <c r="OYQ43" s="50"/>
      <c r="OYR43" s="50"/>
      <c r="OYS43" s="50"/>
      <c r="OYT43" s="50"/>
      <c r="OYU43" s="50"/>
      <c r="OYV43" s="50"/>
      <c r="OYW43" s="50"/>
      <c r="OYX43" s="50"/>
      <c r="OYY43" s="50"/>
      <c r="OYZ43" s="50"/>
      <c r="OZA43" s="50"/>
      <c r="OZB43" s="50"/>
      <c r="OZC43" s="50"/>
      <c r="OZD43" s="50"/>
      <c r="OZE43" s="50"/>
      <c r="OZF43" s="50"/>
      <c r="OZG43" s="50"/>
      <c r="OZH43" s="50"/>
      <c r="OZI43" s="50"/>
      <c r="OZJ43" s="50"/>
      <c r="OZK43" s="50"/>
      <c r="OZL43" s="50"/>
      <c r="OZM43" s="50"/>
      <c r="OZN43" s="50"/>
      <c r="OZO43" s="50"/>
      <c r="OZP43" s="50"/>
      <c r="OZQ43" s="50"/>
      <c r="OZR43" s="50"/>
      <c r="OZS43" s="50"/>
      <c r="OZT43" s="50"/>
      <c r="OZU43" s="50"/>
      <c r="OZV43" s="50"/>
      <c r="OZW43" s="50"/>
      <c r="OZX43" s="50"/>
      <c r="OZY43" s="50"/>
      <c r="OZZ43" s="50"/>
      <c r="PAA43" s="50"/>
      <c r="PAB43" s="50"/>
      <c r="PAC43" s="50"/>
      <c r="PAD43" s="50"/>
      <c r="PAE43" s="50"/>
      <c r="PAF43" s="50"/>
      <c r="PAG43" s="50"/>
      <c r="PAH43" s="50"/>
      <c r="PAI43" s="50"/>
      <c r="PAJ43" s="50"/>
      <c r="PAK43" s="50"/>
      <c r="PAL43" s="50"/>
      <c r="PAM43" s="50"/>
      <c r="PAN43" s="50"/>
      <c r="PAO43" s="50"/>
      <c r="PAP43" s="50"/>
      <c r="PAQ43" s="50"/>
      <c r="PAR43" s="50"/>
      <c r="PAS43" s="50"/>
      <c r="PAT43" s="50"/>
      <c r="PAU43" s="50"/>
      <c r="PAV43" s="50"/>
      <c r="PAW43" s="50"/>
      <c r="PAX43" s="50"/>
      <c r="PAY43" s="50"/>
      <c r="PAZ43" s="50"/>
      <c r="PBA43" s="50"/>
      <c r="PBB43" s="50"/>
      <c r="PBC43" s="50"/>
      <c r="PBD43" s="50"/>
      <c r="PBE43" s="50"/>
      <c r="PBF43" s="50"/>
      <c r="PBG43" s="50"/>
      <c r="PBH43" s="50"/>
      <c r="PBI43" s="50"/>
      <c r="PBJ43" s="50"/>
      <c r="PBK43" s="50"/>
      <c r="PBL43" s="50"/>
      <c r="PBM43" s="50"/>
      <c r="PBN43" s="50"/>
      <c r="PBO43" s="50"/>
      <c r="PBP43" s="50"/>
      <c r="PBQ43" s="50"/>
      <c r="PBR43" s="50"/>
      <c r="PBS43" s="50"/>
      <c r="PBT43" s="50"/>
      <c r="PBU43" s="50"/>
      <c r="PBV43" s="50"/>
      <c r="PBW43" s="50"/>
      <c r="PBX43" s="50"/>
      <c r="PBY43" s="50"/>
      <c r="PBZ43" s="50"/>
      <c r="PCA43" s="50"/>
      <c r="PCB43" s="50"/>
      <c r="PCC43" s="50"/>
      <c r="PCD43" s="50"/>
      <c r="PCE43" s="50"/>
      <c r="PCF43" s="50"/>
      <c r="PCG43" s="50"/>
      <c r="PCH43" s="50"/>
      <c r="PCI43" s="50"/>
      <c r="PCJ43" s="50"/>
      <c r="PCK43" s="50"/>
      <c r="PCL43" s="50"/>
      <c r="PCM43" s="50"/>
      <c r="PCN43" s="50"/>
      <c r="PCO43" s="50"/>
      <c r="PCP43" s="50"/>
      <c r="PCQ43" s="50"/>
      <c r="PCR43" s="50"/>
      <c r="PCS43" s="50"/>
      <c r="PCT43" s="50"/>
      <c r="PCU43" s="50"/>
      <c r="PCV43" s="50"/>
      <c r="PCW43" s="50"/>
      <c r="PCX43" s="50"/>
      <c r="PCY43" s="50"/>
      <c r="PCZ43" s="50"/>
      <c r="PDA43" s="50"/>
      <c r="PDB43" s="50"/>
      <c r="PDC43" s="50"/>
      <c r="PDD43" s="50"/>
      <c r="PDE43" s="50"/>
      <c r="PDF43" s="50"/>
      <c r="PDG43" s="50"/>
      <c r="PDH43" s="50"/>
      <c r="PDI43" s="50"/>
      <c r="PDJ43" s="50"/>
      <c r="PDK43" s="50"/>
      <c r="PDL43" s="50"/>
      <c r="PDM43" s="50"/>
      <c r="PDN43" s="50"/>
      <c r="PDO43" s="50"/>
      <c r="PDP43" s="50"/>
      <c r="PDQ43" s="50"/>
      <c r="PDR43" s="50"/>
      <c r="PDS43" s="50"/>
      <c r="PDT43" s="50"/>
      <c r="PDU43" s="50"/>
      <c r="PDV43" s="50"/>
      <c r="PDW43" s="50"/>
      <c r="PDX43" s="50"/>
      <c r="PDY43" s="50"/>
      <c r="PDZ43" s="50"/>
      <c r="PEA43" s="50"/>
      <c r="PEB43" s="50"/>
      <c r="PEC43" s="50"/>
      <c r="PED43" s="50"/>
      <c r="PEE43" s="50"/>
      <c r="PEF43" s="50"/>
      <c r="PEG43" s="50"/>
      <c r="PEH43" s="50"/>
      <c r="PEI43" s="50"/>
      <c r="PEJ43" s="50"/>
      <c r="PEK43" s="50"/>
      <c r="PEL43" s="50"/>
      <c r="PEM43" s="50"/>
      <c r="PEN43" s="50"/>
      <c r="PEO43" s="50"/>
      <c r="PEP43" s="50"/>
      <c r="PEQ43" s="50"/>
      <c r="PER43" s="50"/>
      <c r="PES43" s="50"/>
      <c r="PET43" s="50"/>
      <c r="PEU43" s="50"/>
      <c r="PEV43" s="50"/>
      <c r="PEW43" s="50"/>
      <c r="PEX43" s="50"/>
      <c r="PEY43" s="50"/>
      <c r="PEZ43" s="50"/>
      <c r="PFA43" s="50"/>
      <c r="PFB43" s="50"/>
      <c r="PFC43" s="50"/>
      <c r="PFD43" s="50"/>
      <c r="PFE43" s="50"/>
      <c r="PFF43" s="50"/>
      <c r="PFG43" s="50"/>
      <c r="PFH43" s="50"/>
      <c r="PFI43" s="50"/>
      <c r="PFJ43" s="50"/>
      <c r="PFK43" s="50"/>
      <c r="PFL43" s="50"/>
      <c r="PFM43" s="50"/>
      <c r="PFN43" s="50"/>
      <c r="PFO43" s="50"/>
      <c r="PFP43" s="50"/>
      <c r="PFQ43" s="50"/>
      <c r="PFR43" s="50"/>
      <c r="PFS43" s="50"/>
      <c r="PFT43" s="50"/>
      <c r="PFU43" s="50"/>
      <c r="PFV43" s="50"/>
      <c r="PFW43" s="50"/>
      <c r="PFX43" s="50"/>
      <c r="PFY43" s="50"/>
      <c r="PFZ43" s="50"/>
      <c r="PGA43" s="50"/>
      <c r="PGB43" s="50"/>
      <c r="PGC43" s="50"/>
      <c r="PGD43" s="50"/>
      <c r="PGE43" s="50"/>
      <c r="PGF43" s="50"/>
      <c r="PGG43" s="50"/>
      <c r="PGH43" s="50"/>
      <c r="PGI43" s="50"/>
      <c r="PGJ43" s="50"/>
      <c r="PGK43" s="50"/>
      <c r="PGL43" s="50"/>
      <c r="PGM43" s="50"/>
      <c r="PGN43" s="50"/>
      <c r="PGO43" s="50"/>
      <c r="PGP43" s="50"/>
      <c r="PGQ43" s="50"/>
      <c r="PGR43" s="50"/>
      <c r="PGS43" s="50"/>
      <c r="PGT43" s="50"/>
      <c r="PGU43" s="50"/>
      <c r="PGV43" s="50"/>
      <c r="PGW43" s="50"/>
      <c r="PGX43" s="50"/>
      <c r="PGY43" s="50"/>
      <c r="PGZ43" s="50"/>
      <c r="PHA43" s="50"/>
      <c r="PHB43" s="50"/>
      <c r="PHC43" s="50"/>
      <c r="PHD43" s="50"/>
      <c r="PHE43" s="50"/>
      <c r="PHF43" s="50"/>
      <c r="PHG43" s="50"/>
      <c r="PHH43" s="50"/>
      <c r="PHI43" s="50"/>
      <c r="PHJ43" s="50"/>
      <c r="PHK43" s="50"/>
      <c r="PHL43" s="50"/>
      <c r="PHM43" s="50"/>
      <c r="PHN43" s="50"/>
      <c r="PHO43" s="50"/>
      <c r="PHP43" s="50"/>
      <c r="PHQ43" s="50"/>
      <c r="PHR43" s="50"/>
      <c r="PHS43" s="50"/>
      <c r="PHT43" s="50"/>
      <c r="PHU43" s="50"/>
      <c r="PHV43" s="50"/>
      <c r="PHW43" s="50"/>
      <c r="PHX43" s="50"/>
      <c r="PHY43" s="50"/>
      <c r="PHZ43" s="50"/>
      <c r="PIA43" s="50"/>
      <c r="PIB43" s="50"/>
      <c r="PIC43" s="50"/>
      <c r="PID43" s="50"/>
      <c r="PIE43" s="50"/>
      <c r="PIF43" s="50"/>
      <c r="PIG43" s="50"/>
      <c r="PIH43" s="50"/>
      <c r="PII43" s="50"/>
      <c r="PIJ43" s="50"/>
      <c r="PIK43" s="50"/>
      <c r="PIL43" s="50"/>
      <c r="PIM43" s="50"/>
      <c r="PIN43" s="50"/>
      <c r="PIO43" s="50"/>
      <c r="PIP43" s="50"/>
      <c r="PIQ43" s="50"/>
      <c r="PIR43" s="50"/>
      <c r="PIS43" s="50"/>
      <c r="PIT43" s="50"/>
      <c r="PIU43" s="50"/>
      <c r="PIV43" s="50"/>
      <c r="PIW43" s="50"/>
      <c r="PIX43" s="50"/>
      <c r="PIY43" s="50"/>
      <c r="PIZ43" s="50"/>
      <c r="PJA43" s="50"/>
      <c r="PJB43" s="50"/>
      <c r="PJC43" s="50"/>
      <c r="PJD43" s="50"/>
      <c r="PJE43" s="50"/>
      <c r="PJF43" s="50"/>
      <c r="PJG43" s="50"/>
      <c r="PJH43" s="50"/>
      <c r="PJI43" s="50"/>
      <c r="PJJ43" s="50"/>
      <c r="PJK43" s="50"/>
      <c r="PJL43" s="50"/>
      <c r="PJM43" s="50"/>
      <c r="PJN43" s="50"/>
      <c r="PJO43" s="50"/>
      <c r="PJP43" s="50"/>
      <c r="PJQ43" s="50"/>
      <c r="PJR43" s="50"/>
      <c r="PJS43" s="50"/>
      <c r="PJT43" s="50"/>
      <c r="PJU43" s="50"/>
      <c r="PJV43" s="50"/>
      <c r="PJW43" s="50"/>
      <c r="PJX43" s="50"/>
      <c r="PJY43" s="50"/>
      <c r="PJZ43" s="50"/>
      <c r="PKA43" s="50"/>
      <c r="PKB43" s="50"/>
      <c r="PKC43" s="50"/>
      <c r="PKD43" s="50"/>
      <c r="PKE43" s="50"/>
      <c r="PKF43" s="50"/>
      <c r="PKG43" s="50"/>
      <c r="PKH43" s="50"/>
      <c r="PKI43" s="50"/>
      <c r="PKJ43" s="50"/>
      <c r="PKK43" s="50"/>
      <c r="PKL43" s="50"/>
      <c r="PKM43" s="50"/>
      <c r="PKN43" s="50"/>
      <c r="PKO43" s="50"/>
      <c r="PKP43" s="50"/>
      <c r="PKQ43" s="50"/>
      <c r="PKR43" s="50"/>
      <c r="PKS43" s="50"/>
      <c r="PKT43" s="50"/>
      <c r="PKU43" s="50"/>
      <c r="PKV43" s="50"/>
      <c r="PKW43" s="50"/>
      <c r="PKX43" s="50"/>
      <c r="PKY43" s="50"/>
      <c r="PKZ43" s="50"/>
      <c r="PLA43" s="50"/>
      <c r="PLB43" s="50"/>
      <c r="PLC43" s="50"/>
      <c r="PLD43" s="50"/>
      <c r="PLE43" s="50"/>
      <c r="PLF43" s="50"/>
      <c r="PLG43" s="50"/>
      <c r="PLH43" s="50"/>
      <c r="PLI43" s="50"/>
      <c r="PLJ43" s="50"/>
      <c r="PLK43" s="50"/>
      <c r="PLL43" s="50"/>
      <c r="PLM43" s="50"/>
      <c r="PLN43" s="50"/>
      <c r="PLO43" s="50"/>
      <c r="PLP43" s="50"/>
      <c r="PLQ43" s="50"/>
      <c r="PLR43" s="50"/>
      <c r="PLS43" s="50"/>
      <c r="PLT43" s="50"/>
      <c r="PLU43" s="50"/>
      <c r="PLV43" s="50"/>
      <c r="PLW43" s="50"/>
      <c r="PLX43" s="50"/>
      <c r="PLY43" s="50"/>
      <c r="PLZ43" s="50"/>
      <c r="PMA43" s="50"/>
      <c r="PMB43" s="50"/>
      <c r="PMC43" s="50"/>
      <c r="PMD43" s="50"/>
      <c r="PME43" s="50"/>
      <c r="PMF43" s="50"/>
      <c r="PMG43" s="50"/>
      <c r="PMH43" s="50"/>
      <c r="PMI43" s="50"/>
      <c r="PMJ43" s="50"/>
      <c r="PMK43" s="50"/>
      <c r="PML43" s="50"/>
      <c r="PMM43" s="50"/>
      <c r="PMN43" s="50"/>
      <c r="PMO43" s="50"/>
      <c r="PMP43" s="50"/>
      <c r="PMQ43" s="50"/>
      <c r="PMR43" s="50"/>
      <c r="PMS43" s="50"/>
      <c r="PMT43" s="50"/>
      <c r="PMU43" s="50"/>
      <c r="PMV43" s="50"/>
      <c r="PMW43" s="50"/>
      <c r="PMX43" s="50"/>
      <c r="PMY43" s="50"/>
      <c r="PMZ43" s="50"/>
      <c r="PNA43" s="50"/>
      <c r="PNB43" s="50"/>
      <c r="PNC43" s="50"/>
      <c r="PND43" s="50"/>
      <c r="PNE43" s="50"/>
      <c r="PNF43" s="50"/>
      <c r="PNG43" s="50"/>
      <c r="PNH43" s="50"/>
      <c r="PNI43" s="50"/>
      <c r="PNJ43" s="50"/>
      <c r="PNK43" s="50"/>
      <c r="PNL43" s="50"/>
      <c r="PNM43" s="50"/>
      <c r="PNN43" s="50"/>
      <c r="PNO43" s="50"/>
      <c r="PNP43" s="50"/>
      <c r="PNQ43" s="50"/>
      <c r="PNR43" s="50"/>
      <c r="PNS43" s="50"/>
      <c r="PNT43" s="50"/>
      <c r="PNU43" s="50"/>
      <c r="PNV43" s="50"/>
      <c r="PNW43" s="50"/>
      <c r="PNX43" s="50"/>
      <c r="PNY43" s="50"/>
      <c r="PNZ43" s="50"/>
      <c r="POA43" s="50"/>
      <c r="POB43" s="50"/>
      <c r="POC43" s="50"/>
      <c r="POD43" s="50"/>
      <c r="POE43" s="50"/>
      <c r="POF43" s="50"/>
      <c r="POG43" s="50"/>
      <c r="POH43" s="50"/>
      <c r="POI43" s="50"/>
      <c r="POJ43" s="50"/>
      <c r="POK43" s="50"/>
      <c r="POL43" s="50"/>
      <c r="POM43" s="50"/>
      <c r="PON43" s="50"/>
      <c r="POO43" s="50"/>
      <c r="POP43" s="50"/>
      <c r="POQ43" s="50"/>
      <c r="POR43" s="50"/>
      <c r="POS43" s="50"/>
      <c r="POT43" s="50"/>
      <c r="POU43" s="50"/>
      <c r="POV43" s="50"/>
      <c r="POW43" s="50"/>
      <c r="POX43" s="50"/>
      <c r="POY43" s="50"/>
      <c r="POZ43" s="50"/>
      <c r="PPA43" s="50"/>
      <c r="PPB43" s="50"/>
      <c r="PPC43" s="50"/>
      <c r="PPD43" s="50"/>
      <c r="PPE43" s="50"/>
      <c r="PPF43" s="50"/>
      <c r="PPG43" s="50"/>
      <c r="PPH43" s="50"/>
      <c r="PPI43" s="50"/>
      <c r="PPJ43" s="50"/>
      <c r="PPK43" s="50"/>
      <c r="PPL43" s="50"/>
      <c r="PPM43" s="50"/>
      <c r="PPN43" s="50"/>
      <c r="PPO43" s="50"/>
      <c r="PPP43" s="50"/>
      <c r="PPQ43" s="50"/>
      <c r="PPR43" s="50"/>
      <c r="PPS43" s="50"/>
      <c r="PPT43" s="50"/>
      <c r="PPU43" s="50"/>
      <c r="PPV43" s="50"/>
      <c r="PPW43" s="50"/>
      <c r="PPX43" s="50"/>
      <c r="PPY43" s="50"/>
      <c r="PPZ43" s="50"/>
      <c r="PQA43" s="50"/>
      <c r="PQB43" s="50"/>
      <c r="PQC43" s="50"/>
      <c r="PQD43" s="50"/>
      <c r="PQE43" s="50"/>
      <c r="PQF43" s="50"/>
      <c r="PQG43" s="50"/>
      <c r="PQH43" s="50"/>
      <c r="PQI43" s="50"/>
      <c r="PQJ43" s="50"/>
      <c r="PQK43" s="50"/>
      <c r="PQL43" s="50"/>
      <c r="PQM43" s="50"/>
      <c r="PQN43" s="50"/>
      <c r="PQO43" s="50"/>
      <c r="PQP43" s="50"/>
      <c r="PQQ43" s="50"/>
      <c r="PQR43" s="50"/>
      <c r="PQS43" s="50"/>
      <c r="PQT43" s="50"/>
      <c r="PQU43" s="50"/>
      <c r="PQV43" s="50"/>
      <c r="PQW43" s="50"/>
      <c r="PQX43" s="50"/>
      <c r="PQY43" s="50"/>
      <c r="PQZ43" s="50"/>
      <c r="PRA43" s="50"/>
      <c r="PRB43" s="50"/>
      <c r="PRC43" s="50"/>
      <c r="PRD43" s="50"/>
      <c r="PRE43" s="50"/>
      <c r="PRF43" s="50"/>
      <c r="PRG43" s="50"/>
      <c r="PRH43" s="50"/>
      <c r="PRI43" s="50"/>
      <c r="PRJ43" s="50"/>
      <c r="PRK43" s="50"/>
      <c r="PRL43" s="50"/>
      <c r="PRM43" s="50"/>
      <c r="PRN43" s="50"/>
      <c r="PRO43" s="50"/>
      <c r="PRP43" s="50"/>
      <c r="PRQ43" s="50"/>
      <c r="PRR43" s="50"/>
      <c r="PRS43" s="50"/>
      <c r="PRT43" s="50"/>
      <c r="PRU43" s="50"/>
      <c r="PRV43" s="50"/>
      <c r="PRW43" s="50"/>
      <c r="PRX43" s="50"/>
      <c r="PRY43" s="50"/>
      <c r="PRZ43" s="50"/>
      <c r="PSA43" s="50"/>
      <c r="PSB43" s="50"/>
      <c r="PSC43" s="50"/>
      <c r="PSD43" s="50"/>
      <c r="PSE43" s="50"/>
      <c r="PSF43" s="50"/>
      <c r="PSG43" s="50"/>
      <c r="PSH43" s="50"/>
      <c r="PSI43" s="50"/>
      <c r="PSJ43" s="50"/>
      <c r="PSK43" s="50"/>
      <c r="PSL43" s="50"/>
      <c r="PSM43" s="50"/>
      <c r="PSN43" s="50"/>
      <c r="PSO43" s="50"/>
      <c r="PSP43" s="50"/>
      <c r="PSQ43" s="50"/>
      <c r="PSR43" s="50"/>
      <c r="PSS43" s="50"/>
      <c r="PST43" s="50"/>
      <c r="PSU43" s="50"/>
      <c r="PSV43" s="50"/>
      <c r="PSW43" s="50"/>
      <c r="PSX43" s="50"/>
      <c r="PSY43" s="50"/>
      <c r="PSZ43" s="50"/>
      <c r="PTA43" s="50"/>
      <c r="PTB43" s="50"/>
      <c r="PTC43" s="50"/>
      <c r="PTD43" s="50"/>
      <c r="PTE43" s="50"/>
      <c r="PTF43" s="50"/>
      <c r="PTG43" s="50"/>
      <c r="PTH43" s="50"/>
      <c r="PTI43" s="50"/>
      <c r="PTJ43" s="50"/>
      <c r="PTK43" s="50"/>
      <c r="PTL43" s="50"/>
      <c r="PTM43" s="50"/>
      <c r="PTN43" s="50"/>
      <c r="PTO43" s="50"/>
      <c r="PTP43" s="50"/>
      <c r="PTQ43" s="50"/>
      <c r="PTR43" s="50"/>
      <c r="PTS43" s="50"/>
      <c r="PTT43" s="50"/>
      <c r="PTU43" s="50"/>
      <c r="PTV43" s="50"/>
      <c r="PTW43" s="50"/>
      <c r="PTX43" s="50"/>
      <c r="PTY43" s="50"/>
      <c r="PTZ43" s="50"/>
      <c r="PUA43" s="50"/>
      <c r="PUB43" s="50"/>
      <c r="PUC43" s="50"/>
      <c r="PUD43" s="50"/>
      <c r="PUE43" s="50"/>
      <c r="PUF43" s="50"/>
      <c r="PUG43" s="50"/>
      <c r="PUH43" s="50"/>
      <c r="PUI43" s="50"/>
      <c r="PUJ43" s="50"/>
      <c r="PUK43" s="50"/>
      <c r="PUL43" s="50"/>
      <c r="PUM43" s="50"/>
      <c r="PUN43" s="50"/>
      <c r="PUO43" s="50"/>
      <c r="PUP43" s="50"/>
      <c r="PUQ43" s="50"/>
      <c r="PUR43" s="50"/>
      <c r="PUS43" s="50"/>
      <c r="PUT43" s="50"/>
      <c r="PUU43" s="50"/>
      <c r="PUV43" s="50"/>
      <c r="PUW43" s="50"/>
      <c r="PUX43" s="50"/>
      <c r="PUY43" s="50"/>
      <c r="PUZ43" s="50"/>
      <c r="PVA43" s="50"/>
      <c r="PVB43" s="50"/>
      <c r="PVC43" s="50"/>
      <c r="PVD43" s="50"/>
      <c r="PVE43" s="50"/>
      <c r="PVF43" s="50"/>
      <c r="PVG43" s="50"/>
      <c r="PVH43" s="50"/>
      <c r="PVI43" s="50"/>
      <c r="PVJ43" s="50"/>
      <c r="PVK43" s="50"/>
      <c r="PVL43" s="50"/>
      <c r="PVM43" s="50"/>
      <c r="PVN43" s="50"/>
      <c r="PVO43" s="50"/>
      <c r="PVP43" s="50"/>
      <c r="PVQ43" s="50"/>
      <c r="PVR43" s="50"/>
      <c r="PVS43" s="50"/>
      <c r="PVT43" s="50"/>
      <c r="PVU43" s="50"/>
      <c r="PVV43" s="50"/>
      <c r="PVW43" s="50"/>
      <c r="PVX43" s="50"/>
      <c r="PVY43" s="50"/>
      <c r="PVZ43" s="50"/>
      <c r="PWA43" s="50"/>
      <c r="PWB43" s="50"/>
      <c r="PWC43" s="50"/>
      <c r="PWD43" s="50"/>
      <c r="PWE43" s="50"/>
      <c r="PWF43" s="50"/>
      <c r="PWG43" s="50"/>
      <c r="PWH43" s="50"/>
      <c r="PWI43" s="50"/>
      <c r="PWJ43" s="50"/>
      <c r="PWK43" s="50"/>
      <c r="PWL43" s="50"/>
      <c r="PWM43" s="50"/>
      <c r="PWN43" s="50"/>
      <c r="PWO43" s="50"/>
      <c r="PWP43" s="50"/>
      <c r="PWQ43" s="50"/>
      <c r="PWR43" s="50"/>
      <c r="PWS43" s="50"/>
      <c r="PWT43" s="50"/>
      <c r="PWU43" s="50"/>
      <c r="PWV43" s="50"/>
      <c r="PWW43" s="50"/>
      <c r="PWX43" s="50"/>
      <c r="PWY43" s="50"/>
      <c r="PWZ43" s="50"/>
      <c r="PXA43" s="50"/>
      <c r="PXB43" s="50"/>
      <c r="PXC43" s="50"/>
      <c r="PXD43" s="50"/>
      <c r="PXE43" s="50"/>
      <c r="PXF43" s="50"/>
      <c r="PXG43" s="50"/>
      <c r="PXH43" s="50"/>
      <c r="PXI43" s="50"/>
      <c r="PXJ43" s="50"/>
      <c r="PXK43" s="50"/>
      <c r="PXL43" s="50"/>
      <c r="PXM43" s="50"/>
      <c r="PXN43" s="50"/>
      <c r="PXO43" s="50"/>
      <c r="PXP43" s="50"/>
      <c r="PXQ43" s="50"/>
      <c r="PXR43" s="50"/>
      <c r="PXS43" s="50"/>
      <c r="PXT43" s="50"/>
      <c r="PXU43" s="50"/>
      <c r="PXV43" s="50"/>
      <c r="PXW43" s="50"/>
      <c r="PXX43" s="50"/>
      <c r="PXY43" s="50"/>
      <c r="PXZ43" s="50"/>
      <c r="PYA43" s="50"/>
      <c r="PYB43" s="50"/>
      <c r="PYC43" s="50"/>
      <c r="PYD43" s="50"/>
      <c r="PYE43" s="50"/>
      <c r="PYF43" s="50"/>
      <c r="PYG43" s="50"/>
      <c r="PYH43" s="50"/>
      <c r="PYI43" s="50"/>
      <c r="PYJ43" s="50"/>
      <c r="PYK43" s="50"/>
      <c r="PYL43" s="50"/>
      <c r="PYM43" s="50"/>
      <c r="PYN43" s="50"/>
      <c r="PYO43" s="50"/>
      <c r="PYP43" s="50"/>
      <c r="PYQ43" s="50"/>
      <c r="PYR43" s="50"/>
      <c r="PYS43" s="50"/>
      <c r="PYT43" s="50"/>
      <c r="PYU43" s="50"/>
      <c r="PYV43" s="50"/>
      <c r="PYW43" s="50"/>
      <c r="PYX43" s="50"/>
      <c r="PYY43" s="50"/>
      <c r="PYZ43" s="50"/>
      <c r="PZA43" s="50"/>
      <c r="PZB43" s="50"/>
      <c r="PZC43" s="50"/>
      <c r="PZD43" s="50"/>
      <c r="PZE43" s="50"/>
      <c r="PZF43" s="50"/>
      <c r="PZG43" s="50"/>
      <c r="PZH43" s="50"/>
      <c r="PZI43" s="50"/>
      <c r="PZJ43" s="50"/>
      <c r="PZK43" s="50"/>
      <c r="PZL43" s="50"/>
      <c r="PZM43" s="50"/>
      <c r="PZN43" s="50"/>
      <c r="PZO43" s="50"/>
      <c r="PZP43" s="50"/>
      <c r="PZQ43" s="50"/>
      <c r="PZR43" s="50"/>
      <c r="PZS43" s="50"/>
      <c r="PZT43" s="50"/>
      <c r="PZU43" s="50"/>
      <c r="PZV43" s="50"/>
      <c r="PZW43" s="50"/>
      <c r="PZX43" s="50"/>
      <c r="PZY43" s="50"/>
      <c r="PZZ43" s="50"/>
      <c r="QAA43" s="50"/>
      <c r="QAB43" s="50"/>
      <c r="QAC43" s="50"/>
      <c r="QAD43" s="50"/>
      <c r="QAE43" s="50"/>
      <c r="QAF43" s="50"/>
      <c r="QAG43" s="50"/>
      <c r="QAH43" s="50"/>
      <c r="QAI43" s="50"/>
      <c r="QAJ43" s="50"/>
      <c r="QAK43" s="50"/>
      <c r="QAL43" s="50"/>
      <c r="QAM43" s="50"/>
      <c r="QAN43" s="50"/>
      <c r="QAO43" s="50"/>
      <c r="QAP43" s="50"/>
      <c r="QAQ43" s="50"/>
      <c r="QAR43" s="50"/>
      <c r="QAS43" s="50"/>
      <c r="QAT43" s="50"/>
      <c r="QAU43" s="50"/>
      <c r="QAV43" s="50"/>
      <c r="QAW43" s="50"/>
      <c r="QAX43" s="50"/>
      <c r="QAY43" s="50"/>
      <c r="QAZ43" s="50"/>
      <c r="QBA43" s="50"/>
      <c r="QBB43" s="50"/>
      <c r="QBC43" s="50"/>
      <c r="QBD43" s="50"/>
      <c r="QBE43" s="50"/>
      <c r="QBF43" s="50"/>
      <c r="QBG43" s="50"/>
      <c r="QBH43" s="50"/>
      <c r="QBI43" s="50"/>
      <c r="QBJ43" s="50"/>
      <c r="QBK43" s="50"/>
      <c r="QBL43" s="50"/>
      <c r="QBM43" s="50"/>
      <c r="QBN43" s="50"/>
      <c r="QBO43" s="50"/>
      <c r="QBP43" s="50"/>
      <c r="QBQ43" s="50"/>
      <c r="QBR43" s="50"/>
      <c r="QBS43" s="50"/>
      <c r="QBT43" s="50"/>
      <c r="QBU43" s="50"/>
      <c r="QBV43" s="50"/>
      <c r="QBW43" s="50"/>
      <c r="QBX43" s="50"/>
      <c r="QBY43" s="50"/>
      <c r="QBZ43" s="50"/>
      <c r="QCA43" s="50"/>
      <c r="QCB43" s="50"/>
      <c r="QCC43" s="50"/>
      <c r="QCD43" s="50"/>
      <c r="QCE43" s="50"/>
      <c r="QCF43" s="50"/>
      <c r="QCG43" s="50"/>
      <c r="QCH43" s="50"/>
      <c r="QCI43" s="50"/>
      <c r="QCJ43" s="50"/>
      <c r="QCK43" s="50"/>
      <c r="QCL43" s="50"/>
      <c r="QCM43" s="50"/>
      <c r="QCN43" s="50"/>
      <c r="QCO43" s="50"/>
      <c r="QCP43" s="50"/>
      <c r="QCQ43" s="50"/>
      <c r="QCR43" s="50"/>
      <c r="QCS43" s="50"/>
      <c r="QCT43" s="50"/>
      <c r="QCU43" s="50"/>
      <c r="QCV43" s="50"/>
      <c r="QCW43" s="50"/>
      <c r="QCX43" s="50"/>
      <c r="QCY43" s="50"/>
      <c r="QCZ43" s="50"/>
      <c r="QDA43" s="50"/>
      <c r="QDB43" s="50"/>
      <c r="QDC43" s="50"/>
      <c r="QDD43" s="50"/>
      <c r="QDE43" s="50"/>
      <c r="QDF43" s="50"/>
      <c r="QDG43" s="50"/>
      <c r="QDH43" s="50"/>
      <c r="QDI43" s="50"/>
      <c r="QDJ43" s="50"/>
      <c r="QDK43" s="50"/>
      <c r="QDL43" s="50"/>
      <c r="QDM43" s="50"/>
      <c r="QDN43" s="50"/>
      <c r="QDO43" s="50"/>
      <c r="QDP43" s="50"/>
      <c r="QDQ43" s="50"/>
      <c r="QDR43" s="50"/>
      <c r="QDS43" s="50"/>
      <c r="QDT43" s="50"/>
      <c r="QDU43" s="50"/>
      <c r="QDV43" s="50"/>
      <c r="QDW43" s="50"/>
      <c r="QDX43" s="50"/>
      <c r="QDY43" s="50"/>
      <c r="QDZ43" s="50"/>
      <c r="QEA43" s="50"/>
      <c r="QEB43" s="50"/>
      <c r="QEC43" s="50"/>
      <c r="QED43" s="50"/>
      <c r="QEE43" s="50"/>
      <c r="QEF43" s="50"/>
      <c r="QEG43" s="50"/>
      <c r="QEH43" s="50"/>
      <c r="QEI43" s="50"/>
      <c r="QEJ43" s="50"/>
      <c r="QEK43" s="50"/>
      <c r="QEL43" s="50"/>
      <c r="QEM43" s="50"/>
      <c r="QEN43" s="50"/>
      <c r="QEO43" s="50"/>
      <c r="QEP43" s="50"/>
      <c r="QEQ43" s="50"/>
      <c r="QER43" s="50"/>
      <c r="QES43" s="50"/>
      <c r="QET43" s="50"/>
      <c r="QEU43" s="50"/>
      <c r="QEV43" s="50"/>
      <c r="QEW43" s="50"/>
      <c r="QEX43" s="50"/>
      <c r="QEY43" s="50"/>
      <c r="QEZ43" s="50"/>
      <c r="QFA43" s="50"/>
      <c r="QFB43" s="50"/>
      <c r="QFC43" s="50"/>
      <c r="QFD43" s="50"/>
      <c r="QFE43" s="50"/>
      <c r="QFF43" s="50"/>
      <c r="QFG43" s="50"/>
      <c r="QFH43" s="50"/>
      <c r="QFI43" s="50"/>
      <c r="QFJ43" s="50"/>
      <c r="QFK43" s="50"/>
      <c r="QFL43" s="50"/>
      <c r="QFM43" s="50"/>
      <c r="QFN43" s="50"/>
      <c r="QFO43" s="50"/>
      <c r="QFP43" s="50"/>
      <c r="QFQ43" s="50"/>
      <c r="QFR43" s="50"/>
      <c r="QFS43" s="50"/>
      <c r="QFT43" s="50"/>
      <c r="QFU43" s="50"/>
      <c r="QFV43" s="50"/>
      <c r="QFW43" s="50"/>
      <c r="QFX43" s="50"/>
      <c r="QFY43" s="50"/>
      <c r="QFZ43" s="50"/>
      <c r="QGA43" s="50"/>
      <c r="QGB43" s="50"/>
      <c r="QGC43" s="50"/>
      <c r="QGD43" s="50"/>
      <c r="QGE43" s="50"/>
      <c r="QGF43" s="50"/>
      <c r="QGG43" s="50"/>
      <c r="QGH43" s="50"/>
      <c r="QGI43" s="50"/>
      <c r="QGJ43" s="50"/>
      <c r="QGK43" s="50"/>
      <c r="QGL43" s="50"/>
      <c r="QGM43" s="50"/>
      <c r="QGN43" s="50"/>
      <c r="QGO43" s="50"/>
      <c r="QGP43" s="50"/>
      <c r="QGQ43" s="50"/>
      <c r="QGR43" s="50"/>
      <c r="QGS43" s="50"/>
      <c r="QGT43" s="50"/>
      <c r="QGU43" s="50"/>
      <c r="QGV43" s="50"/>
      <c r="QGW43" s="50"/>
      <c r="QGX43" s="50"/>
      <c r="QGY43" s="50"/>
      <c r="QGZ43" s="50"/>
      <c r="QHA43" s="50"/>
      <c r="QHB43" s="50"/>
      <c r="QHC43" s="50"/>
      <c r="QHD43" s="50"/>
      <c r="QHE43" s="50"/>
      <c r="QHF43" s="50"/>
      <c r="QHG43" s="50"/>
      <c r="QHH43" s="50"/>
      <c r="QHI43" s="50"/>
      <c r="QHJ43" s="50"/>
      <c r="QHK43" s="50"/>
      <c r="QHL43" s="50"/>
      <c r="QHM43" s="50"/>
      <c r="QHN43" s="50"/>
      <c r="QHO43" s="50"/>
      <c r="QHP43" s="50"/>
      <c r="QHQ43" s="50"/>
      <c r="QHR43" s="50"/>
      <c r="QHS43" s="50"/>
      <c r="QHT43" s="50"/>
      <c r="QHU43" s="50"/>
      <c r="QHV43" s="50"/>
      <c r="QHW43" s="50"/>
      <c r="QHX43" s="50"/>
      <c r="QHY43" s="50"/>
      <c r="QHZ43" s="50"/>
      <c r="QIA43" s="50"/>
      <c r="QIB43" s="50"/>
      <c r="QIC43" s="50"/>
      <c r="QID43" s="50"/>
      <c r="QIE43" s="50"/>
      <c r="QIF43" s="50"/>
      <c r="QIG43" s="50"/>
      <c r="QIH43" s="50"/>
      <c r="QII43" s="50"/>
      <c r="QIJ43" s="50"/>
      <c r="QIK43" s="50"/>
      <c r="QIL43" s="50"/>
      <c r="QIM43" s="50"/>
      <c r="QIN43" s="50"/>
      <c r="QIO43" s="50"/>
      <c r="QIP43" s="50"/>
      <c r="QIQ43" s="50"/>
      <c r="QIR43" s="50"/>
      <c r="QIS43" s="50"/>
      <c r="QIT43" s="50"/>
      <c r="QIU43" s="50"/>
      <c r="QIV43" s="50"/>
      <c r="QIW43" s="50"/>
      <c r="QIX43" s="50"/>
      <c r="QIY43" s="50"/>
      <c r="QIZ43" s="50"/>
      <c r="QJA43" s="50"/>
      <c r="QJB43" s="50"/>
      <c r="QJC43" s="50"/>
      <c r="QJD43" s="50"/>
      <c r="QJE43" s="50"/>
      <c r="QJF43" s="50"/>
      <c r="QJG43" s="50"/>
      <c r="QJH43" s="50"/>
      <c r="QJI43" s="50"/>
      <c r="QJJ43" s="50"/>
      <c r="QJK43" s="50"/>
      <c r="QJL43" s="50"/>
      <c r="QJM43" s="50"/>
      <c r="QJN43" s="50"/>
      <c r="QJO43" s="50"/>
      <c r="QJP43" s="50"/>
      <c r="QJQ43" s="50"/>
      <c r="QJR43" s="50"/>
      <c r="QJS43" s="50"/>
      <c r="QJT43" s="50"/>
      <c r="QJU43" s="50"/>
      <c r="QJV43" s="50"/>
      <c r="QJW43" s="50"/>
      <c r="QJX43" s="50"/>
      <c r="QJY43" s="50"/>
      <c r="QJZ43" s="50"/>
      <c r="QKA43" s="50"/>
      <c r="QKB43" s="50"/>
      <c r="QKC43" s="50"/>
      <c r="QKD43" s="50"/>
      <c r="QKE43" s="50"/>
      <c r="QKF43" s="50"/>
      <c r="QKG43" s="50"/>
      <c r="QKH43" s="50"/>
      <c r="QKI43" s="50"/>
      <c r="QKJ43" s="50"/>
      <c r="QKK43" s="50"/>
      <c r="QKL43" s="50"/>
      <c r="QKM43" s="50"/>
      <c r="QKN43" s="50"/>
      <c r="QKO43" s="50"/>
      <c r="QKP43" s="50"/>
      <c r="QKQ43" s="50"/>
      <c r="QKR43" s="50"/>
      <c r="QKS43" s="50"/>
      <c r="QKT43" s="50"/>
      <c r="QKU43" s="50"/>
      <c r="QKV43" s="50"/>
      <c r="QKW43" s="50"/>
      <c r="QKX43" s="50"/>
      <c r="QKY43" s="50"/>
      <c r="QKZ43" s="50"/>
      <c r="QLA43" s="50"/>
      <c r="QLB43" s="50"/>
      <c r="QLC43" s="50"/>
      <c r="QLD43" s="50"/>
      <c r="QLE43" s="50"/>
      <c r="QLF43" s="50"/>
      <c r="QLG43" s="50"/>
      <c r="QLH43" s="50"/>
      <c r="QLI43" s="50"/>
      <c r="QLJ43" s="50"/>
      <c r="QLK43" s="50"/>
      <c r="QLL43" s="50"/>
      <c r="QLM43" s="50"/>
      <c r="QLN43" s="50"/>
      <c r="QLO43" s="50"/>
      <c r="QLP43" s="50"/>
      <c r="QLQ43" s="50"/>
      <c r="QLR43" s="50"/>
      <c r="QLS43" s="50"/>
      <c r="QLT43" s="50"/>
      <c r="QLU43" s="50"/>
      <c r="QLV43" s="50"/>
      <c r="QLW43" s="50"/>
      <c r="QLX43" s="50"/>
      <c r="QLY43" s="50"/>
      <c r="QLZ43" s="50"/>
      <c r="QMA43" s="50"/>
      <c r="QMB43" s="50"/>
      <c r="QMC43" s="50"/>
      <c r="QMD43" s="50"/>
      <c r="QME43" s="50"/>
      <c r="QMF43" s="50"/>
      <c r="QMG43" s="50"/>
      <c r="QMH43" s="50"/>
      <c r="QMI43" s="50"/>
      <c r="QMJ43" s="50"/>
      <c r="QMK43" s="50"/>
      <c r="QML43" s="50"/>
      <c r="QMM43" s="50"/>
      <c r="QMN43" s="50"/>
      <c r="QMO43" s="50"/>
      <c r="QMP43" s="50"/>
      <c r="QMQ43" s="50"/>
      <c r="QMR43" s="50"/>
      <c r="QMS43" s="50"/>
      <c r="QMT43" s="50"/>
      <c r="QMU43" s="50"/>
      <c r="QMV43" s="50"/>
      <c r="QMW43" s="50"/>
      <c r="QMX43" s="50"/>
      <c r="QMY43" s="50"/>
      <c r="QMZ43" s="50"/>
      <c r="QNA43" s="50"/>
      <c r="QNB43" s="50"/>
      <c r="QNC43" s="50"/>
      <c r="QND43" s="50"/>
      <c r="QNE43" s="50"/>
      <c r="QNF43" s="50"/>
      <c r="QNG43" s="50"/>
      <c r="QNH43" s="50"/>
      <c r="QNI43" s="50"/>
      <c r="QNJ43" s="50"/>
      <c r="QNK43" s="50"/>
      <c r="QNL43" s="50"/>
      <c r="QNM43" s="50"/>
      <c r="QNN43" s="50"/>
      <c r="QNO43" s="50"/>
      <c r="QNP43" s="50"/>
      <c r="QNQ43" s="50"/>
      <c r="QNR43" s="50"/>
      <c r="QNS43" s="50"/>
      <c r="QNT43" s="50"/>
      <c r="QNU43" s="50"/>
      <c r="QNV43" s="50"/>
      <c r="QNW43" s="50"/>
      <c r="QNX43" s="50"/>
      <c r="QNY43" s="50"/>
      <c r="QNZ43" s="50"/>
      <c r="QOA43" s="50"/>
      <c r="QOB43" s="50"/>
      <c r="QOC43" s="50"/>
      <c r="QOD43" s="50"/>
      <c r="QOE43" s="50"/>
      <c r="QOF43" s="50"/>
      <c r="QOG43" s="50"/>
      <c r="QOH43" s="50"/>
      <c r="QOI43" s="50"/>
      <c r="QOJ43" s="50"/>
      <c r="QOK43" s="50"/>
      <c r="QOL43" s="50"/>
      <c r="QOM43" s="50"/>
      <c r="QON43" s="50"/>
      <c r="QOO43" s="50"/>
      <c r="QOP43" s="50"/>
      <c r="QOQ43" s="50"/>
      <c r="QOR43" s="50"/>
      <c r="QOS43" s="50"/>
      <c r="QOT43" s="50"/>
      <c r="QOU43" s="50"/>
      <c r="QOV43" s="50"/>
      <c r="QOW43" s="50"/>
      <c r="QOX43" s="50"/>
      <c r="QOY43" s="50"/>
      <c r="QOZ43" s="50"/>
      <c r="QPA43" s="50"/>
      <c r="QPB43" s="50"/>
      <c r="QPC43" s="50"/>
      <c r="QPD43" s="50"/>
      <c r="QPE43" s="50"/>
      <c r="QPF43" s="50"/>
      <c r="QPG43" s="50"/>
      <c r="QPH43" s="50"/>
      <c r="QPI43" s="50"/>
      <c r="QPJ43" s="50"/>
      <c r="QPK43" s="50"/>
      <c r="QPL43" s="50"/>
      <c r="QPM43" s="50"/>
      <c r="QPN43" s="50"/>
      <c r="QPO43" s="50"/>
      <c r="QPP43" s="50"/>
      <c r="QPQ43" s="50"/>
      <c r="QPR43" s="50"/>
      <c r="QPS43" s="50"/>
      <c r="QPT43" s="50"/>
      <c r="QPU43" s="50"/>
      <c r="QPV43" s="50"/>
      <c r="QPW43" s="50"/>
      <c r="QPX43" s="50"/>
      <c r="QPY43" s="50"/>
      <c r="QPZ43" s="50"/>
      <c r="QQA43" s="50"/>
      <c r="QQB43" s="50"/>
      <c r="QQC43" s="50"/>
      <c r="QQD43" s="50"/>
      <c r="QQE43" s="50"/>
      <c r="QQF43" s="50"/>
      <c r="QQG43" s="50"/>
      <c r="QQH43" s="50"/>
      <c r="QQI43" s="50"/>
      <c r="QQJ43" s="50"/>
      <c r="QQK43" s="50"/>
      <c r="QQL43" s="50"/>
      <c r="QQM43" s="50"/>
      <c r="QQN43" s="50"/>
      <c r="QQO43" s="50"/>
      <c r="QQP43" s="50"/>
      <c r="QQQ43" s="50"/>
      <c r="QQR43" s="50"/>
      <c r="QQS43" s="50"/>
      <c r="QQT43" s="50"/>
      <c r="QQU43" s="50"/>
      <c r="QQV43" s="50"/>
      <c r="QQW43" s="50"/>
      <c r="QQX43" s="50"/>
      <c r="QQY43" s="50"/>
      <c r="QQZ43" s="50"/>
      <c r="QRA43" s="50"/>
      <c r="QRB43" s="50"/>
      <c r="QRC43" s="50"/>
      <c r="QRD43" s="50"/>
      <c r="QRE43" s="50"/>
      <c r="QRF43" s="50"/>
      <c r="QRG43" s="50"/>
      <c r="QRH43" s="50"/>
      <c r="QRI43" s="50"/>
      <c r="QRJ43" s="50"/>
      <c r="QRK43" s="50"/>
      <c r="QRL43" s="50"/>
      <c r="QRM43" s="50"/>
      <c r="QRN43" s="50"/>
      <c r="QRO43" s="50"/>
      <c r="QRP43" s="50"/>
      <c r="QRQ43" s="50"/>
      <c r="QRR43" s="50"/>
      <c r="QRS43" s="50"/>
      <c r="QRT43" s="50"/>
      <c r="QRU43" s="50"/>
      <c r="QRV43" s="50"/>
      <c r="QRW43" s="50"/>
      <c r="QRX43" s="50"/>
      <c r="QRY43" s="50"/>
      <c r="QRZ43" s="50"/>
      <c r="QSA43" s="50"/>
      <c r="QSB43" s="50"/>
      <c r="QSC43" s="50"/>
      <c r="QSD43" s="50"/>
      <c r="QSE43" s="50"/>
      <c r="QSF43" s="50"/>
      <c r="QSG43" s="50"/>
      <c r="QSH43" s="50"/>
      <c r="QSI43" s="50"/>
      <c r="QSJ43" s="50"/>
      <c r="QSK43" s="50"/>
      <c r="QSL43" s="50"/>
      <c r="QSM43" s="50"/>
      <c r="QSN43" s="50"/>
      <c r="QSO43" s="50"/>
      <c r="QSP43" s="50"/>
      <c r="QSQ43" s="50"/>
      <c r="QSR43" s="50"/>
      <c r="QSS43" s="50"/>
      <c r="QST43" s="50"/>
      <c r="QSU43" s="50"/>
      <c r="QSV43" s="50"/>
      <c r="QSW43" s="50"/>
      <c r="QSX43" s="50"/>
      <c r="QSY43" s="50"/>
      <c r="QSZ43" s="50"/>
      <c r="QTA43" s="50"/>
      <c r="QTB43" s="50"/>
      <c r="QTC43" s="50"/>
      <c r="QTD43" s="50"/>
      <c r="QTE43" s="50"/>
      <c r="QTF43" s="50"/>
      <c r="QTG43" s="50"/>
      <c r="QTH43" s="50"/>
      <c r="QTI43" s="50"/>
      <c r="QTJ43" s="50"/>
      <c r="QTK43" s="50"/>
      <c r="QTL43" s="50"/>
      <c r="QTM43" s="50"/>
      <c r="QTN43" s="50"/>
      <c r="QTO43" s="50"/>
      <c r="QTP43" s="50"/>
      <c r="QTQ43" s="50"/>
      <c r="QTR43" s="50"/>
      <c r="QTS43" s="50"/>
      <c r="QTT43" s="50"/>
      <c r="QTU43" s="50"/>
      <c r="QTV43" s="50"/>
      <c r="QTW43" s="50"/>
      <c r="QTX43" s="50"/>
      <c r="QTY43" s="50"/>
      <c r="QTZ43" s="50"/>
      <c r="QUA43" s="50"/>
      <c r="QUB43" s="50"/>
      <c r="QUC43" s="50"/>
      <c r="QUD43" s="50"/>
      <c r="QUE43" s="50"/>
      <c r="QUF43" s="50"/>
      <c r="QUG43" s="50"/>
      <c r="QUH43" s="50"/>
      <c r="QUI43" s="50"/>
      <c r="QUJ43" s="50"/>
      <c r="QUK43" s="50"/>
      <c r="QUL43" s="50"/>
      <c r="QUM43" s="50"/>
      <c r="QUN43" s="50"/>
      <c r="QUO43" s="50"/>
      <c r="QUP43" s="50"/>
      <c r="QUQ43" s="50"/>
      <c r="QUR43" s="50"/>
      <c r="QUS43" s="50"/>
      <c r="QUT43" s="50"/>
      <c r="QUU43" s="50"/>
      <c r="QUV43" s="50"/>
      <c r="QUW43" s="50"/>
      <c r="QUX43" s="50"/>
      <c r="QUY43" s="50"/>
      <c r="QUZ43" s="50"/>
      <c r="QVA43" s="50"/>
      <c r="QVB43" s="50"/>
      <c r="QVC43" s="50"/>
      <c r="QVD43" s="50"/>
      <c r="QVE43" s="50"/>
      <c r="QVF43" s="50"/>
      <c r="QVG43" s="50"/>
      <c r="QVH43" s="50"/>
      <c r="QVI43" s="50"/>
      <c r="QVJ43" s="50"/>
      <c r="QVK43" s="50"/>
      <c r="QVL43" s="50"/>
      <c r="QVM43" s="50"/>
      <c r="QVN43" s="50"/>
      <c r="QVO43" s="50"/>
      <c r="QVP43" s="50"/>
      <c r="QVQ43" s="50"/>
      <c r="QVR43" s="50"/>
      <c r="QVS43" s="50"/>
      <c r="QVT43" s="50"/>
      <c r="QVU43" s="50"/>
      <c r="QVV43" s="50"/>
      <c r="QVW43" s="50"/>
      <c r="QVX43" s="50"/>
      <c r="QVY43" s="50"/>
      <c r="QVZ43" s="50"/>
      <c r="QWA43" s="50"/>
      <c r="QWB43" s="50"/>
      <c r="QWC43" s="50"/>
      <c r="QWD43" s="50"/>
      <c r="QWE43" s="50"/>
      <c r="QWF43" s="50"/>
      <c r="QWG43" s="50"/>
      <c r="QWH43" s="50"/>
      <c r="QWI43" s="50"/>
      <c r="QWJ43" s="50"/>
      <c r="QWK43" s="50"/>
      <c r="QWL43" s="50"/>
      <c r="QWM43" s="50"/>
      <c r="QWN43" s="50"/>
      <c r="QWO43" s="50"/>
      <c r="QWP43" s="50"/>
      <c r="QWQ43" s="50"/>
      <c r="QWR43" s="50"/>
      <c r="QWS43" s="50"/>
      <c r="QWT43" s="50"/>
      <c r="QWU43" s="50"/>
      <c r="QWV43" s="50"/>
      <c r="QWW43" s="50"/>
      <c r="QWX43" s="50"/>
      <c r="QWY43" s="50"/>
      <c r="QWZ43" s="50"/>
      <c r="QXA43" s="50"/>
      <c r="QXB43" s="50"/>
      <c r="QXC43" s="50"/>
      <c r="QXD43" s="50"/>
      <c r="QXE43" s="50"/>
      <c r="QXF43" s="50"/>
      <c r="QXG43" s="50"/>
      <c r="QXH43" s="50"/>
      <c r="QXI43" s="50"/>
      <c r="QXJ43" s="50"/>
      <c r="QXK43" s="50"/>
      <c r="QXL43" s="50"/>
      <c r="QXM43" s="50"/>
      <c r="QXN43" s="50"/>
      <c r="QXO43" s="50"/>
      <c r="QXP43" s="50"/>
      <c r="QXQ43" s="50"/>
      <c r="QXR43" s="50"/>
      <c r="QXS43" s="50"/>
      <c r="QXT43" s="50"/>
      <c r="QXU43" s="50"/>
      <c r="QXV43" s="50"/>
      <c r="QXW43" s="50"/>
      <c r="QXX43" s="50"/>
      <c r="QXY43" s="50"/>
      <c r="QXZ43" s="50"/>
      <c r="QYA43" s="50"/>
      <c r="QYB43" s="50"/>
      <c r="QYC43" s="50"/>
      <c r="QYD43" s="50"/>
      <c r="QYE43" s="50"/>
      <c r="QYF43" s="50"/>
      <c r="QYG43" s="50"/>
      <c r="QYH43" s="50"/>
      <c r="QYI43" s="50"/>
      <c r="QYJ43" s="50"/>
      <c r="QYK43" s="50"/>
      <c r="QYL43" s="50"/>
      <c r="QYM43" s="50"/>
      <c r="QYN43" s="50"/>
      <c r="QYO43" s="50"/>
      <c r="QYP43" s="50"/>
      <c r="QYQ43" s="50"/>
      <c r="QYR43" s="50"/>
      <c r="QYS43" s="50"/>
      <c r="QYT43" s="50"/>
      <c r="QYU43" s="50"/>
      <c r="QYV43" s="50"/>
      <c r="QYW43" s="50"/>
      <c r="QYX43" s="50"/>
      <c r="QYY43" s="50"/>
      <c r="QYZ43" s="50"/>
      <c r="QZA43" s="50"/>
      <c r="QZB43" s="50"/>
      <c r="QZC43" s="50"/>
      <c r="QZD43" s="50"/>
      <c r="QZE43" s="50"/>
      <c r="QZF43" s="50"/>
      <c r="QZG43" s="50"/>
      <c r="QZH43" s="50"/>
      <c r="QZI43" s="50"/>
      <c r="QZJ43" s="50"/>
      <c r="QZK43" s="50"/>
      <c r="QZL43" s="50"/>
      <c r="QZM43" s="50"/>
      <c r="QZN43" s="50"/>
      <c r="QZO43" s="50"/>
      <c r="QZP43" s="50"/>
      <c r="QZQ43" s="50"/>
      <c r="QZR43" s="50"/>
      <c r="QZS43" s="50"/>
      <c r="QZT43" s="50"/>
      <c r="QZU43" s="50"/>
      <c r="QZV43" s="50"/>
      <c r="QZW43" s="50"/>
      <c r="QZX43" s="50"/>
      <c r="QZY43" s="50"/>
      <c r="QZZ43" s="50"/>
      <c r="RAA43" s="50"/>
      <c r="RAB43" s="50"/>
      <c r="RAC43" s="50"/>
      <c r="RAD43" s="50"/>
      <c r="RAE43" s="50"/>
      <c r="RAF43" s="50"/>
      <c r="RAG43" s="50"/>
      <c r="RAH43" s="50"/>
      <c r="RAI43" s="50"/>
      <c r="RAJ43" s="50"/>
      <c r="RAK43" s="50"/>
      <c r="RAL43" s="50"/>
      <c r="RAM43" s="50"/>
      <c r="RAN43" s="50"/>
      <c r="RAO43" s="50"/>
      <c r="RAP43" s="50"/>
      <c r="RAQ43" s="50"/>
      <c r="RAR43" s="50"/>
      <c r="RAS43" s="50"/>
      <c r="RAT43" s="50"/>
      <c r="RAU43" s="50"/>
      <c r="RAV43" s="50"/>
      <c r="RAW43" s="50"/>
      <c r="RAX43" s="50"/>
      <c r="RAY43" s="50"/>
      <c r="RAZ43" s="50"/>
      <c r="RBA43" s="50"/>
      <c r="RBB43" s="50"/>
      <c r="RBC43" s="50"/>
      <c r="RBD43" s="50"/>
      <c r="RBE43" s="50"/>
      <c r="RBF43" s="50"/>
      <c r="RBG43" s="50"/>
      <c r="RBH43" s="50"/>
      <c r="RBI43" s="50"/>
      <c r="RBJ43" s="50"/>
      <c r="RBK43" s="50"/>
      <c r="RBL43" s="50"/>
      <c r="RBM43" s="50"/>
      <c r="RBN43" s="50"/>
      <c r="RBO43" s="50"/>
      <c r="RBP43" s="50"/>
      <c r="RBQ43" s="50"/>
      <c r="RBR43" s="50"/>
      <c r="RBS43" s="50"/>
      <c r="RBT43" s="50"/>
      <c r="RBU43" s="50"/>
      <c r="RBV43" s="50"/>
      <c r="RBW43" s="50"/>
      <c r="RBX43" s="50"/>
      <c r="RBY43" s="50"/>
      <c r="RBZ43" s="50"/>
      <c r="RCA43" s="50"/>
      <c r="RCB43" s="50"/>
      <c r="RCC43" s="50"/>
      <c r="RCD43" s="50"/>
      <c r="RCE43" s="50"/>
      <c r="RCF43" s="50"/>
      <c r="RCG43" s="50"/>
      <c r="RCH43" s="50"/>
      <c r="RCI43" s="50"/>
      <c r="RCJ43" s="50"/>
      <c r="RCK43" s="50"/>
      <c r="RCL43" s="50"/>
      <c r="RCM43" s="50"/>
      <c r="RCN43" s="50"/>
      <c r="RCO43" s="50"/>
      <c r="RCP43" s="50"/>
      <c r="RCQ43" s="50"/>
      <c r="RCR43" s="50"/>
      <c r="RCS43" s="50"/>
      <c r="RCT43" s="50"/>
      <c r="RCU43" s="50"/>
      <c r="RCV43" s="50"/>
      <c r="RCW43" s="50"/>
      <c r="RCX43" s="50"/>
      <c r="RCY43" s="50"/>
      <c r="RCZ43" s="50"/>
      <c r="RDA43" s="50"/>
      <c r="RDB43" s="50"/>
      <c r="RDC43" s="50"/>
      <c r="RDD43" s="50"/>
      <c r="RDE43" s="50"/>
      <c r="RDF43" s="50"/>
      <c r="RDG43" s="50"/>
      <c r="RDH43" s="50"/>
      <c r="RDI43" s="50"/>
      <c r="RDJ43" s="50"/>
      <c r="RDK43" s="50"/>
      <c r="RDL43" s="50"/>
      <c r="RDM43" s="50"/>
      <c r="RDN43" s="50"/>
      <c r="RDO43" s="50"/>
      <c r="RDP43" s="50"/>
      <c r="RDQ43" s="50"/>
      <c r="RDR43" s="50"/>
      <c r="RDS43" s="50"/>
      <c r="RDT43" s="50"/>
      <c r="RDU43" s="50"/>
      <c r="RDV43" s="50"/>
      <c r="RDW43" s="50"/>
      <c r="RDX43" s="50"/>
      <c r="RDY43" s="50"/>
      <c r="RDZ43" s="50"/>
      <c r="REA43" s="50"/>
      <c r="REB43" s="50"/>
      <c r="REC43" s="50"/>
      <c r="RED43" s="50"/>
      <c r="REE43" s="50"/>
      <c r="REF43" s="50"/>
      <c r="REG43" s="50"/>
      <c r="REH43" s="50"/>
      <c r="REI43" s="50"/>
      <c r="REJ43" s="50"/>
      <c r="REK43" s="50"/>
      <c r="REL43" s="50"/>
      <c r="REM43" s="50"/>
      <c r="REN43" s="50"/>
      <c r="REO43" s="50"/>
      <c r="REP43" s="50"/>
      <c r="REQ43" s="50"/>
      <c r="RER43" s="50"/>
      <c r="RES43" s="50"/>
      <c r="RET43" s="50"/>
      <c r="REU43" s="50"/>
      <c r="REV43" s="50"/>
      <c r="REW43" s="50"/>
      <c r="REX43" s="50"/>
      <c r="REY43" s="50"/>
      <c r="REZ43" s="50"/>
      <c r="RFA43" s="50"/>
      <c r="RFB43" s="50"/>
      <c r="RFC43" s="50"/>
      <c r="RFD43" s="50"/>
      <c r="RFE43" s="50"/>
      <c r="RFF43" s="50"/>
      <c r="RFG43" s="50"/>
      <c r="RFH43" s="50"/>
      <c r="RFI43" s="50"/>
      <c r="RFJ43" s="50"/>
      <c r="RFK43" s="50"/>
      <c r="RFL43" s="50"/>
      <c r="RFM43" s="50"/>
      <c r="RFN43" s="50"/>
      <c r="RFO43" s="50"/>
      <c r="RFP43" s="50"/>
      <c r="RFQ43" s="50"/>
      <c r="RFR43" s="50"/>
      <c r="RFS43" s="50"/>
      <c r="RFT43" s="50"/>
      <c r="RFU43" s="50"/>
      <c r="RFV43" s="50"/>
      <c r="RFW43" s="50"/>
      <c r="RFX43" s="50"/>
      <c r="RFY43" s="50"/>
      <c r="RFZ43" s="50"/>
      <c r="RGA43" s="50"/>
      <c r="RGB43" s="50"/>
      <c r="RGC43" s="50"/>
      <c r="RGD43" s="50"/>
      <c r="RGE43" s="50"/>
      <c r="RGF43" s="50"/>
      <c r="RGG43" s="50"/>
      <c r="RGH43" s="50"/>
      <c r="RGI43" s="50"/>
      <c r="RGJ43" s="50"/>
      <c r="RGK43" s="50"/>
      <c r="RGL43" s="50"/>
      <c r="RGM43" s="50"/>
      <c r="RGN43" s="50"/>
      <c r="RGO43" s="50"/>
      <c r="RGP43" s="50"/>
      <c r="RGQ43" s="50"/>
      <c r="RGR43" s="50"/>
      <c r="RGS43" s="50"/>
      <c r="RGT43" s="50"/>
      <c r="RGU43" s="50"/>
      <c r="RGV43" s="50"/>
      <c r="RGW43" s="50"/>
      <c r="RGX43" s="50"/>
      <c r="RGY43" s="50"/>
      <c r="RGZ43" s="50"/>
      <c r="RHA43" s="50"/>
      <c r="RHB43" s="50"/>
      <c r="RHC43" s="50"/>
      <c r="RHD43" s="50"/>
      <c r="RHE43" s="50"/>
      <c r="RHF43" s="50"/>
      <c r="RHG43" s="50"/>
      <c r="RHH43" s="50"/>
      <c r="RHI43" s="50"/>
      <c r="RHJ43" s="50"/>
      <c r="RHK43" s="50"/>
      <c r="RHL43" s="50"/>
      <c r="RHM43" s="50"/>
      <c r="RHN43" s="50"/>
      <c r="RHO43" s="50"/>
      <c r="RHP43" s="50"/>
      <c r="RHQ43" s="50"/>
      <c r="RHR43" s="50"/>
      <c r="RHS43" s="50"/>
      <c r="RHT43" s="50"/>
      <c r="RHU43" s="50"/>
      <c r="RHV43" s="50"/>
      <c r="RHW43" s="50"/>
      <c r="RHX43" s="50"/>
      <c r="RHY43" s="50"/>
      <c r="RHZ43" s="50"/>
      <c r="RIA43" s="50"/>
      <c r="RIB43" s="50"/>
      <c r="RIC43" s="50"/>
      <c r="RID43" s="50"/>
      <c r="RIE43" s="50"/>
      <c r="RIF43" s="50"/>
      <c r="RIG43" s="50"/>
      <c r="RIH43" s="50"/>
      <c r="RII43" s="50"/>
      <c r="RIJ43" s="50"/>
      <c r="RIK43" s="50"/>
      <c r="RIL43" s="50"/>
      <c r="RIM43" s="50"/>
      <c r="RIN43" s="50"/>
      <c r="RIO43" s="50"/>
      <c r="RIP43" s="50"/>
      <c r="RIQ43" s="50"/>
      <c r="RIR43" s="50"/>
      <c r="RIS43" s="50"/>
      <c r="RIT43" s="50"/>
      <c r="RIU43" s="50"/>
      <c r="RIV43" s="50"/>
      <c r="RIW43" s="50"/>
      <c r="RIX43" s="50"/>
      <c r="RIY43" s="50"/>
      <c r="RIZ43" s="50"/>
      <c r="RJA43" s="50"/>
      <c r="RJB43" s="50"/>
      <c r="RJC43" s="50"/>
      <c r="RJD43" s="50"/>
      <c r="RJE43" s="50"/>
      <c r="RJF43" s="50"/>
      <c r="RJG43" s="50"/>
      <c r="RJH43" s="50"/>
      <c r="RJI43" s="50"/>
      <c r="RJJ43" s="50"/>
      <c r="RJK43" s="50"/>
      <c r="RJL43" s="50"/>
      <c r="RJM43" s="50"/>
      <c r="RJN43" s="50"/>
      <c r="RJO43" s="50"/>
      <c r="RJP43" s="50"/>
      <c r="RJQ43" s="50"/>
      <c r="RJR43" s="50"/>
      <c r="RJS43" s="50"/>
      <c r="RJT43" s="50"/>
      <c r="RJU43" s="50"/>
      <c r="RJV43" s="50"/>
      <c r="RJW43" s="50"/>
      <c r="RJX43" s="50"/>
      <c r="RJY43" s="50"/>
      <c r="RJZ43" s="50"/>
      <c r="RKA43" s="50"/>
      <c r="RKB43" s="50"/>
      <c r="RKC43" s="50"/>
      <c r="RKD43" s="50"/>
      <c r="RKE43" s="50"/>
      <c r="RKF43" s="50"/>
      <c r="RKG43" s="50"/>
      <c r="RKH43" s="50"/>
      <c r="RKI43" s="50"/>
      <c r="RKJ43" s="50"/>
      <c r="RKK43" s="50"/>
      <c r="RKL43" s="50"/>
      <c r="RKM43" s="50"/>
      <c r="RKN43" s="50"/>
      <c r="RKO43" s="50"/>
      <c r="RKP43" s="50"/>
      <c r="RKQ43" s="50"/>
      <c r="RKR43" s="50"/>
      <c r="RKS43" s="50"/>
      <c r="RKT43" s="50"/>
      <c r="RKU43" s="50"/>
      <c r="RKV43" s="50"/>
      <c r="RKW43" s="50"/>
      <c r="RKX43" s="50"/>
      <c r="RKY43" s="50"/>
      <c r="RKZ43" s="50"/>
      <c r="RLA43" s="50"/>
      <c r="RLB43" s="50"/>
      <c r="RLC43" s="50"/>
      <c r="RLD43" s="50"/>
      <c r="RLE43" s="50"/>
      <c r="RLF43" s="50"/>
      <c r="RLG43" s="50"/>
      <c r="RLH43" s="50"/>
      <c r="RLI43" s="50"/>
      <c r="RLJ43" s="50"/>
      <c r="RLK43" s="50"/>
      <c r="RLL43" s="50"/>
      <c r="RLM43" s="50"/>
      <c r="RLN43" s="50"/>
      <c r="RLO43" s="50"/>
      <c r="RLP43" s="50"/>
      <c r="RLQ43" s="50"/>
      <c r="RLR43" s="50"/>
      <c r="RLS43" s="50"/>
      <c r="RLT43" s="50"/>
      <c r="RLU43" s="50"/>
      <c r="RLV43" s="50"/>
      <c r="RLW43" s="50"/>
      <c r="RLX43" s="50"/>
      <c r="RLY43" s="50"/>
      <c r="RLZ43" s="50"/>
      <c r="RMA43" s="50"/>
      <c r="RMB43" s="50"/>
      <c r="RMC43" s="50"/>
      <c r="RMD43" s="50"/>
      <c r="RME43" s="50"/>
      <c r="RMF43" s="50"/>
      <c r="RMG43" s="50"/>
      <c r="RMH43" s="50"/>
      <c r="RMI43" s="50"/>
      <c r="RMJ43" s="50"/>
      <c r="RMK43" s="50"/>
      <c r="RML43" s="50"/>
      <c r="RMM43" s="50"/>
      <c r="RMN43" s="50"/>
      <c r="RMO43" s="50"/>
      <c r="RMP43" s="50"/>
      <c r="RMQ43" s="50"/>
      <c r="RMR43" s="50"/>
      <c r="RMS43" s="50"/>
      <c r="RMT43" s="50"/>
      <c r="RMU43" s="50"/>
      <c r="RMV43" s="50"/>
      <c r="RMW43" s="50"/>
      <c r="RMX43" s="50"/>
      <c r="RMY43" s="50"/>
      <c r="RMZ43" s="50"/>
      <c r="RNA43" s="50"/>
      <c r="RNB43" s="50"/>
      <c r="RNC43" s="50"/>
      <c r="RND43" s="50"/>
      <c r="RNE43" s="50"/>
      <c r="RNF43" s="50"/>
      <c r="RNG43" s="50"/>
      <c r="RNH43" s="50"/>
      <c r="RNI43" s="50"/>
      <c r="RNJ43" s="50"/>
      <c r="RNK43" s="50"/>
      <c r="RNL43" s="50"/>
      <c r="RNM43" s="50"/>
      <c r="RNN43" s="50"/>
      <c r="RNO43" s="50"/>
      <c r="RNP43" s="50"/>
      <c r="RNQ43" s="50"/>
      <c r="RNR43" s="50"/>
      <c r="RNS43" s="50"/>
      <c r="RNT43" s="50"/>
      <c r="RNU43" s="50"/>
      <c r="RNV43" s="50"/>
      <c r="RNW43" s="50"/>
      <c r="RNX43" s="50"/>
      <c r="RNY43" s="50"/>
      <c r="RNZ43" s="50"/>
      <c r="ROA43" s="50"/>
      <c r="ROB43" s="50"/>
      <c r="ROC43" s="50"/>
      <c r="ROD43" s="50"/>
      <c r="ROE43" s="50"/>
      <c r="ROF43" s="50"/>
      <c r="ROG43" s="50"/>
      <c r="ROH43" s="50"/>
      <c r="ROI43" s="50"/>
      <c r="ROJ43" s="50"/>
      <c r="ROK43" s="50"/>
      <c r="ROL43" s="50"/>
      <c r="ROM43" s="50"/>
      <c r="RON43" s="50"/>
      <c r="ROO43" s="50"/>
      <c r="ROP43" s="50"/>
      <c r="ROQ43" s="50"/>
      <c r="ROR43" s="50"/>
      <c r="ROS43" s="50"/>
      <c r="ROT43" s="50"/>
      <c r="ROU43" s="50"/>
      <c r="ROV43" s="50"/>
      <c r="ROW43" s="50"/>
      <c r="ROX43" s="50"/>
      <c r="ROY43" s="50"/>
      <c r="ROZ43" s="50"/>
      <c r="RPA43" s="50"/>
      <c r="RPB43" s="50"/>
      <c r="RPC43" s="50"/>
      <c r="RPD43" s="50"/>
      <c r="RPE43" s="50"/>
      <c r="RPF43" s="50"/>
      <c r="RPG43" s="50"/>
      <c r="RPH43" s="50"/>
      <c r="RPI43" s="50"/>
      <c r="RPJ43" s="50"/>
      <c r="RPK43" s="50"/>
      <c r="RPL43" s="50"/>
      <c r="RPM43" s="50"/>
      <c r="RPN43" s="50"/>
      <c r="RPO43" s="50"/>
      <c r="RPP43" s="50"/>
      <c r="RPQ43" s="50"/>
      <c r="RPR43" s="50"/>
      <c r="RPS43" s="50"/>
      <c r="RPT43" s="50"/>
      <c r="RPU43" s="50"/>
      <c r="RPV43" s="50"/>
      <c r="RPW43" s="50"/>
      <c r="RPX43" s="50"/>
      <c r="RPY43" s="50"/>
      <c r="RPZ43" s="50"/>
      <c r="RQA43" s="50"/>
      <c r="RQB43" s="50"/>
      <c r="RQC43" s="50"/>
      <c r="RQD43" s="50"/>
      <c r="RQE43" s="50"/>
      <c r="RQF43" s="50"/>
      <c r="RQG43" s="50"/>
      <c r="RQH43" s="50"/>
      <c r="RQI43" s="50"/>
      <c r="RQJ43" s="50"/>
      <c r="RQK43" s="50"/>
      <c r="RQL43" s="50"/>
      <c r="RQM43" s="50"/>
      <c r="RQN43" s="50"/>
      <c r="RQO43" s="50"/>
      <c r="RQP43" s="50"/>
      <c r="RQQ43" s="50"/>
      <c r="RQR43" s="50"/>
      <c r="RQS43" s="50"/>
      <c r="RQT43" s="50"/>
      <c r="RQU43" s="50"/>
      <c r="RQV43" s="50"/>
      <c r="RQW43" s="50"/>
      <c r="RQX43" s="50"/>
      <c r="RQY43" s="50"/>
      <c r="RQZ43" s="50"/>
      <c r="RRA43" s="50"/>
      <c r="RRB43" s="50"/>
      <c r="RRC43" s="50"/>
      <c r="RRD43" s="50"/>
      <c r="RRE43" s="50"/>
      <c r="RRF43" s="50"/>
      <c r="RRG43" s="50"/>
      <c r="RRH43" s="50"/>
      <c r="RRI43" s="50"/>
      <c r="RRJ43" s="50"/>
      <c r="RRK43" s="50"/>
      <c r="RRL43" s="50"/>
      <c r="RRM43" s="50"/>
      <c r="RRN43" s="50"/>
      <c r="RRO43" s="50"/>
      <c r="RRP43" s="50"/>
      <c r="RRQ43" s="50"/>
      <c r="RRR43" s="50"/>
      <c r="RRS43" s="50"/>
      <c r="RRT43" s="50"/>
      <c r="RRU43" s="50"/>
      <c r="RRV43" s="50"/>
      <c r="RRW43" s="50"/>
      <c r="RRX43" s="50"/>
      <c r="RRY43" s="50"/>
      <c r="RRZ43" s="50"/>
      <c r="RSA43" s="50"/>
      <c r="RSB43" s="50"/>
      <c r="RSC43" s="50"/>
      <c r="RSD43" s="50"/>
      <c r="RSE43" s="50"/>
      <c r="RSF43" s="50"/>
      <c r="RSG43" s="50"/>
      <c r="RSH43" s="50"/>
      <c r="RSI43" s="50"/>
      <c r="RSJ43" s="50"/>
      <c r="RSK43" s="50"/>
      <c r="RSL43" s="50"/>
      <c r="RSM43" s="50"/>
      <c r="RSN43" s="50"/>
      <c r="RSO43" s="50"/>
      <c r="RSP43" s="50"/>
      <c r="RSQ43" s="50"/>
      <c r="RSR43" s="50"/>
      <c r="RSS43" s="50"/>
      <c r="RST43" s="50"/>
      <c r="RSU43" s="50"/>
      <c r="RSV43" s="50"/>
      <c r="RSW43" s="50"/>
      <c r="RSX43" s="50"/>
      <c r="RSY43" s="50"/>
      <c r="RSZ43" s="50"/>
      <c r="RTA43" s="50"/>
      <c r="RTB43" s="50"/>
      <c r="RTC43" s="50"/>
      <c r="RTD43" s="50"/>
      <c r="RTE43" s="50"/>
      <c r="RTF43" s="50"/>
      <c r="RTG43" s="50"/>
      <c r="RTH43" s="50"/>
      <c r="RTI43" s="50"/>
      <c r="RTJ43" s="50"/>
      <c r="RTK43" s="50"/>
      <c r="RTL43" s="50"/>
      <c r="RTM43" s="50"/>
      <c r="RTN43" s="50"/>
      <c r="RTO43" s="50"/>
      <c r="RTP43" s="50"/>
      <c r="RTQ43" s="50"/>
      <c r="RTR43" s="50"/>
      <c r="RTS43" s="50"/>
      <c r="RTT43" s="50"/>
      <c r="RTU43" s="50"/>
      <c r="RTV43" s="50"/>
      <c r="RTW43" s="50"/>
      <c r="RTX43" s="50"/>
      <c r="RTY43" s="50"/>
      <c r="RTZ43" s="50"/>
      <c r="RUA43" s="50"/>
      <c r="RUB43" s="50"/>
      <c r="RUC43" s="50"/>
      <c r="RUD43" s="50"/>
      <c r="RUE43" s="50"/>
      <c r="RUF43" s="50"/>
      <c r="RUG43" s="50"/>
      <c r="RUH43" s="50"/>
      <c r="RUI43" s="50"/>
      <c r="RUJ43" s="50"/>
      <c r="RUK43" s="50"/>
      <c r="RUL43" s="50"/>
      <c r="RUM43" s="50"/>
      <c r="RUN43" s="50"/>
      <c r="RUO43" s="50"/>
      <c r="RUP43" s="50"/>
      <c r="RUQ43" s="50"/>
      <c r="RUR43" s="50"/>
      <c r="RUS43" s="50"/>
      <c r="RUT43" s="50"/>
      <c r="RUU43" s="50"/>
      <c r="RUV43" s="50"/>
      <c r="RUW43" s="50"/>
      <c r="RUX43" s="50"/>
      <c r="RUY43" s="50"/>
      <c r="RUZ43" s="50"/>
      <c r="RVA43" s="50"/>
      <c r="RVB43" s="50"/>
      <c r="RVC43" s="50"/>
      <c r="RVD43" s="50"/>
      <c r="RVE43" s="50"/>
      <c r="RVF43" s="50"/>
      <c r="RVG43" s="50"/>
      <c r="RVH43" s="50"/>
      <c r="RVI43" s="50"/>
      <c r="RVJ43" s="50"/>
      <c r="RVK43" s="50"/>
      <c r="RVL43" s="50"/>
      <c r="RVM43" s="50"/>
      <c r="RVN43" s="50"/>
      <c r="RVO43" s="50"/>
      <c r="RVP43" s="50"/>
      <c r="RVQ43" s="50"/>
      <c r="RVR43" s="50"/>
      <c r="RVS43" s="50"/>
      <c r="RVT43" s="50"/>
      <c r="RVU43" s="50"/>
      <c r="RVV43" s="50"/>
      <c r="RVW43" s="50"/>
      <c r="RVX43" s="50"/>
      <c r="RVY43" s="50"/>
      <c r="RVZ43" s="50"/>
      <c r="RWA43" s="50"/>
      <c r="RWB43" s="50"/>
      <c r="RWC43" s="50"/>
      <c r="RWD43" s="50"/>
      <c r="RWE43" s="50"/>
      <c r="RWF43" s="50"/>
      <c r="RWG43" s="50"/>
      <c r="RWH43" s="50"/>
      <c r="RWI43" s="50"/>
      <c r="RWJ43" s="50"/>
      <c r="RWK43" s="50"/>
      <c r="RWL43" s="50"/>
      <c r="RWM43" s="50"/>
      <c r="RWN43" s="50"/>
      <c r="RWO43" s="50"/>
      <c r="RWP43" s="50"/>
      <c r="RWQ43" s="50"/>
      <c r="RWR43" s="50"/>
      <c r="RWS43" s="50"/>
      <c r="RWT43" s="50"/>
      <c r="RWU43" s="50"/>
      <c r="RWV43" s="50"/>
      <c r="RWW43" s="50"/>
      <c r="RWX43" s="50"/>
      <c r="RWY43" s="50"/>
      <c r="RWZ43" s="50"/>
      <c r="RXA43" s="50"/>
      <c r="RXB43" s="50"/>
      <c r="RXC43" s="50"/>
      <c r="RXD43" s="50"/>
      <c r="RXE43" s="50"/>
      <c r="RXF43" s="50"/>
      <c r="RXG43" s="50"/>
      <c r="RXH43" s="50"/>
      <c r="RXI43" s="50"/>
      <c r="RXJ43" s="50"/>
      <c r="RXK43" s="50"/>
      <c r="RXL43" s="50"/>
      <c r="RXM43" s="50"/>
      <c r="RXN43" s="50"/>
      <c r="RXO43" s="50"/>
      <c r="RXP43" s="50"/>
      <c r="RXQ43" s="50"/>
      <c r="RXR43" s="50"/>
      <c r="RXS43" s="50"/>
      <c r="RXT43" s="50"/>
      <c r="RXU43" s="50"/>
      <c r="RXV43" s="50"/>
      <c r="RXW43" s="50"/>
      <c r="RXX43" s="50"/>
      <c r="RXY43" s="50"/>
      <c r="RXZ43" s="50"/>
      <c r="RYA43" s="50"/>
      <c r="RYB43" s="50"/>
      <c r="RYC43" s="50"/>
      <c r="RYD43" s="50"/>
      <c r="RYE43" s="50"/>
      <c r="RYF43" s="50"/>
      <c r="RYG43" s="50"/>
      <c r="RYH43" s="50"/>
      <c r="RYI43" s="50"/>
      <c r="RYJ43" s="50"/>
      <c r="RYK43" s="50"/>
      <c r="RYL43" s="50"/>
      <c r="RYM43" s="50"/>
      <c r="RYN43" s="50"/>
      <c r="RYO43" s="50"/>
      <c r="RYP43" s="50"/>
      <c r="RYQ43" s="50"/>
      <c r="RYR43" s="50"/>
      <c r="RYS43" s="50"/>
      <c r="RYT43" s="50"/>
      <c r="RYU43" s="50"/>
      <c r="RYV43" s="50"/>
      <c r="RYW43" s="50"/>
      <c r="RYX43" s="50"/>
      <c r="RYY43" s="50"/>
      <c r="RYZ43" s="50"/>
      <c r="RZA43" s="50"/>
      <c r="RZB43" s="50"/>
      <c r="RZC43" s="50"/>
      <c r="RZD43" s="50"/>
      <c r="RZE43" s="50"/>
      <c r="RZF43" s="50"/>
      <c r="RZG43" s="50"/>
      <c r="RZH43" s="50"/>
      <c r="RZI43" s="50"/>
      <c r="RZJ43" s="50"/>
      <c r="RZK43" s="50"/>
      <c r="RZL43" s="50"/>
      <c r="RZM43" s="50"/>
      <c r="RZN43" s="50"/>
      <c r="RZO43" s="50"/>
      <c r="RZP43" s="50"/>
      <c r="RZQ43" s="50"/>
      <c r="RZR43" s="50"/>
      <c r="RZS43" s="50"/>
      <c r="RZT43" s="50"/>
      <c r="RZU43" s="50"/>
      <c r="RZV43" s="50"/>
      <c r="RZW43" s="50"/>
      <c r="RZX43" s="50"/>
      <c r="RZY43" s="50"/>
      <c r="RZZ43" s="50"/>
      <c r="SAA43" s="50"/>
      <c r="SAB43" s="50"/>
      <c r="SAC43" s="50"/>
      <c r="SAD43" s="50"/>
      <c r="SAE43" s="50"/>
      <c r="SAF43" s="50"/>
      <c r="SAG43" s="50"/>
      <c r="SAH43" s="50"/>
      <c r="SAI43" s="50"/>
      <c r="SAJ43" s="50"/>
      <c r="SAK43" s="50"/>
      <c r="SAL43" s="50"/>
      <c r="SAM43" s="50"/>
      <c r="SAN43" s="50"/>
      <c r="SAO43" s="50"/>
      <c r="SAP43" s="50"/>
      <c r="SAQ43" s="50"/>
      <c r="SAR43" s="50"/>
      <c r="SAS43" s="50"/>
      <c r="SAT43" s="50"/>
      <c r="SAU43" s="50"/>
      <c r="SAV43" s="50"/>
      <c r="SAW43" s="50"/>
      <c r="SAX43" s="50"/>
      <c r="SAY43" s="50"/>
      <c r="SAZ43" s="50"/>
      <c r="SBA43" s="50"/>
      <c r="SBB43" s="50"/>
      <c r="SBC43" s="50"/>
      <c r="SBD43" s="50"/>
      <c r="SBE43" s="50"/>
      <c r="SBF43" s="50"/>
      <c r="SBG43" s="50"/>
      <c r="SBH43" s="50"/>
      <c r="SBI43" s="50"/>
      <c r="SBJ43" s="50"/>
      <c r="SBK43" s="50"/>
      <c r="SBL43" s="50"/>
      <c r="SBM43" s="50"/>
      <c r="SBN43" s="50"/>
      <c r="SBO43" s="50"/>
      <c r="SBP43" s="50"/>
      <c r="SBQ43" s="50"/>
      <c r="SBR43" s="50"/>
      <c r="SBS43" s="50"/>
      <c r="SBT43" s="50"/>
      <c r="SBU43" s="50"/>
      <c r="SBV43" s="50"/>
      <c r="SBW43" s="50"/>
      <c r="SBX43" s="50"/>
      <c r="SBY43" s="50"/>
      <c r="SBZ43" s="50"/>
      <c r="SCA43" s="50"/>
      <c r="SCB43" s="50"/>
      <c r="SCC43" s="50"/>
      <c r="SCD43" s="50"/>
      <c r="SCE43" s="50"/>
      <c r="SCF43" s="50"/>
      <c r="SCG43" s="50"/>
      <c r="SCH43" s="50"/>
      <c r="SCI43" s="50"/>
      <c r="SCJ43" s="50"/>
      <c r="SCK43" s="50"/>
      <c r="SCL43" s="50"/>
      <c r="SCM43" s="50"/>
      <c r="SCN43" s="50"/>
      <c r="SCO43" s="50"/>
      <c r="SCP43" s="50"/>
      <c r="SCQ43" s="50"/>
      <c r="SCR43" s="50"/>
      <c r="SCS43" s="50"/>
      <c r="SCT43" s="50"/>
      <c r="SCU43" s="50"/>
      <c r="SCV43" s="50"/>
      <c r="SCW43" s="50"/>
      <c r="SCX43" s="50"/>
      <c r="SCY43" s="50"/>
      <c r="SCZ43" s="50"/>
      <c r="SDA43" s="50"/>
      <c r="SDB43" s="50"/>
      <c r="SDC43" s="50"/>
      <c r="SDD43" s="50"/>
      <c r="SDE43" s="50"/>
      <c r="SDF43" s="50"/>
      <c r="SDG43" s="50"/>
      <c r="SDH43" s="50"/>
      <c r="SDI43" s="50"/>
      <c r="SDJ43" s="50"/>
      <c r="SDK43" s="50"/>
      <c r="SDL43" s="50"/>
      <c r="SDM43" s="50"/>
      <c r="SDN43" s="50"/>
      <c r="SDO43" s="50"/>
      <c r="SDP43" s="50"/>
      <c r="SDQ43" s="50"/>
      <c r="SDR43" s="50"/>
      <c r="SDS43" s="50"/>
      <c r="SDT43" s="50"/>
      <c r="SDU43" s="50"/>
      <c r="SDV43" s="50"/>
      <c r="SDW43" s="50"/>
      <c r="SDX43" s="50"/>
      <c r="SDY43" s="50"/>
      <c r="SDZ43" s="50"/>
      <c r="SEA43" s="50"/>
      <c r="SEB43" s="50"/>
      <c r="SEC43" s="50"/>
      <c r="SED43" s="50"/>
      <c r="SEE43" s="50"/>
      <c r="SEF43" s="50"/>
      <c r="SEG43" s="50"/>
      <c r="SEH43" s="50"/>
      <c r="SEI43" s="50"/>
      <c r="SEJ43" s="50"/>
      <c r="SEK43" s="50"/>
      <c r="SEL43" s="50"/>
      <c r="SEM43" s="50"/>
      <c r="SEN43" s="50"/>
      <c r="SEO43" s="50"/>
      <c r="SEP43" s="50"/>
      <c r="SEQ43" s="50"/>
      <c r="SER43" s="50"/>
      <c r="SES43" s="50"/>
      <c r="SET43" s="50"/>
      <c r="SEU43" s="50"/>
      <c r="SEV43" s="50"/>
      <c r="SEW43" s="50"/>
      <c r="SEX43" s="50"/>
      <c r="SEY43" s="50"/>
      <c r="SEZ43" s="50"/>
      <c r="SFA43" s="50"/>
      <c r="SFB43" s="50"/>
      <c r="SFC43" s="50"/>
      <c r="SFD43" s="50"/>
      <c r="SFE43" s="50"/>
      <c r="SFF43" s="50"/>
      <c r="SFG43" s="50"/>
      <c r="SFH43" s="50"/>
      <c r="SFI43" s="50"/>
      <c r="SFJ43" s="50"/>
      <c r="SFK43" s="50"/>
      <c r="SFL43" s="50"/>
      <c r="SFM43" s="50"/>
      <c r="SFN43" s="50"/>
      <c r="SFO43" s="50"/>
      <c r="SFP43" s="50"/>
      <c r="SFQ43" s="50"/>
      <c r="SFR43" s="50"/>
      <c r="SFS43" s="50"/>
      <c r="SFT43" s="50"/>
      <c r="SFU43" s="50"/>
      <c r="SFV43" s="50"/>
      <c r="SFW43" s="50"/>
      <c r="SFX43" s="50"/>
      <c r="SFY43" s="50"/>
      <c r="SFZ43" s="50"/>
      <c r="SGA43" s="50"/>
      <c r="SGB43" s="50"/>
      <c r="SGC43" s="50"/>
      <c r="SGD43" s="50"/>
      <c r="SGE43" s="50"/>
      <c r="SGF43" s="50"/>
      <c r="SGG43" s="50"/>
      <c r="SGH43" s="50"/>
      <c r="SGI43" s="50"/>
      <c r="SGJ43" s="50"/>
      <c r="SGK43" s="50"/>
      <c r="SGL43" s="50"/>
      <c r="SGM43" s="50"/>
      <c r="SGN43" s="50"/>
      <c r="SGO43" s="50"/>
      <c r="SGP43" s="50"/>
      <c r="SGQ43" s="50"/>
      <c r="SGR43" s="50"/>
      <c r="SGS43" s="50"/>
      <c r="SGT43" s="50"/>
      <c r="SGU43" s="50"/>
      <c r="SGV43" s="50"/>
      <c r="SGW43" s="50"/>
      <c r="SGX43" s="50"/>
      <c r="SGY43" s="50"/>
      <c r="SGZ43" s="50"/>
      <c r="SHA43" s="50"/>
      <c r="SHB43" s="50"/>
      <c r="SHC43" s="50"/>
      <c r="SHD43" s="50"/>
      <c r="SHE43" s="50"/>
      <c r="SHF43" s="50"/>
      <c r="SHG43" s="50"/>
      <c r="SHH43" s="50"/>
      <c r="SHI43" s="50"/>
      <c r="SHJ43" s="50"/>
      <c r="SHK43" s="50"/>
      <c r="SHL43" s="50"/>
      <c r="SHM43" s="50"/>
      <c r="SHN43" s="50"/>
      <c r="SHO43" s="50"/>
      <c r="SHP43" s="50"/>
      <c r="SHQ43" s="50"/>
      <c r="SHR43" s="50"/>
      <c r="SHS43" s="50"/>
      <c r="SHT43" s="50"/>
      <c r="SHU43" s="50"/>
      <c r="SHV43" s="50"/>
      <c r="SHW43" s="50"/>
      <c r="SHX43" s="50"/>
      <c r="SHY43" s="50"/>
      <c r="SHZ43" s="50"/>
      <c r="SIA43" s="50"/>
      <c r="SIB43" s="50"/>
      <c r="SIC43" s="50"/>
      <c r="SID43" s="50"/>
      <c r="SIE43" s="50"/>
      <c r="SIF43" s="50"/>
      <c r="SIG43" s="50"/>
      <c r="SIH43" s="50"/>
      <c r="SII43" s="50"/>
      <c r="SIJ43" s="50"/>
      <c r="SIK43" s="50"/>
      <c r="SIL43" s="50"/>
      <c r="SIM43" s="50"/>
      <c r="SIN43" s="50"/>
      <c r="SIO43" s="50"/>
      <c r="SIP43" s="50"/>
      <c r="SIQ43" s="50"/>
      <c r="SIR43" s="50"/>
      <c r="SIS43" s="50"/>
      <c r="SIT43" s="50"/>
      <c r="SIU43" s="50"/>
      <c r="SIV43" s="50"/>
      <c r="SIW43" s="50"/>
      <c r="SIX43" s="50"/>
      <c r="SIY43" s="50"/>
      <c r="SIZ43" s="50"/>
      <c r="SJA43" s="50"/>
      <c r="SJB43" s="50"/>
      <c r="SJC43" s="50"/>
      <c r="SJD43" s="50"/>
      <c r="SJE43" s="50"/>
      <c r="SJF43" s="50"/>
      <c r="SJG43" s="50"/>
      <c r="SJH43" s="50"/>
      <c r="SJI43" s="50"/>
      <c r="SJJ43" s="50"/>
      <c r="SJK43" s="50"/>
      <c r="SJL43" s="50"/>
      <c r="SJM43" s="50"/>
      <c r="SJN43" s="50"/>
      <c r="SJO43" s="50"/>
      <c r="SJP43" s="50"/>
      <c r="SJQ43" s="50"/>
      <c r="SJR43" s="50"/>
      <c r="SJS43" s="50"/>
      <c r="SJT43" s="50"/>
      <c r="SJU43" s="50"/>
      <c r="SJV43" s="50"/>
      <c r="SJW43" s="50"/>
      <c r="SJX43" s="50"/>
      <c r="SJY43" s="50"/>
      <c r="SJZ43" s="50"/>
      <c r="SKA43" s="50"/>
      <c r="SKB43" s="50"/>
      <c r="SKC43" s="50"/>
      <c r="SKD43" s="50"/>
      <c r="SKE43" s="50"/>
      <c r="SKF43" s="50"/>
      <c r="SKG43" s="50"/>
      <c r="SKH43" s="50"/>
      <c r="SKI43" s="50"/>
      <c r="SKJ43" s="50"/>
      <c r="SKK43" s="50"/>
      <c r="SKL43" s="50"/>
      <c r="SKM43" s="50"/>
      <c r="SKN43" s="50"/>
      <c r="SKO43" s="50"/>
      <c r="SKP43" s="50"/>
      <c r="SKQ43" s="50"/>
      <c r="SKR43" s="50"/>
      <c r="SKS43" s="50"/>
      <c r="SKT43" s="50"/>
      <c r="SKU43" s="50"/>
      <c r="SKV43" s="50"/>
      <c r="SKW43" s="50"/>
      <c r="SKX43" s="50"/>
      <c r="SKY43" s="50"/>
      <c r="SKZ43" s="50"/>
      <c r="SLA43" s="50"/>
      <c r="SLB43" s="50"/>
      <c r="SLC43" s="50"/>
      <c r="SLD43" s="50"/>
      <c r="SLE43" s="50"/>
      <c r="SLF43" s="50"/>
      <c r="SLG43" s="50"/>
      <c r="SLH43" s="50"/>
      <c r="SLI43" s="50"/>
      <c r="SLJ43" s="50"/>
      <c r="SLK43" s="50"/>
      <c r="SLL43" s="50"/>
      <c r="SLM43" s="50"/>
      <c r="SLN43" s="50"/>
      <c r="SLO43" s="50"/>
      <c r="SLP43" s="50"/>
      <c r="SLQ43" s="50"/>
      <c r="SLR43" s="50"/>
      <c r="SLS43" s="50"/>
      <c r="SLT43" s="50"/>
      <c r="SLU43" s="50"/>
      <c r="SLV43" s="50"/>
      <c r="SLW43" s="50"/>
      <c r="SLX43" s="50"/>
      <c r="SLY43" s="50"/>
      <c r="SLZ43" s="50"/>
      <c r="SMA43" s="50"/>
      <c r="SMB43" s="50"/>
      <c r="SMC43" s="50"/>
      <c r="SMD43" s="50"/>
      <c r="SME43" s="50"/>
      <c r="SMF43" s="50"/>
      <c r="SMG43" s="50"/>
      <c r="SMH43" s="50"/>
      <c r="SMI43" s="50"/>
      <c r="SMJ43" s="50"/>
      <c r="SMK43" s="50"/>
      <c r="SML43" s="50"/>
      <c r="SMM43" s="50"/>
      <c r="SMN43" s="50"/>
      <c r="SMO43" s="50"/>
      <c r="SMP43" s="50"/>
      <c r="SMQ43" s="50"/>
      <c r="SMR43" s="50"/>
      <c r="SMS43" s="50"/>
      <c r="SMT43" s="50"/>
      <c r="SMU43" s="50"/>
      <c r="SMV43" s="50"/>
      <c r="SMW43" s="50"/>
      <c r="SMX43" s="50"/>
      <c r="SMY43" s="50"/>
      <c r="SMZ43" s="50"/>
      <c r="SNA43" s="50"/>
      <c r="SNB43" s="50"/>
      <c r="SNC43" s="50"/>
      <c r="SND43" s="50"/>
      <c r="SNE43" s="50"/>
      <c r="SNF43" s="50"/>
      <c r="SNG43" s="50"/>
      <c r="SNH43" s="50"/>
      <c r="SNI43" s="50"/>
      <c r="SNJ43" s="50"/>
      <c r="SNK43" s="50"/>
      <c r="SNL43" s="50"/>
      <c r="SNM43" s="50"/>
      <c r="SNN43" s="50"/>
      <c r="SNO43" s="50"/>
      <c r="SNP43" s="50"/>
      <c r="SNQ43" s="50"/>
      <c r="SNR43" s="50"/>
      <c r="SNS43" s="50"/>
      <c r="SNT43" s="50"/>
      <c r="SNU43" s="50"/>
      <c r="SNV43" s="50"/>
      <c r="SNW43" s="50"/>
      <c r="SNX43" s="50"/>
      <c r="SNY43" s="50"/>
      <c r="SNZ43" s="50"/>
      <c r="SOA43" s="50"/>
      <c r="SOB43" s="50"/>
      <c r="SOC43" s="50"/>
      <c r="SOD43" s="50"/>
      <c r="SOE43" s="50"/>
      <c r="SOF43" s="50"/>
      <c r="SOG43" s="50"/>
      <c r="SOH43" s="50"/>
      <c r="SOI43" s="50"/>
      <c r="SOJ43" s="50"/>
      <c r="SOK43" s="50"/>
      <c r="SOL43" s="50"/>
      <c r="SOM43" s="50"/>
      <c r="SON43" s="50"/>
      <c r="SOO43" s="50"/>
      <c r="SOP43" s="50"/>
      <c r="SOQ43" s="50"/>
      <c r="SOR43" s="50"/>
      <c r="SOS43" s="50"/>
      <c r="SOT43" s="50"/>
      <c r="SOU43" s="50"/>
      <c r="SOV43" s="50"/>
      <c r="SOW43" s="50"/>
      <c r="SOX43" s="50"/>
      <c r="SOY43" s="50"/>
      <c r="SOZ43" s="50"/>
      <c r="SPA43" s="50"/>
      <c r="SPB43" s="50"/>
      <c r="SPC43" s="50"/>
      <c r="SPD43" s="50"/>
      <c r="SPE43" s="50"/>
      <c r="SPF43" s="50"/>
      <c r="SPG43" s="50"/>
      <c r="SPH43" s="50"/>
      <c r="SPI43" s="50"/>
      <c r="SPJ43" s="50"/>
      <c r="SPK43" s="50"/>
      <c r="SPL43" s="50"/>
      <c r="SPM43" s="50"/>
      <c r="SPN43" s="50"/>
      <c r="SPO43" s="50"/>
      <c r="SPP43" s="50"/>
      <c r="SPQ43" s="50"/>
      <c r="SPR43" s="50"/>
      <c r="SPS43" s="50"/>
      <c r="SPT43" s="50"/>
      <c r="SPU43" s="50"/>
      <c r="SPV43" s="50"/>
      <c r="SPW43" s="50"/>
      <c r="SPX43" s="50"/>
      <c r="SPY43" s="50"/>
      <c r="SPZ43" s="50"/>
      <c r="SQA43" s="50"/>
      <c r="SQB43" s="50"/>
      <c r="SQC43" s="50"/>
      <c r="SQD43" s="50"/>
      <c r="SQE43" s="50"/>
      <c r="SQF43" s="50"/>
      <c r="SQG43" s="50"/>
      <c r="SQH43" s="50"/>
      <c r="SQI43" s="50"/>
      <c r="SQJ43" s="50"/>
      <c r="SQK43" s="50"/>
      <c r="SQL43" s="50"/>
      <c r="SQM43" s="50"/>
      <c r="SQN43" s="50"/>
      <c r="SQO43" s="50"/>
      <c r="SQP43" s="50"/>
      <c r="SQQ43" s="50"/>
      <c r="SQR43" s="50"/>
      <c r="SQS43" s="50"/>
      <c r="SQT43" s="50"/>
      <c r="SQU43" s="50"/>
      <c r="SQV43" s="50"/>
      <c r="SQW43" s="50"/>
      <c r="SQX43" s="50"/>
      <c r="SQY43" s="50"/>
      <c r="SQZ43" s="50"/>
      <c r="SRA43" s="50"/>
      <c r="SRB43" s="50"/>
      <c r="SRC43" s="50"/>
      <c r="SRD43" s="50"/>
      <c r="SRE43" s="50"/>
      <c r="SRF43" s="50"/>
      <c r="SRG43" s="50"/>
      <c r="SRH43" s="50"/>
      <c r="SRI43" s="50"/>
      <c r="SRJ43" s="50"/>
      <c r="SRK43" s="50"/>
      <c r="SRL43" s="50"/>
      <c r="SRM43" s="50"/>
      <c r="SRN43" s="50"/>
      <c r="SRO43" s="50"/>
      <c r="SRP43" s="50"/>
      <c r="SRQ43" s="50"/>
      <c r="SRR43" s="50"/>
      <c r="SRS43" s="50"/>
      <c r="SRT43" s="50"/>
      <c r="SRU43" s="50"/>
      <c r="SRV43" s="50"/>
      <c r="SRW43" s="50"/>
      <c r="SRX43" s="50"/>
      <c r="SRY43" s="50"/>
      <c r="SRZ43" s="50"/>
      <c r="SSA43" s="50"/>
      <c r="SSB43" s="50"/>
      <c r="SSC43" s="50"/>
      <c r="SSD43" s="50"/>
      <c r="SSE43" s="50"/>
      <c r="SSF43" s="50"/>
      <c r="SSG43" s="50"/>
      <c r="SSH43" s="50"/>
      <c r="SSI43" s="50"/>
      <c r="SSJ43" s="50"/>
      <c r="SSK43" s="50"/>
      <c r="SSL43" s="50"/>
      <c r="SSM43" s="50"/>
      <c r="SSN43" s="50"/>
      <c r="SSO43" s="50"/>
      <c r="SSP43" s="50"/>
      <c r="SSQ43" s="50"/>
      <c r="SSR43" s="50"/>
      <c r="SSS43" s="50"/>
      <c r="SST43" s="50"/>
      <c r="SSU43" s="50"/>
      <c r="SSV43" s="50"/>
      <c r="SSW43" s="50"/>
      <c r="SSX43" s="50"/>
      <c r="SSY43" s="50"/>
      <c r="SSZ43" s="50"/>
      <c r="STA43" s="50"/>
      <c r="STB43" s="50"/>
      <c r="STC43" s="50"/>
      <c r="STD43" s="50"/>
      <c r="STE43" s="50"/>
      <c r="STF43" s="50"/>
      <c r="STG43" s="50"/>
      <c r="STH43" s="50"/>
      <c r="STI43" s="50"/>
      <c r="STJ43" s="50"/>
      <c r="STK43" s="50"/>
      <c r="STL43" s="50"/>
      <c r="STM43" s="50"/>
      <c r="STN43" s="50"/>
      <c r="STO43" s="50"/>
      <c r="STP43" s="50"/>
      <c r="STQ43" s="50"/>
      <c r="STR43" s="50"/>
      <c r="STS43" s="50"/>
      <c r="STT43" s="50"/>
      <c r="STU43" s="50"/>
      <c r="STV43" s="50"/>
      <c r="STW43" s="50"/>
      <c r="STX43" s="50"/>
      <c r="STY43" s="50"/>
      <c r="STZ43" s="50"/>
      <c r="SUA43" s="50"/>
      <c r="SUB43" s="50"/>
      <c r="SUC43" s="50"/>
      <c r="SUD43" s="50"/>
      <c r="SUE43" s="50"/>
      <c r="SUF43" s="50"/>
      <c r="SUG43" s="50"/>
      <c r="SUH43" s="50"/>
      <c r="SUI43" s="50"/>
      <c r="SUJ43" s="50"/>
      <c r="SUK43" s="50"/>
      <c r="SUL43" s="50"/>
      <c r="SUM43" s="50"/>
      <c r="SUN43" s="50"/>
      <c r="SUO43" s="50"/>
      <c r="SUP43" s="50"/>
      <c r="SUQ43" s="50"/>
      <c r="SUR43" s="50"/>
      <c r="SUS43" s="50"/>
      <c r="SUT43" s="50"/>
      <c r="SUU43" s="50"/>
      <c r="SUV43" s="50"/>
      <c r="SUW43" s="50"/>
      <c r="SUX43" s="50"/>
      <c r="SUY43" s="50"/>
      <c r="SUZ43" s="50"/>
      <c r="SVA43" s="50"/>
      <c r="SVB43" s="50"/>
      <c r="SVC43" s="50"/>
      <c r="SVD43" s="50"/>
      <c r="SVE43" s="50"/>
      <c r="SVF43" s="50"/>
      <c r="SVG43" s="50"/>
      <c r="SVH43" s="50"/>
      <c r="SVI43" s="50"/>
      <c r="SVJ43" s="50"/>
      <c r="SVK43" s="50"/>
      <c r="SVL43" s="50"/>
      <c r="SVM43" s="50"/>
      <c r="SVN43" s="50"/>
      <c r="SVO43" s="50"/>
      <c r="SVP43" s="50"/>
      <c r="SVQ43" s="50"/>
      <c r="SVR43" s="50"/>
      <c r="SVS43" s="50"/>
      <c r="SVT43" s="50"/>
      <c r="SVU43" s="50"/>
      <c r="SVV43" s="50"/>
      <c r="SVW43" s="50"/>
      <c r="SVX43" s="50"/>
      <c r="SVY43" s="50"/>
      <c r="SVZ43" s="50"/>
      <c r="SWA43" s="50"/>
      <c r="SWB43" s="50"/>
      <c r="SWC43" s="50"/>
      <c r="SWD43" s="50"/>
      <c r="SWE43" s="50"/>
      <c r="SWF43" s="50"/>
      <c r="SWG43" s="50"/>
      <c r="SWH43" s="50"/>
      <c r="SWI43" s="50"/>
      <c r="SWJ43" s="50"/>
      <c r="SWK43" s="50"/>
      <c r="SWL43" s="50"/>
      <c r="SWM43" s="50"/>
      <c r="SWN43" s="50"/>
      <c r="SWO43" s="50"/>
      <c r="SWP43" s="50"/>
      <c r="SWQ43" s="50"/>
      <c r="SWR43" s="50"/>
      <c r="SWS43" s="50"/>
      <c r="SWT43" s="50"/>
      <c r="SWU43" s="50"/>
      <c r="SWV43" s="50"/>
      <c r="SWW43" s="50"/>
      <c r="SWX43" s="50"/>
      <c r="SWY43" s="50"/>
      <c r="SWZ43" s="50"/>
      <c r="SXA43" s="50"/>
      <c r="SXB43" s="50"/>
      <c r="SXC43" s="50"/>
      <c r="SXD43" s="50"/>
      <c r="SXE43" s="50"/>
      <c r="SXF43" s="50"/>
      <c r="SXG43" s="50"/>
      <c r="SXH43" s="50"/>
      <c r="SXI43" s="50"/>
      <c r="SXJ43" s="50"/>
      <c r="SXK43" s="50"/>
      <c r="SXL43" s="50"/>
      <c r="SXM43" s="50"/>
      <c r="SXN43" s="50"/>
      <c r="SXO43" s="50"/>
      <c r="SXP43" s="50"/>
      <c r="SXQ43" s="50"/>
      <c r="SXR43" s="50"/>
      <c r="SXS43" s="50"/>
      <c r="SXT43" s="50"/>
      <c r="SXU43" s="50"/>
      <c r="SXV43" s="50"/>
      <c r="SXW43" s="50"/>
      <c r="SXX43" s="50"/>
      <c r="SXY43" s="50"/>
      <c r="SXZ43" s="50"/>
      <c r="SYA43" s="50"/>
      <c r="SYB43" s="50"/>
      <c r="SYC43" s="50"/>
      <c r="SYD43" s="50"/>
      <c r="SYE43" s="50"/>
      <c r="SYF43" s="50"/>
      <c r="SYG43" s="50"/>
      <c r="SYH43" s="50"/>
      <c r="SYI43" s="50"/>
      <c r="SYJ43" s="50"/>
      <c r="SYK43" s="50"/>
      <c r="SYL43" s="50"/>
      <c r="SYM43" s="50"/>
      <c r="SYN43" s="50"/>
      <c r="SYO43" s="50"/>
      <c r="SYP43" s="50"/>
      <c r="SYQ43" s="50"/>
      <c r="SYR43" s="50"/>
      <c r="SYS43" s="50"/>
      <c r="SYT43" s="50"/>
      <c r="SYU43" s="50"/>
      <c r="SYV43" s="50"/>
      <c r="SYW43" s="50"/>
      <c r="SYX43" s="50"/>
      <c r="SYY43" s="50"/>
      <c r="SYZ43" s="50"/>
      <c r="SZA43" s="50"/>
      <c r="SZB43" s="50"/>
      <c r="SZC43" s="50"/>
      <c r="SZD43" s="50"/>
      <c r="SZE43" s="50"/>
      <c r="SZF43" s="50"/>
      <c r="SZG43" s="50"/>
      <c r="SZH43" s="50"/>
      <c r="SZI43" s="50"/>
      <c r="SZJ43" s="50"/>
      <c r="SZK43" s="50"/>
      <c r="SZL43" s="50"/>
      <c r="SZM43" s="50"/>
      <c r="SZN43" s="50"/>
      <c r="SZO43" s="50"/>
      <c r="SZP43" s="50"/>
      <c r="SZQ43" s="50"/>
      <c r="SZR43" s="50"/>
      <c r="SZS43" s="50"/>
      <c r="SZT43" s="50"/>
      <c r="SZU43" s="50"/>
      <c r="SZV43" s="50"/>
      <c r="SZW43" s="50"/>
      <c r="SZX43" s="50"/>
      <c r="SZY43" s="50"/>
      <c r="SZZ43" s="50"/>
      <c r="TAA43" s="50"/>
      <c r="TAB43" s="50"/>
      <c r="TAC43" s="50"/>
      <c r="TAD43" s="50"/>
      <c r="TAE43" s="50"/>
      <c r="TAF43" s="50"/>
      <c r="TAG43" s="50"/>
      <c r="TAH43" s="50"/>
      <c r="TAI43" s="50"/>
      <c r="TAJ43" s="50"/>
      <c r="TAK43" s="50"/>
      <c r="TAL43" s="50"/>
      <c r="TAM43" s="50"/>
      <c r="TAN43" s="50"/>
      <c r="TAO43" s="50"/>
      <c r="TAP43" s="50"/>
      <c r="TAQ43" s="50"/>
      <c r="TAR43" s="50"/>
      <c r="TAS43" s="50"/>
      <c r="TAT43" s="50"/>
      <c r="TAU43" s="50"/>
      <c r="TAV43" s="50"/>
      <c r="TAW43" s="50"/>
      <c r="TAX43" s="50"/>
      <c r="TAY43" s="50"/>
      <c r="TAZ43" s="50"/>
      <c r="TBA43" s="50"/>
      <c r="TBB43" s="50"/>
      <c r="TBC43" s="50"/>
      <c r="TBD43" s="50"/>
      <c r="TBE43" s="50"/>
      <c r="TBF43" s="50"/>
      <c r="TBG43" s="50"/>
      <c r="TBH43" s="50"/>
      <c r="TBI43" s="50"/>
      <c r="TBJ43" s="50"/>
      <c r="TBK43" s="50"/>
      <c r="TBL43" s="50"/>
      <c r="TBM43" s="50"/>
      <c r="TBN43" s="50"/>
      <c r="TBO43" s="50"/>
      <c r="TBP43" s="50"/>
      <c r="TBQ43" s="50"/>
      <c r="TBR43" s="50"/>
      <c r="TBS43" s="50"/>
      <c r="TBT43" s="50"/>
      <c r="TBU43" s="50"/>
      <c r="TBV43" s="50"/>
      <c r="TBW43" s="50"/>
      <c r="TBX43" s="50"/>
      <c r="TBY43" s="50"/>
      <c r="TBZ43" s="50"/>
      <c r="TCA43" s="50"/>
      <c r="TCB43" s="50"/>
      <c r="TCC43" s="50"/>
      <c r="TCD43" s="50"/>
      <c r="TCE43" s="50"/>
      <c r="TCF43" s="50"/>
      <c r="TCG43" s="50"/>
      <c r="TCH43" s="50"/>
      <c r="TCI43" s="50"/>
      <c r="TCJ43" s="50"/>
      <c r="TCK43" s="50"/>
      <c r="TCL43" s="50"/>
      <c r="TCM43" s="50"/>
      <c r="TCN43" s="50"/>
      <c r="TCO43" s="50"/>
      <c r="TCP43" s="50"/>
      <c r="TCQ43" s="50"/>
      <c r="TCR43" s="50"/>
      <c r="TCS43" s="50"/>
      <c r="TCT43" s="50"/>
      <c r="TCU43" s="50"/>
      <c r="TCV43" s="50"/>
      <c r="TCW43" s="50"/>
      <c r="TCX43" s="50"/>
      <c r="TCY43" s="50"/>
      <c r="TCZ43" s="50"/>
      <c r="TDA43" s="50"/>
      <c r="TDB43" s="50"/>
      <c r="TDC43" s="50"/>
      <c r="TDD43" s="50"/>
      <c r="TDE43" s="50"/>
      <c r="TDF43" s="50"/>
      <c r="TDG43" s="50"/>
      <c r="TDH43" s="50"/>
      <c r="TDI43" s="50"/>
      <c r="TDJ43" s="50"/>
      <c r="TDK43" s="50"/>
      <c r="TDL43" s="50"/>
      <c r="TDM43" s="50"/>
      <c r="TDN43" s="50"/>
      <c r="TDO43" s="50"/>
      <c r="TDP43" s="50"/>
      <c r="TDQ43" s="50"/>
      <c r="TDR43" s="50"/>
      <c r="TDS43" s="50"/>
      <c r="TDT43" s="50"/>
      <c r="TDU43" s="50"/>
      <c r="TDV43" s="50"/>
      <c r="TDW43" s="50"/>
      <c r="TDX43" s="50"/>
      <c r="TDY43" s="50"/>
      <c r="TDZ43" s="50"/>
      <c r="TEA43" s="50"/>
      <c r="TEB43" s="50"/>
      <c r="TEC43" s="50"/>
      <c r="TED43" s="50"/>
      <c r="TEE43" s="50"/>
      <c r="TEF43" s="50"/>
      <c r="TEG43" s="50"/>
      <c r="TEH43" s="50"/>
      <c r="TEI43" s="50"/>
      <c r="TEJ43" s="50"/>
      <c r="TEK43" s="50"/>
      <c r="TEL43" s="50"/>
      <c r="TEM43" s="50"/>
      <c r="TEN43" s="50"/>
      <c r="TEO43" s="50"/>
      <c r="TEP43" s="50"/>
      <c r="TEQ43" s="50"/>
      <c r="TER43" s="50"/>
      <c r="TES43" s="50"/>
      <c r="TET43" s="50"/>
      <c r="TEU43" s="50"/>
      <c r="TEV43" s="50"/>
      <c r="TEW43" s="50"/>
      <c r="TEX43" s="50"/>
      <c r="TEY43" s="50"/>
      <c r="TEZ43" s="50"/>
      <c r="TFA43" s="50"/>
      <c r="TFB43" s="50"/>
      <c r="TFC43" s="50"/>
      <c r="TFD43" s="50"/>
      <c r="TFE43" s="50"/>
      <c r="TFF43" s="50"/>
      <c r="TFG43" s="50"/>
      <c r="TFH43" s="50"/>
      <c r="TFI43" s="50"/>
      <c r="TFJ43" s="50"/>
      <c r="TFK43" s="50"/>
      <c r="TFL43" s="50"/>
      <c r="TFM43" s="50"/>
      <c r="TFN43" s="50"/>
      <c r="TFO43" s="50"/>
      <c r="TFP43" s="50"/>
      <c r="TFQ43" s="50"/>
      <c r="TFR43" s="50"/>
      <c r="TFS43" s="50"/>
      <c r="TFT43" s="50"/>
      <c r="TFU43" s="50"/>
      <c r="TFV43" s="50"/>
      <c r="TFW43" s="50"/>
      <c r="TFX43" s="50"/>
      <c r="TFY43" s="50"/>
      <c r="TFZ43" s="50"/>
      <c r="TGA43" s="50"/>
      <c r="TGB43" s="50"/>
      <c r="TGC43" s="50"/>
      <c r="TGD43" s="50"/>
      <c r="TGE43" s="50"/>
      <c r="TGF43" s="50"/>
      <c r="TGG43" s="50"/>
      <c r="TGH43" s="50"/>
      <c r="TGI43" s="50"/>
      <c r="TGJ43" s="50"/>
      <c r="TGK43" s="50"/>
      <c r="TGL43" s="50"/>
      <c r="TGM43" s="50"/>
      <c r="TGN43" s="50"/>
      <c r="TGO43" s="50"/>
      <c r="TGP43" s="50"/>
      <c r="TGQ43" s="50"/>
      <c r="TGR43" s="50"/>
      <c r="TGS43" s="50"/>
      <c r="TGT43" s="50"/>
      <c r="TGU43" s="50"/>
      <c r="TGV43" s="50"/>
      <c r="TGW43" s="50"/>
      <c r="TGX43" s="50"/>
      <c r="TGY43" s="50"/>
      <c r="TGZ43" s="50"/>
      <c r="THA43" s="50"/>
      <c r="THB43" s="50"/>
      <c r="THC43" s="50"/>
      <c r="THD43" s="50"/>
      <c r="THE43" s="50"/>
      <c r="THF43" s="50"/>
      <c r="THG43" s="50"/>
      <c r="THH43" s="50"/>
      <c r="THI43" s="50"/>
      <c r="THJ43" s="50"/>
      <c r="THK43" s="50"/>
      <c r="THL43" s="50"/>
      <c r="THM43" s="50"/>
      <c r="THN43" s="50"/>
      <c r="THO43" s="50"/>
      <c r="THP43" s="50"/>
      <c r="THQ43" s="50"/>
      <c r="THR43" s="50"/>
      <c r="THS43" s="50"/>
      <c r="THT43" s="50"/>
      <c r="THU43" s="50"/>
      <c r="THV43" s="50"/>
      <c r="THW43" s="50"/>
      <c r="THX43" s="50"/>
      <c r="THY43" s="50"/>
      <c r="THZ43" s="50"/>
      <c r="TIA43" s="50"/>
      <c r="TIB43" s="50"/>
      <c r="TIC43" s="50"/>
      <c r="TID43" s="50"/>
      <c r="TIE43" s="50"/>
      <c r="TIF43" s="50"/>
      <c r="TIG43" s="50"/>
      <c r="TIH43" s="50"/>
      <c r="TII43" s="50"/>
      <c r="TIJ43" s="50"/>
      <c r="TIK43" s="50"/>
      <c r="TIL43" s="50"/>
      <c r="TIM43" s="50"/>
      <c r="TIN43" s="50"/>
      <c r="TIO43" s="50"/>
      <c r="TIP43" s="50"/>
      <c r="TIQ43" s="50"/>
      <c r="TIR43" s="50"/>
      <c r="TIS43" s="50"/>
      <c r="TIT43" s="50"/>
      <c r="TIU43" s="50"/>
      <c r="TIV43" s="50"/>
      <c r="TIW43" s="50"/>
      <c r="TIX43" s="50"/>
      <c r="TIY43" s="50"/>
      <c r="TIZ43" s="50"/>
      <c r="TJA43" s="50"/>
      <c r="TJB43" s="50"/>
      <c r="TJC43" s="50"/>
      <c r="TJD43" s="50"/>
      <c r="TJE43" s="50"/>
      <c r="TJF43" s="50"/>
      <c r="TJG43" s="50"/>
      <c r="TJH43" s="50"/>
      <c r="TJI43" s="50"/>
      <c r="TJJ43" s="50"/>
      <c r="TJK43" s="50"/>
      <c r="TJL43" s="50"/>
      <c r="TJM43" s="50"/>
      <c r="TJN43" s="50"/>
      <c r="TJO43" s="50"/>
      <c r="TJP43" s="50"/>
      <c r="TJQ43" s="50"/>
      <c r="TJR43" s="50"/>
      <c r="TJS43" s="50"/>
      <c r="TJT43" s="50"/>
      <c r="TJU43" s="50"/>
      <c r="TJV43" s="50"/>
      <c r="TJW43" s="50"/>
      <c r="TJX43" s="50"/>
      <c r="TJY43" s="50"/>
      <c r="TJZ43" s="50"/>
      <c r="TKA43" s="50"/>
      <c r="TKB43" s="50"/>
      <c r="TKC43" s="50"/>
      <c r="TKD43" s="50"/>
      <c r="TKE43" s="50"/>
      <c r="TKF43" s="50"/>
      <c r="TKG43" s="50"/>
      <c r="TKH43" s="50"/>
      <c r="TKI43" s="50"/>
      <c r="TKJ43" s="50"/>
      <c r="TKK43" s="50"/>
      <c r="TKL43" s="50"/>
      <c r="TKM43" s="50"/>
      <c r="TKN43" s="50"/>
      <c r="TKO43" s="50"/>
      <c r="TKP43" s="50"/>
      <c r="TKQ43" s="50"/>
      <c r="TKR43" s="50"/>
      <c r="TKS43" s="50"/>
      <c r="TKT43" s="50"/>
      <c r="TKU43" s="50"/>
      <c r="TKV43" s="50"/>
      <c r="TKW43" s="50"/>
      <c r="TKX43" s="50"/>
      <c r="TKY43" s="50"/>
      <c r="TKZ43" s="50"/>
      <c r="TLA43" s="50"/>
      <c r="TLB43" s="50"/>
      <c r="TLC43" s="50"/>
      <c r="TLD43" s="50"/>
      <c r="TLE43" s="50"/>
      <c r="TLF43" s="50"/>
      <c r="TLG43" s="50"/>
      <c r="TLH43" s="50"/>
      <c r="TLI43" s="50"/>
      <c r="TLJ43" s="50"/>
      <c r="TLK43" s="50"/>
      <c r="TLL43" s="50"/>
      <c r="TLM43" s="50"/>
      <c r="TLN43" s="50"/>
      <c r="TLO43" s="50"/>
      <c r="TLP43" s="50"/>
      <c r="TLQ43" s="50"/>
      <c r="TLR43" s="50"/>
      <c r="TLS43" s="50"/>
      <c r="TLT43" s="50"/>
      <c r="TLU43" s="50"/>
      <c r="TLV43" s="50"/>
      <c r="TLW43" s="50"/>
      <c r="TLX43" s="50"/>
      <c r="TLY43" s="50"/>
      <c r="TLZ43" s="50"/>
      <c r="TMA43" s="50"/>
      <c r="TMB43" s="50"/>
      <c r="TMC43" s="50"/>
      <c r="TMD43" s="50"/>
      <c r="TME43" s="50"/>
      <c r="TMF43" s="50"/>
      <c r="TMG43" s="50"/>
      <c r="TMH43" s="50"/>
      <c r="TMI43" s="50"/>
      <c r="TMJ43" s="50"/>
      <c r="TMK43" s="50"/>
      <c r="TML43" s="50"/>
      <c r="TMM43" s="50"/>
      <c r="TMN43" s="50"/>
      <c r="TMO43" s="50"/>
      <c r="TMP43" s="50"/>
      <c r="TMQ43" s="50"/>
      <c r="TMR43" s="50"/>
      <c r="TMS43" s="50"/>
      <c r="TMT43" s="50"/>
      <c r="TMU43" s="50"/>
      <c r="TMV43" s="50"/>
      <c r="TMW43" s="50"/>
      <c r="TMX43" s="50"/>
      <c r="TMY43" s="50"/>
      <c r="TMZ43" s="50"/>
      <c r="TNA43" s="50"/>
      <c r="TNB43" s="50"/>
      <c r="TNC43" s="50"/>
      <c r="TND43" s="50"/>
      <c r="TNE43" s="50"/>
      <c r="TNF43" s="50"/>
      <c r="TNG43" s="50"/>
      <c r="TNH43" s="50"/>
      <c r="TNI43" s="50"/>
      <c r="TNJ43" s="50"/>
      <c r="TNK43" s="50"/>
      <c r="TNL43" s="50"/>
      <c r="TNM43" s="50"/>
      <c r="TNN43" s="50"/>
      <c r="TNO43" s="50"/>
      <c r="TNP43" s="50"/>
      <c r="TNQ43" s="50"/>
      <c r="TNR43" s="50"/>
      <c r="TNS43" s="50"/>
      <c r="TNT43" s="50"/>
      <c r="TNU43" s="50"/>
      <c r="TNV43" s="50"/>
      <c r="TNW43" s="50"/>
      <c r="TNX43" s="50"/>
      <c r="TNY43" s="50"/>
      <c r="TNZ43" s="50"/>
      <c r="TOA43" s="50"/>
      <c r="TOB43" s="50"/>
      <c r="TOC43" s="50"/>
      <c r="TOD43" s="50"/>
      <c r="TOE43" s="50"/>
      <c r="TOF43" s="50"/>
      <c r="TOG43" s="50"/>
      <c r="TOH43" s="50"/>
      <c r="TOI43" s="50"/>
      <c r="TOJ43" s="50"/>
      <c r="TOK43" s="50"/>
      <c r="TOL43" s="50"/>
      <c r="TOM43" s="50"/>
      <c r="TON43" s="50"/>
      <c r="TOO43" s="50"/>
      <c r="TOP43" s="50"/>
      <c r="TOQ43" s="50"/>
      <c r="TOR43" s="50"/>
      <c r="TOS43" s="50"/>
      <c r="TOT43" s="50"/>
      <c r="TOU43" s="50"/>
      <c r="TOV43" s="50"/>
      <c r="TOW43" s="50"/>
      <c r="TOX43" s="50"/>
      <c r="TOY43" s="50"/>
      <c r="TOZ43" s="50"/>
      <c r="TPA43" s="50"/>
      <c r="TPB43" s="50"/>
      <c r="TPC43" s="50"/>
      <c r="TPD43" s="50"/>
      <c r="TPE43" s="50"/>
      <c r="TPF43" s="50"/>
      <c r="TPG43" s="50"/>
      <c r="TPH43" s="50"/>
      <c r="TPI43" s="50"/>
      <c r="TPJ43" s="50"/>
      <c r="TPK43" s="50"/>
      <c r="TPL43" s="50"/>
      <c r="TPM43" s="50"/>
      <c r="TPN43" s="50"/>
      <c r="TPO43" s="50"/>
      <c r="TPP43" s="50"/>
      <c r="TPQ43" s="50"/>
      <c r="TPR43" s="50"/>
      <c r="TPS43" s="50"/>
      <c r="TPT43" s="50"/>
      <c r="TPU43" s="50"/>
      <c r="TPV43" s="50"/>
      <c r="TPW43" s="50"/>
      <c r="TPX43" s="50"/>
      <c r="TPY43" s="50"/>
      <c r="TPZ43" s="50"/>
      <c r="TQA43" s="50"/>
      <c r="TQB43" s="50"/>
      <c r="TQC43" s="50"/>
      <c r="TQD43" s="50"/>
      <c r="TQE43" s="50"/>
      <c r="TQF43" s="50"/>
      <c r="TQG43" s="50"/>
      <c r="TQH43" s="50"/>
      <c r="TQI43" s="50"/>
      <c r="TQJ43" s="50"/>
      <c r="TQK43" s="50"/>
      <c r="TQL43" s="50"/>
      <c r="TQM43" s="50"/>
      <c r="TQN43" s="50"/>
      <c r="TQO43" s="50"/>
      <c r="TQP43" s="50"/>
      <c r="TQQ43" s="50"/>
      <c r="TQR43" s="50"/>
      <c r="TQS43" s="50"/>
      <c r="TQT43" s="50"/>
      <c r="TQU43" s="50"/>
      <c r="TQV43" s="50"/>
      <c r="TQW43" s="50"/>
      <c r="TQX43" s="50"/>
      <c r="TQY43" s="50"/>
      <c r="TQZ43" s="50"/>
      <c r="TRA43" s="50"/>
      <c r="TRB43" s="50"/>
      <c r="TRC43" s="50"/>
      <c r="TRD43" s="50"/>
      <c r="TRE43" s="50"/>
      <c r="TRF43" s="50"/>
      <c r="TRG43" s="50"/>
      <c r="TRH43" s="50"/>
      <c r="TRI43" s="50"/>
      <c r="TRJ43" s="50"/>
      <c r="TRK43" s="50"/>
      <c r="TRL43" s="50"/>
      <c r="TRM43" s="50"/>
      <c r="TRN43" s="50"/>
      <c r="TRO43" s="50"/>
      <c r="TRP43" s="50"/>
      <c r="TRQ43" s="50"/>
      <c r="TRR43" s="50"/>
      <c r="TRS43" s="50"/>
      <c r="TRT43" s="50"/>
      <c r="TRU43" s="50"/>
      <c r="TRV43" s="50"/>
      <c r="TRW43" s="50"/>
      <c r="TRX43" s="50"/>
      <c r="TRY43" s="50"/>
      <c r="TRZ43" s="50"/>
      <c r="TSA43" s="50"/>
      <c r="TSB43" s="50"/>
      <c r="TSC43" s="50"/>
      <c r="TSD43" s="50"/>
      <c r="TSE43" s="50"/>
      <c r="TSF43" s="50"/>
      <c r="TSG43" s="50"/>
      <c r="TSH43" s="50"/>
      <c r="TSI43" s="50"/>
      <c r="TSJ43" s="50"/>
      <c r="TSK43" s="50"/>
      <c r="TSL43" s="50"/>
      <c r="TSM43" s="50"/>
      <c r="TSN43" s="50"/>
      <c r="TSO43" s="50"/>
      <c r="TSP43" s="50"/>
      <c r="TSQ43" s="50"/>
      <c r="TSR43" s="50"/>
      <c r="TSS43" s="50"/>
      <c r="TST43" s="50"/>
      <c r="TSU43" s="50"/>
      <c r="TSV43" s="50"/>
      <c r="TSW43" s="50"/>
      <c r="TSX43" s="50"/>
      <c r="TSY43" s="50"/>
      <c r="TSZ43" s="50"/>
      <c r="TTA43" s="50"/>
      <c r="TTB43" s="50"/>
      <c r="TTC43" s="50"/>
      <c r="TTD43" s="50"/>
      <c r="TTE43" s="50"/>
      <c r="TTF43" s="50"/>
      <c r="TTG43" s="50"/>
      <c r="TTH43" s="50"/>
      <c r="TTI43" s="50"/>
      <c r="TTJ43" s="50"/>
      <c r="TTK43" s="50"/>
      <c r="TTL43" s="50"/>
      <c r="TTM43" s="50"/>
      <c r="TTN43" s="50"/>
      <c r="TTO43" s="50"/>
      <c r="TTP43" s="50"/>
      <c r="TTQ43" s="50"/>
      <c r="TTR43" s="50"/>
      <c r="TTS43" s="50"/>
      <c r="TTT43" s="50"/>
      <c r="TTU43" s="50"/>
      <c r="TTV43" s="50"/>
      <c r="TTW43" s="50"/>
      <c r="TTX43" s="50"/>
      <c r="TTY43" s="50"/>
      <c r="TTZ43" s="50"/>
      <c r="TUA43" s="50"/>
      <c r="TUB43" s="50"/>
      <c r="TUC43" s="50"/>
      <c r="TUD43" s="50"/>
      <c r="TUE43" s="50"/>
      <c r="TUF43" s="50"/>
      <c r="TUG43" s="50"/>
      <c r="TUH43" s="50"/>
      <c r="TUI43" s="50"/>
      <c r="TUJ43" s="50"/>
      <c r="TUK43" s="50"/>
      <c r="TUL43" s="50"/>
      <c r="TUM43" s="50"/>
      <c r="TUN43" s="50"/>
      <c r="TUO43" s="50"/>
      <c r="TUP43" s="50"/>
      <c r="TUQ43" s="50"/>
      <c r="TUR43" s="50"/>
      <c r="TUS43" s="50"/>
      <c r="TUT43" s="50"/>
      <c r="TUU43" s="50"/>
      <c r="TUV43" s="50"/>
      <c r="TUW43" s="50"/>
      <c r="TUX43" s="50"/>
      <c r="TUY43" s="50"/>
      <c r="TUZ43" s="50"/>
      <c r="TVA43" s="50"/>
      <c r="TVB43" s="50"/>
      <c r="TVC43" s="50"/>
      <c r="TVD43" s="50"/>
      <c r="TVE43" s="50"/>
      <c r="TVF43" s="50"/>
      <c r="TVG43" s="50"/>
      <c r="TVH43" s="50"/>
      <c r="TVI43" s="50"/>
      <c r="TVJ43" s="50"/>
      <c r="TVK43" s="50"/>
      <c r="TVL43" s="50"/>
      <c r="TVM43" s="50"/>
      <c r="TVN43" s="50"/>
      <c r="TVO43" s="50"/>
      <c r="TVP43" s="50"/>
      <c r="TVQ43" s="50"/>
      <c r="TVR43" s="50"/>
      <c r="TVS43" s="50"/>
      <c r="TVT43" s="50"/>
      <c r="TVU43" s="50"/>
      <c r="TVV43" s="50"/>
      <c r="TVW43" s="50"/>
      <c r="TVX43" s="50"/>
      <c r="TVY43" s="50"/>
      <c r="TVZ43" s="50"/>
      <c r="TWA43" s="50"/>
      <c r="TWB43" s="50"/>
      <c r="TWC43" s="50"/>
      <c r="TWD43" s="50"/>
      <c r="TWE43" s="50"/>
      <c r="TWF43" s="50"/>
      <c r="TWG43" s="50"/>
      <c r="TWH43" s="50"/>
      <c r="TWI43" s="50"/>
      <c r="TWJ43" s="50"/>
      <c r="TWK43" s="50"/>
      <c r="TWL43" s="50"/>
      <c r="TWM43" s="50"/>
      <c r="TWN43" s="50"/>
      <c r="TWO43" s="50"/>
      <c r="TWP43" s="50"/>
      <c r="TWQ43" s="50"/>
      <c r="TWR43" s="50"/>
      <c r="TWS43" s="50"/>
      <c r="TWT43" s="50"/>
      <c r="TWU43" s="50"/>
      <c r="TWV43" s="50"/>
      <c r="TWW43" s="50"/>
      <c r="TWX43" s="50"/>
      <c r="TWY43" s="50"/>
      <c r="TWZ43" s="50"/>
      <c r="TXA43" s="50"/>
      <c r="TXB43" s="50"/>
      <c r="TXC43" s="50"/>
      <c r="TXD43" s="50"/>
      <c r="TXE43" s="50"/>
      <c r="TXF43" s="50"/>
      <c r="TXG43" s="50"/>
      <c r="TXH43" s="50"/>
      <c r="TXI43" s="50"/>
      <c r="TXJ43" s="50"/>
      <c r="TXK43" s="50"/>
      <c r="TXL43" s="50"/>
      <c r="TXM43" s="50"/>
      <c r="TXN43" s="50"/>
      <c r="TXO43" s="50"/>
      <c r="TXP43" s="50"/>
      <c r="TXQ43" s="50"/>
      <c r="TXR43" s="50"/>
      <c r="TXS43" s="50"/>
      <c r="TXT43" s="50"/>
      <c r="TXU43" s="50"/>
      <c r="TXV43" s="50"/>
      <c r="TXW43" s="50"/>
      <c r="TXX43" s="50"/>
      <c r="TXY43" s="50"/>
      <c r="TXZ43" s="50"/>
      <c r="TYA43" s="50"/>
      <c r="TYB43" s="50"/>
      <c r="TYC43" s="50"/>
      <c r="TYD43" s="50"/>
      <c r="TYE43" s="50"/>
      <c r="TYF43" s="50"/>
      <c r="TYG43" s="50"/>
      <c r="TYH43" s="50"/>
      <c r="TYI43" s="50"/>
      <c r="TYJ43" s="50"/>
      <c r="TYK43" s="50"/>
      <c r="TYL43" s="50"/>
      <c r="TYM43" s="50"/>
      <c r="TYN43" s="50"/>
      <c r="TYO43" s="50"/>
      <c r="TYP43" s="50"/>
      <c r="TYQ43" s="50"/>
      <c r="TYR43" s="50"/>
      <c r="TYS43" s="50"/>
      <c r="TYT43" s="50"/>
      <c r="TYU43" s="50"/>
      <c r="TYV43" s="50"/>
      <c r="TYW43" s="50"/>
      <c r="TYX43" s="50"/>
      <c r="TYY43" s="50"/>
      <c r="TYZ43" s="50"/>
      <c r="TZA43" s="50"/>
      <c r="TZB43" s="50"/>
      <c r="TZC43" s="50"/>
      <c r="TZD43" s="50"/>
      <c r="TZE43" s="50"/>
      <c r="TZF43" s="50"/>
      <c r="TZG43" s="50"/>
      <c r="TZH43" s="50"/>
      <c r="TZI43" s="50"/>
      <c r="TZJ43" s="50"/>
      <c r="TZK43" s="50"/>
      <c r="TZL43" s="50"/>
      <c r="TZM43" s="50"/>
      <c r="TZN43" s="50"/>
      <c r="TZO43" s="50"/>
      <c r="TZP43" s="50"/>
      <c r="TZQ43" s="50"/>
      <c r="TZR43" s="50"/>
      <c r="TZS43" s="50"/>
      <c r="TZT43" s="50"/>
      <c r="TZU43" s="50"/>
      <c r="TZV43" s="50"/>
      <c r="TZW43" s="50"/>
      <c r="TZX43" s="50"/>
      <c r="TZY43" s="50"/>
      <c r="TZZ43" s="50"/>
      <c r="UAA43" s="50"/>
      <c r="UAB43" s="50"/>
      <c r="UAC43" s="50"/>
      <c r="UAD43" s="50"/>
      <c r="UAE43" s="50"/>
      <c r="UAF43" s="50"/>
      <c r="UAG43" s="50"/>
      <c r="UAH43" s="50"/>
      <c r="UAI43" s="50"/>
      <c r="UAJ43" s="50"/>
      <c r="UAK43" s="50"/>
      <c r="UAL43" s="50"/>
      <c r="UAM43" s="50"/>
      <c r="UAN43" s="50"/>
      <c r="UAO43" s="50"/>
      <c r="UAP43" s="50"/>
      <c r="UAQ43" s="50"/>
      <c r="UAR43" s="50"/>
      <c r="UAS43" s="50"/>
      <c r="UAT43" s="50"/>
      <c r="UAU43" s="50"/>
      <c r="UAV43" s="50"/>
      <c r="UAW43" s="50"/>
      <c r="UAX43" s="50"/>
      <c r="UAY43" s="50"/>
      <c r="UAZ43" s="50"/>
      <c r="UBA43" s="50"/>
      <c r="UBB43" s="50"/>
      <c r="UBC43" s="50"/>
      <c r="UBD43" s="50"/>
      <c r="UBE43" s="50"/>
      <c r="UBF43" s="50"/>
      <c r="UBG43" s="50"/>
      <c r="UBH43" s="50"/>
      <c r="UBI43" s="50"/>
      <c r="UBJ43" s="50"/>
      <c r="UBK43" s="50"/>
      <c r="UBL43" s="50"/>
      <c r="UBM43" s="50"/>
      <c r="UBN43" s="50"/>
      <c r="UBO43" s="50"/>
      <c r="UBP43" s="50"/>
      <c r="UBQ43" s="50"/>
      <c r="UBR43" s="50"/>
      <c r="UBS43" s="50"/>
      <c r="UBT43" s="50"/>
      <c r="UBU43" s="50"/>
      <c r="UBV43" s="50"/>
      <c r="UBW43" s="50"/>
      <c r="UBX43" s="50"/>
      <c r="UBY43" s="50"/>
      <c r="UBZ43" s="50"/>
      <c r="UCA43" s="50"/>
      <c r="UCB43" s="50"/>
      <c r="UCC43" s="50"/>
      <c r="UCD43" s="50"/>
      <c r="UCE43" s="50"/>
      <c r="UCF43" s="50"/>
      <c r="UCG43" s="50"/>
      <c r="UCH43" s="50"/>
      <c r="UCI43" s="50"/>
      <c r="UCJ43" s="50"/>
      <c r="UCK43" s="50"/>
      <c r="UCL43" s="50"/>
      <c r="UCM43" s="50"/>
      <c r="UCN43" s="50"/>
      <c r="UCO43" s="50"/>
      <c r="UCP43" s="50"/>
      <c r="UCQ43" s="50"/>
      <c r="UCR43" s="50"/>
      <c r="UCS43" s="50"/>
      <c r="UCT43" s="50"/>
      <c r="UCU43" s="50"/>
      <c r="UCV43" s="50"/>
      <c r="UCW43" s="50"/>
      <c r="UCX43" s="50"/>
      <c r="UCY43" s="50"/>
      <c r="UCZ43" s="50"/>
      <c r="UDA43" s="50"/>
      <c r="UDB43" s="50"/>
      <c r="UDC43" s="50"/>
      <c r="UDD43" s="50"/>
      <c r="UDE43" s="50"/>
      <c r="UDF43" s="50"/>
      <c r="UDG43" s="50"/>
      <c r="UDH43" s="50"/>
      <c r="UDI43" s="50"/>
      <c r="UDJ43" s="50"/>
      <c r="UDK43" s="50"/>
      <c r="UDL43" s="50"/>
      <c r="UDM43" s="50"/>
      <c r="UDN43" s="50"/>
      <c r="UDO43" s="50"/>
      <c r="UDP43" s="50"/>
      <c r="UDQ43" s="50"/>
      <c r="UDR43" s="50"/>
      <c r="UDS43" s="50"/>
      <c r="UDT43" s="50"/>
      <c r="UDU43" s="50"/>
      <c r="UDV43" s="50"/>
      <c r="UDW43" s="50"/>
      <c r="UDX43" s="50"/>
      <c r="UDY43" s="50"/>
      <c r="UDZ43" s="50"/>
      <c r="UEA43" s="50"/>
      <c r="UEB43" s="50"/>
      <c r="UEC43" s="50"/>
      <c r="UED43" s="50"/>
      <c r="UEE43" s="50"/>
      <c r="UEF43" s="50"/>
      <c r="UEG43" s="50"/>
      <c r="UEH43" s="50"/>
      <c r="UEI43" s="50"/>
      <c r="UEJ43" s="50"/>
      <c r="UEK43" s="50"/>
      <c r="UEL43" s="50"/>
      <c r="UEM43" s="50"/>
      <c r="UEN43" s="50"/>
      <c r="UEO43" s="50"/>
      <c r="UEP43" s="50"/>
      <c r="UEQ43" s="50"/>
      <c r="UER43" s="50"/>
      <c r="UES43" s="50"/>
      <c r="UET43" s="50"/>
      <c r="UEU43" s="50"/>
      <c r="UEV43" s="50"/>
      <c r="UEW43" s="50"/>
      <c r="UEX43" s="50"/>
      <c r="UEY43" s="50"/>
      <c r="UEZ43" s="50"/>
      <c r="UFA43" s="50"/>
      <c r="UFB43" s="50"/>
      <c r="UFC43" s="50"/>
      <c r="UFD43" s="50"/>
      <c r="UFE43" s="50"/>
      <c r="UFF43" s="50"/>
      <c r="UFG43" s="50"/>
      <c r="UFH43" s="50"/>
      <c r="UFI43" s="50"/>
      <c r="UFJ43" s="50"/>
      <c r="UFK43" s="50"/>
      <c r="UFL43" s="50"/>
      <c r="UFM43" s="50"/>
      <c r="UFN43" s="50"/>
      <c r="UFO43" s="50"/>
      <c r="UFP43" s="50"/>
      <c r="UFQ43" s="50"/>
      <c r="UFR43" s="50"/>
      <c r="UFS43" s="50"/>
      <c r="UFT43" s="50"/>
      <c r="UFU43" s="50"/>
      <c r="UFV43" s="50"/>
      <c r="UFW43" s="50"/>
      <c r="UFX43" s="50"/>
      <c r="UFY43" s="50"/>
      <c r="UFZ43" s="50"/>
      <c r="UGA43" s="50"/>
      <c r="UGB43" s="50"/>
      <c r="UGC43" s="50"/>
      <c r="UGD43" s="50"/>
      <c r="UGE43" s="50"/>
      <c r="UGF43" s="50"/>
      <c r="UGG43" s="50"/>
      <c r="UGH43" s="50"/>
      <c r="UGI43" s="50"/>
      <c r="UGJ43" s="50"/>
      <c r="UGK43" s="50"/>
      <c r="UGL43" s="50"/>
      <c r="UGM43" s="50"/>
      <c r="UGN43" s="50"/>
      <c r="UGO43" s="50"/>
      <c r="UGP43" s="50"/>
      <c r="UGQ43" s="50"/>
      <c r="UGR43" s="50"/>
      <c r="UGS43" s="50"/>
      <c r="UGT43" s="50"/>
      <c r="UGU43" s="50"/>
      <c r="UGV43" s="50"/>
      <c r="UGW43" s="50"/>
      <c r="UGX43" s="50"/>
      <c r="UGY43" s="50"/>
      <c r="UGZ43" s="50"/>
      <c r="UHA43" s="50"/>
      <c r="UHB43" s="50"/>
      <c r="UHC43" s="50"/>
      <c r="UHD43" s="50"/>
      <c r="UHE43" s="50"/>
      <c r="UHF43" s="50"/>
      <c r="UHG43" s="50"/>
      <c r="UHH43" s="50"/>
      <c r="UHI43" s="50"/>
      <c r="UHJ43" s="50"/>
      <c r="UHK43" s="50"/>
      <c r="UHL43" s="50"/>
      <c r="UHM43" s="50"/>
      <c r="UHN43" s="50"/>
      <c r="UHO43" s="50"/>
      <c r="UHP43" s="50"/>
      <c r="UHQ43" s="50"/>
      <c r="UHR43" s="50"/>
      <c r="UHS43" s="50"/>
      <c r="UHT43" s="50"/>
      <c r="UHU43" s="50"/>
      <c r="UHV43" s="50"/>
      <c r="UHW43" s="50"/>
      <c r="UHX43" s="50"/>
      <c r="UHY43" s="50"/>
      <c r="UHZ43" s="50"/>
      <c r="UIA43" s="50"/>
      <c r="UIB43" s="50"/>
      <c r="UIC43" s="50"/>
      <c r="UID43" s="50"/>
      <c r="UIE43" s="50"/>
      <c r="UIF43" s="50"/>
      <c r="UIG43" s="50"/>
      <c r="UIH43" s="50"/>
      <c r="UII43" s="50"/>
      <c r="UIJ43" s="50"/>
      <c r="UIK43" s="50"/>
      <c r="UIL43" s="50"/>
      <c r="UIM43" s="50"/>
      <c r="UIN43" s="50"/>
      <c r="UIO43" s="50"/>
      <c r="UIP43" s="50"/>
      <c r="UIQ43" s="50"/>
      <c r="UIR43" s="50"/>
      <c r="UIS43" s="50"/>
      <c r="UIT43" s="50"/>
      <c r="UIU43" s="50"/>
      <c r="UIV43" s="50"/>
      <c r="UIW43" s="50"/>
      <c r="UIX43" s="50"/>
      <c r="UIY43" s="50"/>
      <c r="UIZ43" s="50"/>
      <c r="UJA43" s="50"/>
      <c r="UJB43" s="50"/>
      <c r="UJC43" s="50"/>
      <c r="UJD43" s="50"/>
      <c r="UJE43" s="50"/>
      <c r="UJF43" s="50"/>
      <c r="UJG43" s="50"/>
      <c r="UJH43" s="50"/>
      <c r="UJI43" s="50"/>
      <c r="UJJ43" s="50"/>
      <c r="UJK43" s="50"/>
      <c r="UJL43" s="50"/>
      <c r="UJM43" s="50"/>
      <c r="UJN43" s="50"/>
      <c r="UJO43" s="50"/>
      <c r="UJP43" s="50"/>
      <c r="UJQ43" s="50"/>
      <c r="UJR43" s="50"/>
      <c r="UJS43" s="50"/>
      <c r="UJT43" s="50"/>
      <c r="UJU43" s="50"/>
      <c r="UJV43" s="50"/>
      <c r="UJW43" s="50"/>
      <c r="UJX43" s="50"/>
      <c r="UJY43" s="50"/>
      <c r="UJZ43" s="50"/>
      <c r="UKA43" s="50"/>
      <c r="UKB43" s="50"/>
      <c r="UKC43" s="50"/>
      <c r="UKD43" s="50"/>
      <c r="UKE43" s="50"/>
      <c r="UKF43" s="50"/>
      <c r="UKG43" s="50"/>
      <c r="UKH43" s="50"/>
      <c r="UKI43" s="50"/>
      <c r="UKJ43" s="50"/>
      <c r="UKK43" s="50"/>
      <c r="UKL43" s="50"/>
      <c r="UKM43" s="50"/>
      <c r="UKN43" s="50"/>
      <c r="UKO43" s="50"/>
      <c r="UKP43" s="50"/>
      <c r="UKQ43" s="50"/>
      <c r="UKR43" s="50"/>
      <c r="UKS43" s="50"/>
      <c r="UKT43" s="50"/>
      <c r="UKU43" s="50"/>
      <c r="UKV43" s="50"/>
      <c r="UKW43" s="50"/>
      <c r="UKX43" s="50"/>
      <c r="UKY43" s="50"/>
      <c r="UKZ43" s="50"/>
      <c r="ULA43" s="50"/>
      <c r="ULB43" s="50"/>
      <c r="ULC43" s="50"/>
      <c r="ULD43" s="50"/>
      <c r="ULE43" s="50"/>
      <c r="ULF43" s="50"/>
      <c r="ULG43" s="50"/>
      <c r="ULH43" s="50"/>
      <c r="ULI43" s="50"/>
      <c r="ULJ43" s="50"/>
      <c r="ULK43" s="50"/>
      <c r="ULL43" s="50"/>
      <c r="ULM43" s="50"/>
      <c r="ULN43" s="50"/>
      <c r="ULO43" s="50"/>
      <c r="ULP43" s="50"/>
      <c r="ULQ43" s="50"/>
      <c r="ULR43" s="50"/>
      <c r="ULS43" s="50"/>
      <c r="ULT43" s="50"/>
      <c r="ULU43" s="50"/>
      <c r="ULV43" s="50"/>
      <c r="ULW43" s="50"/>
      <c r="ULX43" s="50"/>
      <c r="ULY43" s="50"/>
      <c r="ULZ43" s="50"/>
      <c r="UMA43" s="50"/>
      <c r="UMB43" s="50"/>
      <c r="UMC43" s="50"/>
      <c r="UMD43" s="50"/>
      <c r="UME43" s="50"/>
      <c r="UMF43" s="50"/>
      <c r="UMG43" s="50"/>
      <c r="UMH43" s="50"/>
      <c r="UMI43" s="50"/>
      <c r="UMJ43" s="50"/>
      <c r="UMK43" s="50"/>
      <c r="UML43" s="50"/>
      <c r="UMM43" s="50"/>
      <c r="UMN43" s="50"/>
      <c r="UMO43" s="50"/>
      <c r="UMP43" s="50"/>
      <c r="UMQ43" s="50"/>
      <c r="UMR43" s="50"/>
      <c r="UMS43" s="50"/>
      <c r="UMT43" s="50"/>
      <c r="UMU43" s="50"/>
      <c r="UMV43" s="50"/>
      <c r="UMW43" s="50"/>
      <c r="UMX43" s="50"/>
      <c r="UMY43" s="50"/>
      <c r="UMZ43" s="50"/>
      <c r="UNA43" s="50"/>
      <c r="UNB43" s="50"/>
      <c r="UNC43" s="50"/>
      <c r="UND43" s="50"/>
      <c r="UNE43" s="50"/>
      <c r="UNF43" s="50"/>
      <c r="UNG43" s="50"/>
      <c r="UNH43" s="50"/>
      <c r="UNI43" s="50"/>
      <c r="UNJ43" s="50"/>
      <c r="UNK43" s="50"/>
      <c r="UNL43" s="50"/>
      <c r="UNM43" s="50"/>
      <c r="UNN43" s="50"/>
      <c r="UNO43" s="50"/>
      <c r="UNP43" s="50"/>
      <c r="UNQ43" s="50"/>
      <c r="UNR43" s="50"/>
      <c r="UNS43" s="50"/>
      <c r="UNT43" s="50"/>
      <c r="UNU43" s="50"/>
      <c r="UNV43" s="50"/>
      <c r="UNW43" s="50"/>
      <c r="UNX43" s="50"/>
      <c r="UNY43" s="50"/>
      <c r="UNZ43" s="50"/>
      <c r="UOA43" s="50"/>
      <c r="UOB43" s="50"/>
      <c r="UOC43" s="50"/>
      <c r="UOD43" s="50"/>
      <c r="UOE43" s="50"/>
      <c r="UOF43" s="50"/>
      <c r="UOG43" s="50"/>
      <c r="UOH43" s="50"/>
      <c r="UOI43" s="50"/>
      <c r="UOJ43" s="50"/>
      <c r="UOK43" s="50"/>
      <c r="UOL43" s="50"/>
      <c r="UOM43" s="50"/>
      <c r="UON43" s="50"/>
      <c r="UOO43" s="50"/>
      <c r="UOP43" s="50"/>
      <c r="UOQ43" s="50"/>
      <c r="UOR43" s="50"/>
      <c r="UOS43" s="50"/>
      <c r="UOT43" s="50"/>
      <c r="UOU43" s="50"/>
      <c r="UOV43" s="50"/>
      <c r="UOW43" s="50"/>
      <c r="UOX43" s="50"/>
      <c r="UOY43" s="50"/>
      <c r="UOZ43" s="50"/>
      <c r="UPA43" s="50"/>
      <c r="UPB43" s="50"/>
      <c r="UPC43" s="50"/>
      <c r="UPD43" s="50"/>
      <c r="UPE43" s="50"/>
      <c r="UPF43" s="50"/>
      <c r="UPG43" s="50"/>
      <c r="UPH43" s="50"/>
      <c r="UPI43" s="50"/>
      <c r="UPJ43" s="50"/>
      <c r="UPK43" s="50"/>
      <c r="UPL43" s="50"/>
      <c r="UPM43" s="50"/>
      <c r="UPN43" s="50"/>
      <c r="UPO43" s="50"/>
      <c r="UPP43" s="50"/>
      <c r="UPQ43" s="50"/>
      <c r="UPR43" s="50"/>
      <c r="UPS43" s="50"/>
      <c r="UPT43" s="50"/>
      <c r="UPU43" s="50"/>
      <c r="UPV43" s="50"/>
      <c r="UPW43" s="50"/>
      <c r="UPX43" s="50"/>
      <c r="UPY43" s="50"/>
      <c r="UPZ43" s="50"/>
      <c r="UQA43" s="50"/>
      <c r="UQB43" s="50"/>
      <c r="UQC43" s="50"/>
      <c r="UQD43" s="50"/>
      <c r="UQE43" s="50"/>
      <c r="UQF43" s="50"/>
      <c r="UQG43" s="50"/>
      <c r="UQH43" s="50"/>
      <c r="UQI43" s="50"/>
      <c r="UQJ43" s="50"/>
      <c r="UQK43" s="50"/>
      <c r="UQL43" s="50"/>
      <c r="UQM43" s="50"/>
      <c r="UQN43" s="50"/>
      <c r="UQO43" s="50"/>
      <c r="UQP43" s="50"/>
      <c r="UQQ43" s="50"/>
      <c r="UQR43" s="50"/>
      <c r="UQS43" s="50"/>
      <c r="UQT43" s="50"/>
      <c r="UQU43" s="50"/>
      <c r="UQV43" s="50"/>
      <c r="UQW43" s="50"/>
      <c r="UQX43" s="50"/>
      <c r="UQY43" s="50"/>
      <c r="UQZ43" s="50"/>
      <c r="URA43" s="50"/>
      <c r="URB43" s="50"/>
      <c r="URC43" s="50"/>
      <c r="URD43" s="50"/>
      <c r="URE43" s="50"/>
      <c r="URF43" s="50"/>
      <c r="URG43" s="50"/>
      <c r="URH43" s="50"/>
      <c r="URI43" s="50"/>
      <c r="URJ43" s="50"/>
      <c r="URK43" s="50"/>
      <c r="URL43" s="50"/>
      <c r="URM43" s="50"/>
      <c r="URN43" s="50"/>
      <c r="URO43" s="50"/>
      <c r="URP43" s="50"/>
      <c r="URQ43" s="50"/>
      <c r="URR43" s="50"/>
      <c r="URS43" s="50"/>
      <c r="URT43" s="50"/>
      <c r="URU43" s="50"/>
      <c r="URV43" s="50"/>
      <c r="URW43" s="50"/>
      <c r="URX43" s="50"/>
      <c r="URY43" s="50"/>
      <c r="URZ43" s="50"/>
      <c r="USA43" s="50"/>
      <c r="USB43" s="50"/>
      <c r="USC43" s="50"/>
      <c r="USD43" s="50"/>
      <c r="USE43" s="50"/>
      <c r="USF43" s="50"/>
      <c r="USG43" s="50"/>
      <c r="USH43" s="50"/>
      <c r="USI43" s="50"/>
      <c r="USJ43" s="50"/>
      <c r="USK43" s="50"/>
      <c r="USL43" s="50"/>
      <c r="USM43" s="50"/>
      <c r="USN43" s="50"/>
      <c r="USO43" s="50"/>
      <c r="USP43" s="50"/>
      <c r="USQ43" s="50"/>
      <c r="USR43" s="50"/>
      <c r="USS43" s="50"/>
      <c r="UST43" s="50"/>
      <c r="USU43" s="50"/>
      <c r="USV43" s="50"/>
      <c r="USW43" s="50"/>
      <c r="USX43" s="50"/>
      <c r="USY43" s="50"/>
      <c r="USZ43" s="50"/>
      <c r="UTA43" s="50"/>
      <c r="UTB43" s="50"/>
      <c r="UTC43" s="50"/>
      <c r="UTD43" s="50"/>
      <c r="UTE43" s="50"/>
      <c r="UTF43" s="50"/>
      <c r="UTG43" s="50"/>
      <c r="UTH43" s="50"/>
      <c r="UTI43" s="50"/>
      <c r="UTJ43" s="50"/>
      <c r="UTK43" s="50"/>
      <c r="UTL43" s="50"/>
      <c r="UTM43" s="50"/>
      <c r="UTN43" s="50"/>
      <c r="UTO43" s="50"/>
      <c r="UTP43" s="50"/>
      <c r="UTQ43" s="50"/>
      <c r="UTR43" s="50"/>
      <c r="UTS43" s="50"/>
      <c r="UTT43" s="50"/>
      <c r="UTU43" s="50"/>
      <c r="UTV43" s="50"/>
      <c r="UTW43" s="50"/>
      <c r="UTX43" s="50"/>
      <c r="UTY43" s="50"/>
      <c r="UTZ43" s="50"/>
      <c r="UUA43" s="50"/>
      <c r="UUB43" s="50"/>
      <c r="UUC43" s="50"/>
      <c r="UUD43" s="50"/>
      <c r="UUE43" s="50"/>
      <c r="UUF43" s="50"/>
      <c r="UUG43" s="50"/>
      <c r="UUH43" s="50"/>
      <c r="UUI43" s="50"/>
      <c r="UUJ43" s="50"/>
      <c r="UUK43" s="50"/>
      <c r="UUL43" s="50"/>
      <c r="UUM43" s="50"/>
      <c r="UUN43" s="50"/>
      <c r="UUO43" s="50"/>
      <c r="UUP43" s="50"/>
      <c r="UUQ43" s="50"/>
      <c r="UUR43" s="50"/>
      <c r="UUS43" s="50"/>
      <c r="UUT43" s="50"/>
      <c r="UUU43" s="50"/>
      <c r="UUV43" s="50"/>
      <c r="UUW43" s="50"/>
      <c r="UUX43" s="50"/>
      <c r="UUY43" s="50"/>
      <c r="UUZ43" s="50"/>
      <c r="UVA43" s="50"/>
      <c r="UVB43" s="50"/>
      <c r="UVC43" s="50"/>
      <c r="UVD43" s="50"/>
      <c r="UVE43" s="50"/>
      <c r="UVF43" s="50"/>
      <c r="UVG43" s="50"/>
      <c r="UVH43" s="50"/>
      <c r="UVI43" s="50"/>
      <c r="UVJ43" s="50"/>
      <c r="UVK43" s="50"/>
      <c r="UVL43" s="50"/>
      <c r="UVM43" s="50"/>
      <c r="UVN43" s="50"/>
      <c r="UVO43" s="50"/>
      <c r="UVP43" s="50"/>
      <c r="UVQ43" s="50"/>
      <c r="UVR43" s="50"/>
      <c r="UVS43" s="50"/>
      <c r="UVT43" s="50"/>
      <c r="UVU43" s="50"/>
      <c r="UVV43" s="50"/>
      <c r="UVW43" s="50"/>
      <c r="UVX43" s="50"/>
      <c r="UVY43" s="50"/>
      <c r="UVZ43" s="50"/>
      <c r="UWA43" s="50"/>
      <c r="UWB43" s="50"/>
      <c r="UWC43" s="50"/>
      <c r="UWD43" s="50"/>
      <c r="UWE43" s="50"/>
      <c r="UWF43" s="50"/>
      <c r="UWG43" s="50"/>
      <c r="UWH43" s="50"/>
      <c r="UWI43" s="50"/>
      <c r="UWJ43" s="50"/>
      <c r="UWK43" s="50"/>
      <c r="UWL43" s="50"/>
      <c r="UWM43" s="50"/>
      <c r="UWN43" s="50"/>
      <c r="UWO43" s="50"/>
      <c r="UWP43" s="50"/>
      <c r="UWQ43" s="50"/>
      <c r="UWR43" s="50"/>
      <c r="UWS43" s="50"/>
      <c r="UWT43" s="50"/>
      <c r="UWU43" s="50"/>
      <c r="UWV43" s="50"/>
      <c r="UWW43" s="50"/>
      <c r="UWX43" s="50"/>
      <c r="UWY43" s="50"/>
      <c r="UWZ43" s="50"/>
      <c r="UXA43" s="50"/>
      <c r="UXB43" s="50"/>
      <c r="UXC43" s="50"/>
      <c r="UXD43" s="50"/>
      <c r="UXE43" s="50"/>
      <c r="UXF43" s="50"/>
      <c r="UXG43" s="50"/>
      <c r="UXH43" s="50"/>
      <c r="UXI43" s="50"/>
      <c r="UXJ43" s="50"/>
      <c r="UXK43" s="50"/>
      <c r="UXL43" s="50"/>
      <c r="UXM43" s="50"/>
      <c r="UXN43" s="50"/>
      <c r="UXO43" s="50"/>
      <c r="UXP43" s="50"/>
      <c r="UXQ43" s="50"/>
      <c r="UXR43" s="50"/>
      <c r="UXS43" s="50"/>
      <c r="UXT43" s="50"/>
      <c r="UXU43" s="50"/>
      <c r="UXV43" s="50"/>
      <c r="UXW43" s="50"/>
      <c r="UXX43" s="50"/>
      <c r="UXY43" s="50"/>
      <c r="UXZ43" s="50"/>
      <c r="UYA43" s="50"/>
      <c r="UYB43" s="50"/>
      <c r="UYC43" s="50"/>
      <c r="UYD43" s="50"/>
      <c r="UYE43" s="50"/>
      <c r="UYF43" s="50"/>
      <c r="UYG43" s="50"/>
      <c r="UYH43" s="50"/>
      <c r="UYI43" s="50"/>
      <c r="UYJ43" s="50"/>
      <c r="UYK43" s="50"/>
      <c r="UYL43" s="50"/>
      <c r="UYM43" s="50"/>
      <c r="UYN43" s="50"/>
      <c r="UYO43" s="50"/>
      <c r="UYP43" s="50"/>
      <c r="UYQ43" s="50"/>
      <c r="UYR43" s="50"/>
      <c r="UYS43" s="50"/>
      <c r="UYT43" s="50"/>
      <c r="UYU43" s="50"/>
      <c r="UYV43" s="50"/>
      <c r="UYW43" s="50"/>
      <c r="UYX43" s="50"/>
      <c r="UYY43" s="50"/>
      <c r="UYZ43" s="50"/>
      <c r="UZA43" s="50"/>
      <c r="UZB43" s="50"/>
      <c r="UZC43" s="50"/>
      <c r="UZD43" s="50"/>
      <c r="UZE43" s="50"/>
      <c r="UZF43" s="50"/>
      <c r="UZG43" s="50"/>
      <c r="UZH43" s="50"/>
      <c r="UZI43" s="50"/>
      <c r="UZJ43" s="50"/>
      <c r="UZK43" s="50"/>
      <c r="UZL43" s="50"/>
      <c r="UZM43" s="50"/>
      <c r="UZN43" s="50"/>
      <c r="UZO43" s="50"/>
      <c r="UZP43" s="50"/>
      <c r="UZQ43" s="50"/>
      <c r="UZR43" s="50"/>
      <c r="UZS43" s="50"/>
      <c r="UZT43" s="50"/>
      <c r="UZU43" s="50"/>
      <c r="UZV43" s="50"/>
      <c r="UZW43" s="50"/>
      <c r="UZX43" s="50"/>
      <c r="UZY43" s="50"/>
      <c r="UZZ43" s="50"/>
      <c r="VAA43" s="50"/>
      <c r="VAB43" s="50"/>
      <c r="VAC43" s="50"/>
      <c r="VAD43" s="50"/>
      <c r="VAE43" s="50"/>
      <c r="VAF43" s="50"/>
      <c r="VAG43" s="50"/>
      <c r="VAH43" s="50"/>
      <c r="VAI43" s="50"/>
      <c r="VAJ43" s="50"/>
      <c r="VAK43" s="50"/>
      <c r="VAL43" s="50"/>
      <c r="VAM43" s="50"/>
      <c r="VAN43" s="50"/>
      <c r="VAO43" s="50"/>
      <c r="VAP43" s="50"/>
      <c r="VAQ43" s="50"/>
      <c r="VAR43" s="50"/>
      <c r="VAS43" s="50"/>
      <c r="VAT43" s="50"/>
      <c r="VAU43" s="50"/>
      <c r="VAV43" s="50"/>
      <c r="VAW43" s="50"/>
      <c r="VAX43" s="50"/>
      <c r="VAY43" s="50"/>
      <c r="VAZ43" s="50"/>
      <c r="VBA43" s="50"/>
      <c r="VBB43" s="50"/>
      <c r="VBC43" s="50"/>
      <c r="VBD43" s="50"/>
      <c r="VBE43" s="50"/>
      <c r="VBF43" s="50"/>
      <c r="VBG43" s="50"/>
      <c r="VBH43" s="50"/>
      <c r="VBI43" s="50"/>
      <c r="VBJ43" s="50"/>
      <c r="VBK43" s="50"/>
      <c r="VBL43" s="50"/>
      <c r="VBM43" s="50"/>
      <c r="VBN43" s="50"/>
      <c r="VBO43" s="50"/>
      <c r="VBP43" s="50"/>
      <c r="VBQ43" s="50"/>
      <c r="VBR43" s="50"/>
      <c r="VBS43" s="50"/>
      <c r="VBT43" s="50"/>
      <c r="VBU43" s="50"/>
      <c r="VBV43" s="50"/>
      <c r="VBW43" s="50"/>
      <c r="VBX43" s="50"/>
      <c r="VBY43" s="50"/>
      <c r="VBZ43" s="50"/>
      <c r="VCA43" s="50"/>
      <c r="VCB43" s="50"/>
      <c r="VCC43" s="50"/>
      <c r="VCD43" s="50"/>
      <c r="VCE43" s="50"/>
      <c r="VCF43" s="50"/>
      <c r="VCG43" s="50"/>
      <c r="VCH43" s="50"/>
      <c r="VCI43" s="50"/>
      <c r="VCJ43" s="50"/>
      <c r="VCK43" s="50"/>
      <c r="VCL43" s="50"/>
      <c r="VCM43" s="50"/>
      <c r="VCN43" s="50"/>
      <c r="VCO43" s="50"/>
      <c r="VCP43" s="50"/>
      <c r="VCQ43" s="50"/>
      <c r="VCR43" s="50"/>
      <c r="VCS43" s="50"/>
      <c r="VCT43" s="50"/>
      <c r="VCU43" s="50"/>
      <c r="VCV43" s="50"/>
      <c r="VCW43" s="50"/>
      <c r="VCX43" s="50"/>
      <c r="VCY43" s="50"/>
      <c r="VCZ43" s="50"/>
      <c r="VDA43" s="50"/>
      <c r="VDB43" s="50"/>
      <c r="VDC43" s="50"/>
      <c r="VDD43" s="50"/>
      <c r="VDE43" s="50"/>
      <c r="VDF43" s="50"/>
      <c r="VDG43" s="50"/>
      <c r="VDH43" s="50"/>
      <c r="VDI43" s="50"/>
      <c r="VDJ43" s="50"/>
      <c r="VDK43" s="50"/>
      <c r="VDL43" s="50"/>
      <c r="VDM43" s="50"/>
      <c r="VDN43" s="50"/>
      <c r="VDO43" s="50"/>
      <c r="VDP43" s="50"/>
      <c r="VDQ43" s="50"/>
      <c r="VDR43" s="50"/>
      <c r="VDS43" s="50"/>
      <c r="VDT43" s="50"/>
      <c r="VDU43" s="50"/>
      <c r="VDV43" s="50"/>
      <c r="VDW43" s="50"/>
      <c r="VDX43" s="50"/>
      <c r="VDY43" s="50"/>
      <c r="VDZ43" s="50"/>
      <c r="VEA43" s="50"/>
      <c r="VEB43" s="50"/>
      <c r="VEC43" s="50"/>
      <c r="VED43" s="50"/>
      <c r="VEE43" s="50"/>
      <c r="VEF43" s="50"/>
      <c r="VEG43" s="50"/>
      <c r="VEH43" s="50"/>
      <c r="VEI43" s="50"/>
      <c r="VEJ43" s="50"/>
      <c r="VEK43" s="50"/>
      <c r="VEL43" s="50"/>
      <c r="VEM43" s="50"/>
      <c r="VEN43" s="50"/>
      <c r="VEO43" s="50"/>
      <c r="VEP43" s="50"/>
      <c r="VEQ43" s="50"/>
      <c r="VER43" s="50"/>
      <c r="VES43" s="50"/>
      <c r="VET43" s="50"/>
      <c r="VEU43" s="50"/>
      <c r="VEV43" s="50"/>
      <c r="VEW43" s="50"/>
      <c r="VEX43" s="50"/>
      <c r="VEY43" s="50"/>
      <c r="VEZ43" s="50"/>
      <c r="VFA43" s="50"/>
      <c r="VFB43" s="50"/>
      <c r="VFC43" s="50"/>
      <c r="VFD43" s="50"/>
      <c r="VFE43" s="50"/>
      <c r="VFF43" s="50"/>
      <c r="VFG43" s="50"/>
      <c r="VFH43" s="50"/>
      <c r="VFI43" s="50"/>
      <c r="VFJ43" s="50"/>
      <c r="VFK43" s="50"/>
      <c r="VFL43" s="50"/>
      <c r="VFM43" s="50"/>
      <c r="VFN43" s="50"/>
      <c r="VFO43" s="50"/>
      <c r="VFP43" s="50"/>
      <c r="VFQ43" s="50"/>
      <c r="VFR43" s="50"/>
      <c r="VFS43" s="50"/>
      <c r="VFT43" s="50"/>
      <c r="VFU43" s="50"/>
      <c r="VFV43" s="50"/>
      <c r="VFW43" s="50"/>
      <c r="VFX43" s="50"/>
      <c r="VFY43" s="50"/>
      <c r="VFZ43" s="50"/>
      <c r="VGA43" s="50"/>
      <c r="VGB43" s="50"/>
      <c r="VGC43" s="50"/>
      <c r="VGD43" s="50"/>
      <c r="VGE43" s="50"/>
      <c r="VGF43" s="50"/>
      <c r="VGG43" s="50"/>
      <c r="VGH43" s="50"/>
      <c r="VGI43" s="50"/>
      <c r="VGJ43" s="50"/>
      <c r="VGK43" s="50"/>
      <c r="VGL43" s="50"/>
      <c r="VGM43" s="50"/>
      <c r="VGN43" s="50"/>
      <c r="VGO43" s="50"/>
      <c r="VGP43" s="50"/>
      <c r="VGQ43" s="50"/>
      <c r="VGR43" s="50"/>
      <c r="VGS43" s="50"/>
      <c r="VGT43" s="50"/>
      <c r="VGU43" s="50"/>
      <c r="VGV43" s="50"/>
      <c r="VGW43" s="50"/>
      <c r="VGX43" s="50"/>
      <c r="VGY43" s="50"/>
      <c r="VGZ43" s="50"/>
      <c r="VHA43" s="50"/>
      <c r="VHB43" s="50"/>
      <c r="VHC43" s="50"/>
      <c r="VHD43" s="50"/>
      <c r="VHE43" s="50"/>
      <c r="VHF43" s="50"/>
      <c r="VHG43" s="50"/>
      <c r="VHH43" s="50"/>
      <c r="VHI43" s="50"/>
      <c r="VHJ43" s="50"/>
      <c r="VHK43" s="50"/>
      <c r="VHL43" s="50"/>
      <c r="VHM43" s="50"/>
      <c r="VHN43" s="50"/>
      <c r="VHO43" s="50"/>
      <c r="VHP43" s="50"/>
      <c r="VHQ43" s="50"/>
      <c r="VHR43" s="50"/>
      <c r="VHS43" s="50"/>
      <c r="VHT43" s="50"/>
      <c r="VHU43" s="50"/>
      <c r="VHV43" s="50"/>
      <c r="VHW43" s="50"/>
      <c r="VHX43" s="50"/>
      <c r="VHY43" s="50"/>
      <c r="VHZ43" s="50"/>
      <c r="VIA43" s="50"/>
      <c r="VIB43" s="50"/>
      <c r="VIC43" s="50"/>
      <c r="VID43" s="50"/>
      <c r="VIE43" s="50"/>
      <c r="VIF43" s="50"/>
      <c r="VIG43" s="50"/>
      <c r="VIH43" s="50"/>
      <c r="VII43" s="50"/>
      <c r="VIJ43" s="50"/>
      <c r="VIK43" s="50"/>
      <c r="VIL43" s="50"/>
      <c r="VIM43" s="50"/>
      <c r="VIN43" s="50"/>
      <c r="VIO43" s="50"/>
      <c r="VIP43" s="50"/>
      <c r="VIQ43" s="50"/>
      <c r="VIR43" s="50"/>
      <c r="VIS43" s="50"/>
      <c r="VIT43" s="50"/>
      <c r="VIU43" s="50"/>
      <c r="VIV43" s="50"/>
      <c r="VIW43" s="50"/>
      <c r="VIX43" s="50"/>
      <c r="VIY43" s="50"/>
      <c r="VIZ43" s="50"/>
      <c r="VJA43" s="50"/>
      <c r="VJB43" s="50"/>
      <c r="VJC43" s="50"/>
      <c r="VJD43" s="50"/>
      <c r="VJE43" s="50"/>
      <c r="VJF43" s="50"/>
      <c r="VJG43" s="50"/>
      <c r="VJH43" s="50"/>
      <c r="VJI43" s="50"/>
      <c r="VJJ43" s="50"/>
      <c r="VJK43" s="50"/>
      <c r="VJL43" s="50"/>
      <c r="VJM43" s="50"/>
      <c r="VJN43" s="50"/>
      <c r="VJO43" s="50"/>
      <c r="VJP43" s="50"/>
      <c r="VJQ43" s="50"/>
      <c r="VJR43" s="50"/>
      <c r="VJS43" s="50"/>
      <c r="VJT43" s="50"/>
      <c r="VJU43" s="50"/>
      <c r="VJV43" s="50"/>
      <c r="VJW43" s="50"/>
      <c r="VJX43" s="50"/>
      <c r="VJY43" s="50"/>
      <c r="VJZ43" s="50"/>
      <c r="VKA43" s="50"/>
      <c r="VKB43" s="50"/>
      <c r="VKC43" s="50"/>
      <c r="VKD43" s="50"/>
      <c r="VKE43" s="50"/>
      <c r="VKF43" s="50"/>
      <c r="VKG43" s="50"/>
      <c r="VKH43" s="50"/>
      <c r="VKI43" s="50"/>
      <c r="VKJ43" s="50"/>
      <c r="VKK43" s="50"/>
      <c r="VKL43" s="50"/>
      <c r="VKM43" s="50"/>
      <c r="VKN43" s="50"/>
      <c r="VKO43" s="50"/>
      <c r="VKP43" s="50"/>
      <c r="VKQ43" s="50"/>
      <c r="VKR43" s="50"/>
      <c r="VKS43" s="50"/>
      <c r="VKT43" s="50"/>
      <c r="VKU43" s="50"/>
      <c r="VKV43" s="50"/>
      <c r="VKW43" s="50"/>
      <c r="VKX43" s="50"/>
      <c r="VKY43" s="50"/>
      <c r="VKZ43" s="50"/>
      <c r="VLA43" s="50"/>
      <c r="VLB43" s="50"/>
      <c r="VLC43" s="50"/>
      <c r="VLD43" s="50"/>
      <c r="VLE43" s="50"/>
      <c r="VLF43" s="50"/>
      <c r="VLG43" s="50"/>
      <c r="VLH43" s="50"/>
      <c r="VLI43" s="50"/>
      <c r="VLJ43" s="50"/>
      <c r="VLK43" s="50"/>
      <c r="VLL43" s="50"/>
      <c r="VLM43" s="50"/>
      <c r="VLN43" s="50"/>
      <c r="VLO43" s="50"/>
      <c r="VLP43" s="50"/>
      <c r="VLQ43" s="50"/>
      <c r="VLR43" s="50"/>
      <c r="VLS43" s="50"/>
      <c r="VLT43" s="50"/>
      <c r="VLU43" s="50"/>
      <c r="VLV43" s="50"/>
      <c r="VLW43" s="50"/>
      <c r="VLX43" s="50"/>
      <c r="VLY43" s="50"/>
      <c r="VLZ43" s="50"/>
      <c r="VMA43" s="50"/>
      <c r="VMB43" s="50"/>
      <c r="VMC43" s="50"/>
      <c r="VMD43" s="50"/>
      <c r="VME43" s="50"/>
      <c r="VMF43" s="50"/>
      <c r="VMG43" s="50"/>
      <c r="VMH43" s="50"/>
      <c r="VMI43" s="50"/>
      <c r="VMJ43" s="50"/>
      <c r="VMK43" s="50"/>
      <c r="VML43" s="50"/>
      <c r="VMM43" s="50"/>
      <c r="VMN43" s="50"/>
      <c r="VMO43" s="50"/>
      <c r="VMP43" s="50"/>
      <c r="VMQ43" s="50"/>
      <c r="VMR43" s="50"/>
      <c r="VMS43" s="50"/>
      <c r="VMT43" s="50"/>
      <c r="VMU43" s="50"/>
      <c r="VMV43" s="50"/>
      <c r="VMW43" s="50"/>
      <c r="VMX43" s="50"/>
      <c r="VMY43" s="50"/>
      <c r="VMZ43" s="50"/>
      <c r="VNA43" s="50"/>
      <c r="VNB43" s="50"/>
      <c r="VNC43" s="50"/>
      <c r="VND43" s="50"/>
      <c r="VNE43" s="50"/>
      <c r="VNF43" s="50"/>
      <c r="VNG43" s="50"/>
      <c r="VNH43" s="50"/>
      <c r="VNI43" s="50"/>
      <c r="VNJ43" s="50"/>
      <c r="VNK43" s="50"/>
      <c r="VNL43" s="50"/>
      <c r="VNM43" s="50"/>
      <c r="VNN43" s="50"/>
      <c r="VNO43" s="50"/>
      <c r="VNP43" s="50"/>
      <c r="VNQ43" s="50"/>
      <c r="VNR43" s="50"/>
      <c r="VNS43" s="50"/>
      <c r="VNT43" s="50"/>
      <c r="VNU43" s="50"/>
      <c r="VNV43" s="50"/>
      <c r="VNW43" s="50"/>
      <c r="VNX43" s="50"/>
      <c r="VNY43" s="50"/>
      <c r="VNZ43" s="50"/>
      <c r="VOA43" s="50"/>
      <c r="VOB43" s="50"/>
      <c r="VOC43" s="50"/>
      <c r="VOD43" s="50"/>
      <c r="VOE43" s="50"/>
      <c r="VOF43" s="50"/>
      <c r="VOG43" s="50"/>
      <c r="VOH43" s="50"/>
      <c r="VOI43" s="50"/>
      <c r="VOJ43" s="50"/>
      <c r="VOK43" s="50"/>
      <c r="VOL43" s="50"/>
      <c r="VOM43" s="50"/>
      <c r="VON43" s="50"/>
      <c r="VOO43" s="50"/>
      <c r="VOP43" s="50"/>
      <c r="VOQ43" s="50"/>
      <c r="VOR43" s="50"/>
      <c r="VOS43" s="50"/>
      <c r="VOT43" s="50"/>
      <c r="VOU43" s="50"/>
      <c r="VOV43" s="50"/>
      <c r="VOW43" s="50"/>
      <c r="VOX43" s="50"/>
      <c r="VOY43" s="50"/>
      <c r="VOZ43" s="50"/>
      <c r="VPA43" s="50"/>
      <c r="VPB43" s="50"/>
      <c r="VPC43" s="50"/>
      <c r="VPD43" s="50"/>
      <c r="VPE43" s="50"/>
      <c r="VPF43" s="50"/>
      <c r="VPG43" s="50"/>
      <c r="VPH43" s="50"/>
      <c r="VPI43" s="50"/>
      <c r="VPJ43" s="50"/>
      <c r="VPK43" s="50"/>
      <c r="VPL43" s="50"/>
      <c r="VPM43" s="50"/>
      <c r="VPN43" s="50"/>
      <c r="VPO43" s="50"/>
      <c r="VPP43" s="50"/>
      <c r="VPQ43" s="50"/>
      <c r="VPR43" s="50"/>
      <c r="VPS43" s="50"/>
      <c r="VPT43" s="50"/>
      <c r="VPU43" s="50"/>
      <c r="VPV43" s="50"/>
      <c r="VPW43" s="50"/>
      <c r="VPX43" s="50"/>
      <c r="VPY43" s="50"/>
      <c r="VPZ43" s="50"/>
      <c r="VQA43" s="50"/>
      <c r="VQB43" s="50"/>
      <c r="VQC43" s="50"/>
      <c r="VQD43" s="50"/>
      <c r="VQE43" s="50"/>
      <c r="VQF43" s="50"/>
      <c r="VQG43" s="50"/>
      <c r="VQH43" s="50"/>
      <c r="VQI43" s="50"/>
      <c r="VQJ43" s="50"/>
      <c r="VQK43" s="50"/>
      <c r="VQL43" s="50"/>
      <c r="VQM43" s="50"/>
      <c r="VQN43" s="50"/>
      <c r="VQO43" s="50"/>
      <c r="VQP43" s="50"/>
      <c r="VQQ43" s="50"/>
      <c r="VQR43" s="50"/>
      <c r="VQS43" s="50"/>
      <c r="VQT43" s="50"/>
      <c r="VQU43" s="50"/>
      <c r="VQV43" s="50"/>
      <c r="VQW43" s="50"/>
      <c r="VQX43" s="50"/>
      <c r="VQY43" s="50"/>
      <c r="VQZ43" s="50"/>
      <c r="VRA43" s="50"/>
      <c r="VRB43" s="50"/>
      <c r="VRC43" s="50"/>
      <c r="VRD43" s="50"/>
      <c r="VRE43" s="50"/>
      <c r="VRF43" s="50"/>
      <c r="VRG43" s="50"/>
      <c r="VRH43" s="50"/>
      <c r="VRI43" s="50"/>
      <c r="VRJ43" s="50"/>
      <c r="VRK43" s="50"/>
      <c r="VRL43" s="50"/>
      <c r="VRM43" s="50"/>
      <c r="VRN43" s="50"/>
      <c r="VRO43" s="50"/>
      <c r="VRP43" s="50"/>
      <c r="VRQ43" s="50"/>
      <c r="VRR43" s="50"/>
      <c r="VRS43" s="50"/>
      <c r="VRT43" s="50"/>
      <c r="VRU43" s="50"/>
      <c r="VRV43" s="50"/>
      <c r="VRW43" s="50"/>
      <c r="VRX43" s="50"/>
      <c r="VRY43" s="50"/>
      <c r="VRZ43" s="50"/>
      <c r="VSA43" s="50"/>
      <c r="VSB43" s="50"/>
      <c r="VSC43" s="50"/>
      <c r="VSD43" s="50"/>
      <c r="VSE43" s="50"/>
      <c r="VSF43" s="50"/>
      <c r="VSG43" s="50"/>
      <c r="VSH43" s="50"/>
      <c r="VSI43" s="50"/>
      <c r="VSJ43" s="50"/>
      <c r="VSK43" s="50"/>
      <c r="VSL43" s="50"/>
      <c r="VSM43" s="50"/>
      <c r="VSN43" s="50"/>
      <c r="VSO43" s="50"/>
      <c r="VSP43" s="50"/>
      <c r="VSQ43" s="50"/>
      <c r="VSR43" s="50"/>
      <c r="VSS43" s="50"/>
      <c r="VST43" s="50"/>
      <c r="VSU43" s="50"/>
      <c r="VSV43" s="50"/>
      <c r="VSW43" s="50"/>
      <c r="VSX43" s="50"/>
      <c r="VSY43" s="50"/>
      <c r="VSZ43" s="50"/>
      <c r="VTA43" s="50"/>
      <c r="VTB43" s="50"/>
      <c r="VTC43" s="50"/>
      <c r="VTD43" s="50"/>
      <c r="VTE43" s="50"/>
      <c r="VTF43" s="50"/>
      <c r="VTG43" s="50"/>
      <c r="VTH43" s="50"/>
      <c r="VTI43" s="50"/>
      <c r="VTJ43" s="50"/>
      <c r="VTK43" s="50"/>
      <c r="VTL43" s="50"/>
      <c r="VTM43" s="50"/>
      <c r="VTN43" s="50"/>
      <c r="VTO43" s="50"/>
      <c r="VTP43" s="50"/>
      <c r="VTQ43" s="50"/>
      <c r="VTR43" s="50"/>
      <c r="VTS43" s="50"/>
      <c r="VTT43" s="50"/>
      <c r="VTU43" s="50"/>
      <c r="VTV43" s="50"/>
      <c r="VTW43" s="50"/>
      <c r="VTX43" s="50"/>
      <c r="VTY43" s="50"/>
      <c r="VTZ43" s="50"/>
      <c r="VUA43" s="50"/>
      <c r="VUB43" s="50"/>
      <c r="VUC43" s="50"/>
      <c r="VUD43" s="50"/>
      <c r="VUE43" s="50"/>
      <c r="VUF43" s="50"/>
      <c r="VUG43" s="50"/>
      <c r="VUH43" s="50"/>
      <c r="VUI43" s="50"/>
      <c r="VUJ43" s="50"/>
      <c r="VUK43" s="50"/>
      <c r="VUL43" s="50"/>
      <c r="VUM43" s="50"/>
      <c r="VUN43" s="50"/>
      <c r="VUO43" s="50"/>
      <c r="VUP43" s="50"/>
      <c r="VUQ43" s="50"/>
      <c r="VUR43" s="50"/>
      <c r="VUS43" s="50"/>
      <c r="VUT43" s="50"/>
      <c r="VUU43" s="50"/>
      <c r="VUV43" s="50"/>
      <c r="VUW43" s="50"/>
      <c r="VUX43" s="50"/>
      <c r="VUY43" s="50"/>
      <c r="VUZ43" s="50"/>
      <c r="VVA43" s="50"/>
      <c r="VVB43" s="50"/>
      <c r="VVC43" s="50"/>
      <c r="VVD43" s="50"/>
      <c r="VVE43" s="50"/>
      <c r="VVF43" s="50"/>
      <c r="VVG43" s="50"/>
      <c r="VVH43" s="50"/>
      <c r="VVI43" s="50"/>
      <c r="VVJ43" s="50"/>
      <c r="VVK43" s="50"/>
      <c r="VVL43" s="50"/>
      <c r="VVM43" s="50"/>
      <c r="VVN43" s="50"/>
      <c r="VVO43" s="50"/>
      <c r="VVP43" s="50"/>
      <c r="VVQ43" s="50"/>
      <c r="VVR43" s="50"/>
      <c r="VVS43" s="50"/>
      <c r="VVT43" s="50"/>
      <c r="VVU43" s="50"/>
      <c r="VVV43" s="50"/>
      <c r="VVW43" s="50"/>
      <c r="VVX43" s="50"/>
      <c r="VVY43" s="50"/>
      <c r="VVZ43" s="50"/>
      <c r="VWA43" s="50"/>
      <c r="VWB43" s="50"/>
      <c r="VWC43" s="50"/>
      <c r="VWD43" s="50"/>
      <c r="VWE43" s="50"/>
      <c r="VWF43" s="50"/>
      <c r="VWG43" s="50"/>
      <c r="VWH43" s="50"/>
      <c r="VWI43" s="50"/>
      <c r="VWJ43" s="50"/>
      <c r="VWK43" s="50"/>
      <c r="VWL43" s="50"/>
      <c r="VWM43" s="50"/>
      <c r="VWN43" s="50"/>
      <c r="VWO43" s="50"/>
      <c r="VWP43" s="50"/>
      <c r="VWQ43" s="50"/>
      <c r="VWR43" s="50"/>
      <c r="VWS43" s="50"/>
      <c r="VWT43" s="50"/>
      <c r="VWU43" s="50"/>
      <c r="VWV43" s="50"/>
      <c r="VWW43" s="50"/>
      <c r="VWX43" s="50"/>
      <c r="VWY43" s="50"/>
      <c r="VWZ43" s="50"/>
      <c r="VXA43" s="50"/>
      <c r="VXB43" s="50"/>
      <c r="VXC43" s="50"/>
      <c r="VXD43" s="50"/>
      <c r="VXE43" s="50"/>
      <c r="VXF43" s="50"/>
      <c r="VXG43" s="50"/>
      <c r="VXH43" s="50"/>
      <c r="VXI43" s="50"/>
      <c r="VXJ43" s="50"/>
      <c r="VXK43" s="50"/>
      <c r="VXL43" s="50"/>
      <c r="VXM43" s="50"/>
      <c r="VXN43" s="50"/>
      <c r="VXO43" s="50"/>
      <c r="VXP43" s="50"/>
      <c r="VXQ43" s="50"/>
      <c r="VXR43" s="50"/>
      <c r="VXS43" s="50"/>
      <c r="VXT43" s="50"/>
      <c r="VXU43" s="50"/>
      <c r="VXV43" s="50"/>
      <c r="VXW43" s="50"/>
      <c r="VXX43" s="50"/>
      <c r="VXY43" s="50"/>
      <c r="VXZ43" s="50"/>
      <c r="VYA43" s="50"/>
      <c r="VYB43" s="50"/>
      <c r="VYC43" s="50"/>
      <c r="VYD43" s="50"/>
      <c r="VYE43" s="50"/>
      <c r="VYF43" s="50"/>
      <c r="VYG43" s="50"/>
      <c r="VYH43" s="50"/>
      <c r="VYI43" s="50"/>
      <c r="VYJ43" s="50"/>
      <c r="VYK43" s="50"/>
      <c r="VYL43" s="50"/>
      <c r="VYM43" s="50"/>
      <c r="VYN43" s="50"/>
      <c r="VYO43" s="50"/>
      <c r="VYP43" s="50"/>
      <c r="VYQ43" s="50"/>
      <c r="VYR43" s="50"/>
      <c r="VYS43" s="50"/>
      <c r="VYT43" s="50"/>
      <c r="VYU43" s="50"/>
      <c r="VYV43" s="50"/>
      <c r="VYW43" s="50"/>
      <c r="VYX43" s="50"/>
      <c r="VYY43" s="50"/>
      <c r="VYZ43" s="50"/>
      <c r="VZA43" s="50"/>
      <c r="VZB43" s="50"/>
      <c r="VZC43" s="50"/>
      <c r="VZD43" s="50"/>
      <c r="VZE43" s="50"/>
      <c r="VZF43" s="50"/>
      <c r="VZG43" s="50"/>
      <c r="VZH43" s="50"/>
      <c r="VZI43" s="50"/>
      <c r="VZJ43" s="50"/>
      <c r="VZK43" s="50"/>
      <c r="VZL43" s="50"/>
      <c r="VZM43" s="50"/>
      <c r="VZN43" s="50"/>
      <c r="VZO43" s="50"/>
      <c r="VZP43" s="50"/>
      <c r="VZQ43" s="50"/>
      <c r="VZR43" s="50"/>
      <c r="VZS43" s="50"/>
      <c r="VZT43" s="50"/>
      <c r="VZU43" s="50"/>
      <c r="VZV43" s="50"/>
      <c r="VZW43" s="50"/>
      <c r="VZX43" s="50"/>
      <c r="VZY43" s="50"/>
      <c r="VZZ43" s="50"/>
      <c r="WAA43" s="50"/>
      <c r="WAB43" s="50"/>
      <c r="WAC43" s="50"/>
      <c r="WAD43" s="50"/>
      <c r="WAE43" s="50"/>
      <c r="WAF43" s="50"/>
      <c r="WAG43" s="50"/>
      <c r="WAH43" s="50"/>
      <c r="WAI43" s="50"/>
      <c r="WAJ43" s="50"/>
      <c r="WAK43" s="50"/>
      <c r="WAL43" s="50"/>
      <c r="WAM43" s="50"/>
      <c r="WAN43" s="50"/>
      <c r="WAO43" s="50"/>
      <c r="WAP43" s="50"/>
      <c r="WAQ43" s="50"/>
      <c r="WAR43" s="50"/>
      <c r="WAS43" s="50"/>
      <c r="WAT43" s="50"/>
      <c r="WAU43" s="50"/>
      <c r="WAV43" s="50"/>
      <c r="WAW43" s="50"/>
      <c r="WAX43" s="50"/>
      <c r="WAY43" s="50"/>
      <c r="WAZ43" s="50"/>
      <c r="WBA43" s="50"/>
      <c r="WBB43" s="50"/>
      <c r="WBC43" s="50"/>
      <c r="WBD43" s="50"/>
      <c r="WBE43" s="50"/>
      <c r="WBF43" s="50"/>
      <c r="WBG43" s="50"/>
      <c r="WBH43" s="50"/>
      <c r="WBI43" s="50"/>
      <c r="WBJ43" s="50"/>
      <c r="WBK43" s="50"/>
      <c r="WBL43" s="50"/>
      <c r="WBM43" s="50"/>
      <c r="WBN43" s="50"/>
      <c r="WBO43" s="50"/>
      <c r="WBP43" s="50"/>
      <c r="WBQ43" s="50"/>
      <c r="WBR43" s="50"/>
      <c r="WBS43" s="50"/>
      <c r="WBT43" s="50"/>
      <c r="WBU43" s="50"/>
      <c r="WBV43" s="50"/>
      <c r="WBW43" s="50"/>
      <c r="WBX43" s="50"/>
      <c r="WBY43" s="50"/>
      <c r="WBZ43" s="50"/>
      <c r="WCA43" s="50"/>
      <c r="WCB43" s="50"/>
      <c r="WCC43" s="50"/>
      <c r="WCD43" s="50"/>
      <c r="WCE43" s="50"/>
      <c r="WCF43" s="50"/>
      <c r="WCG43" s="50"/>
      <c r="WCH43" s="50"/>
      <c r="WCI43" s="50"/>
      <c r="WCJ43" s="50"/>
      <c r="WCK43" s="50"/>
      <c r="WCL43" s="50"/>
      <c r="WCM43" s="50"/>
      <c r="WCN43" s="50"/>
      <c r="WCO43" s="50"/>
      <c r="WCP43" s="50"/>
      <c r="WCQ43" s="50"/>
      <c r="WCR43" s="50"/>
      <c r="WCS43" s="50"/>
      <c r="WCT43" s="50"/>
      <c r="WCU43" s="50"/>
      <c r="WCV43" s="50"/>
      <c r="WCW43" s="50"/>
      <c r="WCX43" s="50"/>
      <c r="WCY43" s="50"/>
      <c r="WCZ43" s="50"/>
      <c r="WDA43" s="50"/>
      <c r="WDB43" s="50"/>
      <c r="WDC43" s="50"/>
      <c r="WDD43" s="50"/>
      <c r="WDE43" s="50"/>
      <c r="WDF43" s="50"/>
      <c r="WDG43" s="50"/>
      <c r="WDH43" s="50"/>
      <c r="WDI43" s="50"/>
      <c r="WDJ43" s="50"/>
      <c r="WDK43" s="50"/>
      <c r="WDL43" s="50"/>
      <c r="WDM43" s="50"/>
      <c r="WDN43" s="50"/>
      <c r="WDO43" s="50"/>
      <c r="WDP43" s="50"/>
      <c r="WDQ43" s="50"/>
      <c r="WDR43" s="50"/>
      <c r="WDS43" s="50"/>
      <c r="WDT43" s="50"/>
      <c r="WDU43" s="50"/>
      <c r="WDV43" s="50"/>
      <c r="WDW43" s="50"/>
      <c r="WDX43" s="50"/>
      <c r="WDY43" s="50"/>
      <c r="WDZ43" s="50"/>
      <c r="WEA43" s="50"/>
      <c r="WEB43" s="50"/>
      <c r="WEC43" s="50"/>
      <c r="WED43" s="50"/>
      <c r="WEE43" s="50"/>
      <c r="WEF43" s="50"/>
      <c r="WEG43" s="50"/>
      <c r="WEH43" s="50"/>
      <c r="WEI43" s="50"/>
      <c r="WEJ43" s="50"/>
      <c r="WEK43" s="50"/>
      <c r="WEL43" s="50"/>
      <c r="WEM43" s="50"/>
      <c r="WEN43" s="50"/>
      <c r="WEO43" s="50"/>
      <c r="WEP43" s="50"/>
      <c r="WEQ43" s="50"/>
      <c r="WER43" s="50"/>
      <c r="WES43" s="50"/>
      <c r="WET43" s="50"/>
      <c r="WEU43" s="50"/>
      <c r="WEV43" s="50"/>
      <c r="WEW43" s="50"/>
      <c r="WEX43" s="50"/>
      <c r="WEY43" s="50"/>
      <c r="WEZ43" s="50"/>
      <c r="WFA43" s="50"/>
      <c r="WFB43" s="50"/>
      <c r="WFC43" s="50"/>
      <c r="WFD43" s="50"/>
      <c r="WFE43" s="50"/>
      <c r="WFF43" s="50"/>
      <c r="WFG43" s="50"/>
      <c r="WFH43" s="50"/>
      <c r="WFI43" s="50"/>
      <c r="WFJ43" s="50"/>
      <c r="WFK43" s="50"/>
      <c r="WFL43" s="50"/>
      <c r="WFM43" s="50"/>
      <c r="WFN43" s="50"/>
      <c r="WFO43" s="50"/>
      <c r="WFP43" s="50"/>
      <c r="WFQ43" s="50"/>
      <c r="WFR43" s="50"/>
      <c r="WFS43" s="50"/>
      <c r="WFT43" s="50"/>
      <c r="WFU43" s="50"/>
      <c r="WFV43" s="50"/>
      <c r="WFW43" s="50"/>
      <c r="WFX43" s="50"/>
      <c r="WFY43" s="50"/>
      <c r="WFZ43" s="50"/>
      <c r="WGA43" s="50"/>
      <c r="WGB43" s="50"/>
      <c r="WGC43" s="50"/>
      <c r="WGD43" s="50"/>
      <c r="WGE43" s="50"/>
      <c r="WGF43" s="50"/>
      <c r="WGG43" s="50"/>
      <c r="WGH43" s="50"/>
      <c r="WGI43" s="50"/>
      <c r="WGJ43" s="50"/>
      <c r="WGK43" s="50"/>
      <c r="WGL43" s="50"/>
      <c r="WGM43" s="50"/>
      <c r="WGN43" s="50"/>
      <c r="WGO43" s="50"/>
      <c r="WGP43" s="50"/>
      <c r="WGQ43" s="50"/>
      <c r="WGR43" s="50"/>
      <c r="WGS43" s="50"/>
      <c r="WGT43" s="50"/>
      <c r="WGU43" s="50"/>
      <c r="WGV43" s="50"/>
      <c r="WGW43" s="50"/>
      <c r="WGX43" s="50"/>
      <c r="WGY43" s="50"/>
      <c r="WGZ43" s="50"/>
      <c r="WHA43" s="50"/>
      <c r="WHB43" s="50"/>
      <c r="WHC43" s="50"/>
      <c r="WHD43" s="50"/>
      <c r="WHE43" s="50"/>
      <c r="WHF43" s="50"/>
      <c r="WHG43" s="50"/>
      <c r="WHH43" s="50"/>
      <c r="WHI43" s="50"/>
      <c r="WHJ43" s="50"/>
      <c r="WHK43" s="50"/>
      <c r="WHL43" s="50"/>
      <c r="WHM43" s="50"/>
      <c r="WHN43" s="50"/>
      <c r="WHO43" s="50"/>
      <c r="WHP43" s="50"/>
      <c r="WHQ43" s="50"/>
      <c r="WHR43" s="50"/>
      <c r="WHS43" s="50"/>
      <c r="WHT43" s="50"/>
      <c r="WHU43" s="50"/>
      <c r="WHV43" s="50"/>
      <c r="WHW43" s="50"/>
      <c r="WHX43" s="50"/>
      <c r="WHY43" s="50"/>
      <c r="WHZ43" s="50"/>
      <c r="WIA43" s="50"/>
      <c r="WIB43" s="50"/>
      <c r="WIC43" s="50"/>
      <c r="WID43" s="50"/>
      <c r="WIE43" s="50"/>
      <c r="WIF43" s="50"/>
      <c r="WIG43" s="50"/>
      <c r="WIH43" s="50"/>
      <c r="WII43" s="50"/>
      <c r="WIJ43" s="50"/>
      <c r="WIK43" s="50"/>
      <c r="WIL43" s="50"/>
      <c r="WIM43" s="50"/>
      <c r="WIN43" s="50"/>
      <c r="WIO43" s="50"/>
      <c r="WIP43" s="50"/>
      <c r="WIQ43" s="50"/>
      <c r="WIR43" s="50"/>
      <c r="WIS43" s="50"/>
      <c r="WIT43" s="50"/>
      <c r="WIU43" s="50"/>
      <c r="WIV43" s="50"/>
      <c r="WIW43" s="50"/>
      <c r="WIX43" s="50"/>
      <c r="WIY43" s="50"/>
      <c r="WIZ43" s="50"/>
      <c r="WJA43" s="50"/>
      <c r="WJB43" s="50"/>
      <c r="WJC43" s="50"/>
      <c r="WJD43" s="50"/>
      <c r="WJE43" s="50"/>
      <c r="WJF43" s="50"/>
      <c r="WJG43" s="50"/>
      <c r="WJH43" s="50"/>
      <c r="WJI43" s="50"/>
      <c r="WJJ43" s="50"/>
      <c r="WJK43" s="50"/>
      <c r="WJL43" s="50"/>
      <c r="WJM43" s="50"/>
      <c r="WJN43" s="50"/>
      <c r="WJO43" s="50"/>
      <c r="WJP43" s="50"/>
      <c r="WJQ43" s="50"/>
      <c r="WJR43" s="50"/>
      <c r="WJS43" s="50"/>
      <c r="WJT43" s="50"/>
      <c r="WJU43" s="50"/>
      <c r="WJV43" s="50"/>
      <c r="WJW43" s="50"/>
      <c r="WJX43" s="50"/>
      <c r="WJY43" s="50"/>
      <c r="WJZ43" s="50"/>
      <c r="WKA43" s="50"/>
      <c r="WKB43" s="50"/>
      <c r="WKC43" s="50"/>
      <c r="WKD43" s="50"/>
      <c r="WKE43" s="50"/>
      <c r="WKF43" s="50"/>
      <c r="WKG43" s="50"/>
      <c r="WKH43" s="50"/>
      <c r="WKI43" s="50"/>
      <c r="WKJ43" s="50"/>
      <c r="WKK43" s="50"/>
      <c r="WKL43" s="50"/>
      <c r="WKM43" s="50"/>
      <c r="WKN43" s="50"/>
      <c r="WKO43" s="50"/>
      <c r="WKP43" s="50"/>
      <c r="WKQ43" s="50"/>
      <c r="WKR43" s="50"/>
      <c r="WKS43" s="50"/>
      <c r="WKT43" s="50"/>
      <c r="WKU43" s="50"/>
      <c r="WKV43" s="50"/>
      <c r="WKW43" s="50"/>
      <c r="WKX43" s="50"/>
      <c r="WKY43" s="50"/>
      <c r="WKZ43" s="50"/>
      <c r="WLA43" s="50"/>
      <c r="WLB43" s="50"/>
      <c r="WLC43" s="50"/>
      <c r="WLD43" s="50"/>
      <c r="WLE43" s="50"/>
      <c r="WLF43" s="50"/>
      <c r="WLG43" s="50"/>
      <c r="WLH43" s="50"/>
      <c r="WLI43" s="50"/>
      <c r="WLJ43" s="50"/>
      <c r="WLK43" s="50"/>
      <c r="WLL43" s="50"/>
      <c r="WLM43" s="50"/>
      <c r="WLN43" s="50"/>
      <c r="WLO43" s="50"/>
      <c r="WLP43" s="50"/>
      <c r="WLQ43" s="50"/>
      <c r="WLR43" s="50"/>
      <c r="WLS43" s="50"/>
      <c r="WLT43" s="50"/>
      <c r="WLU43" s="50"/>
      <c r="WLV43" s="50"/>
      <c r="WLW43" s="50"/>
      <c r="WLX43" s="50"/>
      <c r="WLY43" s="50"/>
      <c r="WLZ43" s="50"/>
      <c r="WMA43" s="50"/>
      <c r="WMB43" s="50"/>
      <c r="WMC43" s="50"/>
      <c r="WMD43" s="50"/>
      <c r="WME43" s="50"/>
      <c r="WMF43" s="50"/>
      <c r="WMG43" s="50"/>
      <c r="WMH43" s="50"/>
      <c r="WMI43" s="50"/>
      <c r="WMJ43" s="50"/>
      <c r="WMK43" s="50"/>
      <c r="WML43" s="50"/>
      <c r="WMM43" s="50"/>
      <c r="WMN43" s="50"/>
      <c r="WMO43" s="50"/>
      <c r="WMP43" s="50"/>
      <c r="WMQ43" s="50"/>
      <c r="WMR43" s="50"/>
      <c r="WMS43" s="50"/>
      <c r="WMT43" s="50"/>
      <c r="WMU43" s="50"/>
      <c r="WMV43" s="50"/>
      <c r="WMW43" s="50"/>
      <c r="WMX43" s="50"/>
      <c r="WMY43" s="50"/>
      <c r="WMZ43" s="50"/>
      <c r="WNA43" s="50"/>
      <c r="WNB43" s="50"/>
      <c r="WNC43" s="50"/>
      <c r="WND43" s="50"/>
      <c r="WNE43" s="50"/>
      <c r="WNF43" s="50"/>
      <c r="WNG43" s="50"/>
      <c r="WNH43" s="50"/>
      <c r="WNI43" s="50"/>
      <c r="WNJ43" s="50"/>
      <c r="WNK43" s="50"/>
      <c r="WNL43" s="50"/>
      <c r="WNM43" s="50"/>
      <c r="WNN43" s="50"/>
      <c r="WNO43" s="50"/>
      <c r="WNP43" s="50"/>
      <c r="WNQ43" s="50"/>
      <c r="WNR43" s="50"/>
      <c r="WNS43" s="50"/>
      <c r="WNT43" s="50"/>
      <c r="WNU43" s="50"/>
      <c r="WNV43" s="50"/>
      <c r="WNW43" s="50"/>
      <c r="WNX43" s="50"/>
      <c r="WNY43" s="50"/>
      <c r="WNZ43" s="50"/>
      <c r="WOA43" s="50"/>
      <c r="WOB43" s="50"/>
      <c r="WOC43" s="50"/>
      <c r="WOD43" s="50"/>
      <c r="WOE43" s="50"/>
      <c r="WOF43" s="50"/>
      <c r="WOG43" s="50"/>
      <c r="WOH43" s="50"/>
      <c r="WOI43" s="50"/>
      <c r="WOJ43" s="50"/>
      <c r="WOK43" s="50"/>
      <c r="WOL43" s="50"/>
      <c r="WOM43" s="50"/>
      <c r="WON43" s="50"/>
      <c r="WOO43" s="50"/>
      <c r="WOP43" s="50"/>
      <c r="WOQ43" s="50"/>
      <c r="WOR43" s="50"/>
      <c r="WOS43" s="50"/>
      <c r="WOT43" s="50"/>
      <c r="WOU43" s="50"/>
      <c r="WOV43" s="50"/>
      <c r="WOW43" s="50"/>
      <c r="WOX43" s="50"/>
      <c r="WOY43" s="50"/>
      <c r="WOZ43" s="50"/>
      <c r="WPA43" s="50"/>
      <c r="WPB43" s="50"/>
      <c r="WPC43" s="50"/>
      <c r="WPD43" s="50"/>
      <c r="WPE43" s="50"/>
      <c r="WPF43" s="50"/>
      <c r="WPG43" s="50"/>
      <c r="WPH43" s="50"/>
      <c r="WPI43" s="50"/>
      <c r="WPJ43" s="50"/>
      <c r="WPK43" s="50"/>
      <c r="WPL43" s="50"/>
      <c r="WPM43" s="50"/>
      <c r="WPN43" s="50"/>
      <c r="WPO43" s="50"/>
      <c r="WPP43" s="50"/>
      <c r="WPQ43" s="50"/>
      <c r="WPR43" s="50"/>
      <c r="WPS43" s="50"/>
      <c r="WPT43" s="50"/>
      <c r="WPU43" s="50"/>
      <c r="WPV43" s="50"/>
      <c r="WPW43" s="50"/>
      <c r="WPX43" s="50"/>
      <c r="WPY43" s="50"/>
      <c r="WPZ43" s="50"/>
      <c r="WQA43" s="50"/>
      <c r="WQB43" s="50"/>
      <c r="WQC43" s="50"/>
      <c r="WQD43" s="50"/>
      <c r="WQE43" s="50"/>
      <c r="WQF43" s="50"/>
      <c r="WQG43" s="50"/>
      <c r="WQH43" s="50"/>
      <c r="WQI43" s="50"/>
      <c r="WQJ43" s="50"/>
      <c r="WQK43" s="50"/>
      <c r="WQL43" s="50"/>
      <c r="WQM43" s="50"/>
      <c r="WQN43" s="50"/>
      <c r="WQO43" s="50"/>
      <c r="WQP43" s="50"/>
      <c r="WQQ43" s="50"/>
      <c r="WQR43" s="50"/>
      <c r="WQS43" s="50"/>
      <c r="WQT43" s="50"/>
      <c r="WQU43" s="50"/>
      <c r="WQV43" s="50"/>
      <c r="WQW43" s="50"/>
      <c r="WQX43" s="50"/>
      <c r="WQY43" s="50"/>
      <c r="WQZ43" s="50"/>
      <c r="WRA43" s="50"/>
      <c r="WRB43" s="50"/>
      <c r="WRC43" s="50"/>
      <c r="WRD43" s="50"/>
      <c r="WRE43" s="50"/>
      <c r="WRF43" s="50"/>
      <c r="WRG43" s="50"/>
      <c r="WRH43" s="50"/>
      <c r="WRI43" s="50"/>
      <c r="WRJ43" s="50"/>
      <c r="WRK43" s="50"/>
      <c r="WRL43" s="50"/>
      <c r="WRM43" s="50"/>
      <c r="WRN43" s="50"/>
      <c r="WRO43" s="50"/>
      <c r="WRP43" s="50"/>
      <c r="WRQ43" s="50"/>
      <c r="WRR43" s="50"/>
      <c r="WRS43" s="50"/>
      <c r="WRT43" s="50"/>
      <c r="WRU43" s="50"/>
      <c r="WRV43" s="50"/>
      <c r="WRW43" s="50"/>
      <c r="WRX43" s="50"/>
      <c r="WRY43" s="50"/>
      <c r="WRZ43" s="50"/>
      <c r="WSA43" s="50"/>
      <c r="WSB43" s="50"/>
      <c r="WSC43" s="50"/>
      <c r="WSD43" s="50"/>
      <c r="WSE43" s="50"/>
      <c r="WSF43" s="50"/>
      <c r="WSG43" s="50"/>
      <c r="WSH43" s="50"/>
      <c r="WSI43" s="50"/>
      <c r="WSJ43" s="50"/>
      <c r="WSK43" s="50"/>
      <c r="WSL43" s="50"/>
      <c r="WSM43" s="50"/>
      <c r="WSN43" s="50"/>
      <c r="WSO43" s="50"/>
      <c r="WSP43" s="50"/>
      <c r="WSQ43" s="50"/>
      <c r="WSR43" s="50"/>
      <c r="WSS43" s="50"/>
      <c r="WST43" s="50"/>
      <c r="WSU43" s="50"/>
      <c r="WSV43" s="50"/>
      <c r="WSW43" s="50"/>
      <c r="WSX43" s="50"/>
      <c r="WSY43" s="50"/>
      <c r="WSZ43" s="50"/>
      <c r="WTA43" s="50"/>
      <c r="WTB43" s="50"/>
      <c r="WTC43" s="50"/>
      <c r="WTD43" s="50"/>
      <c r="WTE43" s="50"/>
      <c r="WTF43" s="50"/>
      <c r="WTG43" s="50"/>
      <c r="WTH43" s="50"/>
      <c r="WTI43" s="50"/>
      <c r="WTJ43" s="50"/>
      <c r="WTK43" s="50"/>
      <c r="WTL43" s="50"/>
      <c r="WTM43" s="50"/>
      <c r="WTN43" s="50"/>
      <c r="WTO43" s="50"/>
      <c r="WTP43" s="50"/>
      <c r="WTQ43" s="50"/>
      <c r="WTR43" s="50"/>
      <c r="WTS43" s="50"/>
      <c r="WTT43" s="50"/>
      <c r="WTU43" s="50"/>
      <c r="WTV43" s="50"/>
      <c r="WTW43" s="50"/>
      <c r="WTX43" s="50"/>
      <c r="WTY43" s="50"/>
      <c r="WTZ43" s="50"/>
      <c r="WUA43" s="50"/>
      <c r="WUB43" s="50"/>
      <c r="WUC43" s="50"/>
      <c r="WUD43" s="50"/>
      <c r="WUE43" s="50"/>
      <c r="WUF43" s="50"/>
      <c r="WUG43" s="50"/>
      <c r="WUH43" s="50"/>
      <c r="WUI43" s="50"/>
      <c r="WUJ43" s="50"/>
      <c r="WUK43" s="50"/>
      <c r="WUL43" s="50"/>
      <c r="WUM43" s="50"/>
      <c r="WUN43" s="50"/>
      <c r="WUO43" s="50"/>
      <c r="WUP43" s="50"/>
      <c r="WUQ43" s="50"/>
      <c r="WUR43" s="50"/>
      <c r="WUS43" s="50"/>
      <c r="WUT43" s="50"/>
      <c r="WUU43" s="50"/>
      <c r="WUV43" s="50"/>
      <c r="WUW43" s="50"/>
      <c r="WUX43" s="50"/>
      <c r="WUY43" s="50"/>
      <c r="WUZ43" s="50"/>
      <c r="WVA43" s="50"/>
      <c r="WVB43" s="50"/>
      <c r="WVC43" s="50"/>
      <c r="WVD43" s="50"/>
      <c r="WVE43" s="50"/>
      <c r="WVF43" s="50"/>
      <c r="WVG43" s="50"/>
      <c r="WVH43" s="50"/>
      <c r="WVI43" s="50"/>
      <c r="WVJ43" s="50"/>
      <c r="WVK43" s="50"/>
      <c r="WVL43" s="50"/>
      <c r="WVM43" s="50"/>
      <c r="WVN43" s="50"/>
      <c r="WVO43" s="50"/>
      <c r="WVP43" s="50"/>
      <c r="WVQ43" s="50"/>
      <c r="WVR43" s="50"/>
      <c r="WVS43" s="50"/>
      <c r="WVT43" s="50"/>
      <c r="WVU43" s="50"/>
      <c r="WVV43" s="50"/>
      <c r="WVW43" s="50"/>
      <c r="WVX43" s="50"/>
      <c r="WVY43" s="50"/>
      <c r="WVZ43" s="50"/>
      <c r="WWA43" s="50"/>
      <c r="WWB43" s="50"/>
      <c r="WWC43" s="50"/>
      <c r="WWD43" s="50"/>
      <c r="WWE43" s="50"/>
      <c r="WWF43" s="50"/>
      <c r="WWG43" s="50"/>
      <c r="WWH43" s="50"/>
      <c r="WWI43" s="50"/>
      <c r="WWJ43" s="50"/>
      <c r="WWK43" s="50"/>
      <c r="WWL43" s="50"/>
      <c r="WWM43" s="50"/>
      <c r="WWN43" s="50"/>
      <c r="WWO43" s="50"/>
      <c r="WWP43" s="50"/>
      <c r="WWQ43" s="50"/>
      <c r="WWR43" s="50"/>
      <c r="WWS43" s="50"/>
      <c r="WWT43" s="50"/>
      <c r="WWU43" s="50"/>
      <c r="WWV43" s="50"/>
      <c r="WWW43" s="50"/>
      <c r="WWX43" s="50"/>
      <c r="WWY43" s="50"/>
      <c r="WWZ43" s="50"/>
      <c r="WXA43" s="50"/>
      <c r="WXB43" s="50"/>
      <c r="WXC43" s="50"/>
      <c r="WXD43" s="50"/>
      <c r="WXE43" s="50"/>
      <c r="WXF43" s="50"/>
      <c r="WXG43" s="50"/>
      <c r="WXH43" s="50"/>
      <c r="WXI43" s="50"/>
      <c r="WXJ43" s="50"/>
      <c r="WXK43" s="50"/>
      <c r="WXL43" s="50"/>
      <c r="WXM43" s="50"/>
      <c r="WXN43" s="50"/>
      <c r="WXO43" s="50"/>
      <c r="WXP43" s="50"/>
      <c r="WXQ43" s="50"/>
      <c r="WXR43" s="50"/>
      <c r="WXS43" s="50"/>
      <c r="WXT43" s="50"/>
      <c r="WXU43" s="50"/>
      <c r="WXV43" s="50"/>
      <c r="WXW43" s="50"/>
      <c r="WXX43" s="50"/>
      <c r="WXY43" s="50"/>
      <c r="WXZ43" s="50"/>
      <c r="WYA43" s="50"/>
      <c r="WYB43" s="50"/>
      <c r="WYC43" s="50"/>
      <c r="WYD43" s="50"/>
      <c r="WYE43" s="50"/>
      <c r="WYF43" s="50"/>
      <c r="WYG43" s="50"/>
      <c r="WYH43" s="50"/>
      <c r="WYI43" s="50"/>
      <c r="WYJ43" s="50"/>
      <c r="WYK43" s="50"/>
      <c r="WYL43" s="50"/>
      <c r="WYM43" s="50"/>
      <c r="WYN43" s="50"/>
      <c r="WYO43" s="50"/>
      <c r="WYP43" s="50"/>
      <c r="WYQ43" s="50"/>
      <c r="WYR43" s="50"/>
      <c r="WYS43" s="50"/>
      <c r="WYT43" s="50"/>
      <c r="WYU43" s="50"/>
      <c r="WYV43" s="50"/>
      <c r="WYW43" s="50"/>
      <c r="WYX43" s="50"/>
      <c r="WYY43" s="50"/>
      <c r="WYZ43" s="50"/>
      <c r="WZA43" s="50"/>
      <c r="WZB43" s="50"/>
      <c r="WZC43" s="50"/>
      <c r="WZD43" s="50"/>
      <c r="WZE43" s="50"/>
      <c r="WZF43" s="50"/>
      <c r="WZG43" s="50"/>
      <c r="WZH43" s="50"/>
      <c r="WZI43" s="50"/>
      <c r="WZJ43" s="50"/>
      <c r="WZK43" s="50"/>
      <c r="WZL43" s="50"/>
      <c r="WZM43" s="50"/>
      <c r="WZN43" s="50"/>
      <c r="WZO43" s="50"/>
      <c r="WZP43" s="50"/>
      <c r="WZQ43" s="50"/>
      <c r="WZR43" s="50"/>
      <c r="WZS43" s="50"/>
      <c r="WZT43" s="50"/>
      <c r="WZU43" s="50"/>
      <c r="WZV43" s="50"/>
      <c r="WZW43" s="50"/>
      <c r="WZX43" s="50"/>
      <c r="WZY43" s="50"/>
      <c r="WZZ43" s="50"/>
      <c r="XAA43" s="50"/>
      <c r="XAB43" s="50"/>
      <c r="XAC43" s="50"/>
      <c r="XAD43" s="50"/>
      <c r="XAE43" s="50"/>
      <c r="XAF43" s="50"/>
      <c r="XAG43" s="50"/>
      <c r="XAH43" s="50"/>
      <c r="XAI43" s="50"/>
      <c r="XAJ43" s="50"/>
      <c r="XAK43" s="50"/>
      <c r="XAL43" s="50"/>
      <c r="XAM43" s="50"/>
      <c r="XAN43" s="50"/>
      <c r="XAO43" s="50"/>
      <c r="XAP43" s="50"/>
      <c r="XAQ43" s="50"/>
      <c r="XAR43" s="50"/>
      <c r="XAS43" s="50"/>
      <c r="XAT43" s="50"/>
      <c r="XAU43" s="50"/>
      <c r="XAV43" s="50"/>
      <c r="XAW43" s="50"/>
      <c r="XAX43" s="50"/>
      <c r="XAY43" s="50"/>
      <c r="XAZ43" s="50"/>
      <c r="XBA43" s="50"/>
      <c r="XBB43" s="50"/>
      <c r="XBC43" s="50"/>
      <c r="XBD43" s="50"/>
      <c r="XBE43" s="50"/>
      <c r="XBF43" s="50"/>
      <c r="XBG43" s="50"/>
      <c r="XBH43" s="50"/>
      <c r="XBI43" s="50"/>
      <c r="XBJ43" s="50"/>
      <c r="XBK43" s="50"/>
      <c r="XBL43" s="50"/>
      <c r="XBM43" s="50"/>
      <c r="XBN43" s="50"/>
      <c r="XBO43" s="50"/>
      <c r="XBP43" s="50"/>
      <c r="XBQ43" s="50"/>
      <c r="XBR43" s="50"/>
      <c r="XBS43" s="50"/>
      <c r="XBT43" s="50"/>
      <c r="XBU43" s="50"/>
      <c r="XBV43" s="50"/>
      <c r="XBW43" s="50"/>
      <c r="XBX43" s="50"/>
      <c r="XBY43" s="50"/>
      <c r="XBZ43" s="50"/>
      <c r="XCA43" s="50"/>
      <c r="XCB43" s="50"/>
      <c r="XCC43" s="50"/>
      <c r="XCD43" s="50"/>
      <c r="XCE43" s="50"/>
      <c r="XCF43" s="50"/>
      <c r="XCG43" s="50"/>
      <c r="XCH43" s="50"/>
      <c r="XCI43" s="50"/>
      <c r="XCJ43" s="50"/>
      <c r="XCK43" s="50"/>
      <c r="XCL43" s="50"/>
      <c r="XCM43" s="50"/>
      <c r="XCN43" s="50"/>
      <c r="XCO43" s="50"/>
      <c r="XCP43" s="50"/>
      <c r="XCQ43" s="50"/>
      <c r="XCR43" s="50"/>
      <c r="XCS43" s="50"/>
      <c r="XCT43" s="50"/>
      <c r="XCU43" s="50"/>
      <c r="XCV43" s="50"/>
      <c r="XCW43" s="50"/>
      <c r="XCX43" s="50"/>
      <c r="XCY43" s="50"/>
      <c r="XCZ43" s="50"/>
      <c r="XDA43" s="50"/>
      <c r="XDB43" s="50"/>
      <c r="XDC43" s="50"/>
      <c r="XDD43" s="50"/>
      <c r="XDE43" s="50"/>
      <c r="XDF43" s="50"/>
      <c r="XDG43" s="50"/>
      <c r="XDH43" s="50"/>
      <c r="XDI43" s="50"/>
      <c r="XDJ43" s="50"/>
      <c r="XDK43" s="50"/>
      <c r="XDL43" s="50"/>
      <c r="XDM43" s="50"/>
      <c r="XDN43" s="50"/>
      <c r="XDO43" s="50"/>
      <c r="XDP43" s="50"/>
      <c r="XDQ43" s="50"/>
      <c r="XDR43" s="50"/>
      <c r="XDS43" s="50"/>
      <c r="XDT43" s="50"/>
      <c r="XDU43" s="50"/>
      <c r="XDV43" s="50"/>
    </row>
    <row r="44" spans="1:16350" s="78" customFormat="1" ht="15" customHeight="1" x14ac:dyDescent="0.25">
      <c r="A44" s="50"/>
      <c r="B44" s="44" t="s">
        <v>57</v>
      </c>
      <c r="C44" s="44"/>
      <c r="D44" s="44"/>
      <c r="E44" s="44"/>
      <c r="F44" s="44"/>
      <c r="G44" s="44"/>
      <c r="H44" s="44"/>
      <c r="I44" s="44"/>
      <c r="J44" s="44"/>
      <c r="K44" s="44"/>
      <c r="L44" s="44"/>
      <c r="M44" s="44"/>
      <c r="N44" s="44"/>
      <c r="O44" s="44"/>
      <c r="P44" s="44"/>
      <c r="Q44" s="44"/>
      <c r="R44" s="44"/>
      <c r="S44" s="44"/>
      <c r="T44" s="253">
        <v>92159.978264809994</v>
      </c>
      <c r="U44" s="253">
        <v>93267.950380509996</v>
      </c>
      <c r="V44" s="338">
        <v>94166.060180650005</v>
      </c>
      <c r="W44" s="338">
        <v>95147.746360999998</v>
      </c>
      <c r="X44" s="253">
        <f t="shared" si="20"/>
        <v>98240.09217399999</v>
      </c>
      <c r="Y44" s="253"/>
      <c r="Z44" s="347"/>
      <c r="AA44" s="338">
        <f>'Operating Data'!AA125</f>
        <v>96845.464265000002</v>
      </c>
      <c r="AB44" s="338">
        <f>'Operating Data'!AB125</f>
        <v>97657.975231000004</v>
      </c>
      <c r="AC44" s="338">
        <f>'Operating Data'!AC125</f>
        <v>98048.916198999999</v>
      </c>
      <c r="AD44" s="338">
        <f>'Operating Data'!AD125</f>
        <v>98240.09217399999</v>
      </c>
      <c r="AE44" s="338">
        <f>'Operating Data'!AE125</f>
        <v>98469.68123799999</v>
      </c>
      <c r="AF44" s="347"/>
      <c r="AG44" s="347"/>
      <c r="AH44" s="347"/>
      <c r="AI44" s="347"/>
      <c r="AJ44" s="338"/>
      <c r="AK44" s="354"/>
      <c r="AL44" s="354"/>
      <c r="AM44" s="354"/>
      <c r="AN44" s="338"/>
      <c r="AO44" s="354"/>
      <c r="AP44" s="354"/>
      <c r="AQ44" s="354"/>
      <c r="AR44" s="347"/>
      <c r="AS44" s="347"/>
      <c r="AT44" s="347"/>
      <c r="AU44" s="347"/>
      <c r="AV44" s="347"/>
      <c r="AW44" s="347"/>
      <c r="AX44" s="347"/>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c r="IX44" s="50"/>
      <c r="IY44" s="50"/>
      <c r="IZ44" s="50"/>
      <c r="JA44" s="50"/>
      <c r="JB44" s="50"/>
      <c r="JC44" s="50"/>
      <c r="JD44" s="50"/>
      <c r="JE44" s="50"/>
      <c r="JF44" s="50"/>
      <c r="JG44" s="50"/>
      <c r="JH44" s="50"/>
      <c r="JI44" s="50"/>
      <c r="JJ44" s="50"/>
      <c r="JK44" s="50"/>
      <c r="JL44" s="50"/>
      <c r="JM44" s="50"/>
      <c r="JN44" s="50"/>
      <c r="JO44" s="50"/>
      <c r="JP44" s="50"/>
      <c r="JQ44" s="50"/>
      <c r="JR44" s="50"/>
      <c r="JS44" s="50"/>
      <c r="JT44" s="50"/>
      <c r="JU44" s="50"/>
      <c r="JV44" s="50"/>
      <c r="JW44" s="50"/>
      <c r="JX44" s="50"/>
      <c r="JY44" s="50"/>
      <c r="JZ44" s="50"/>
      <c r="KA44" s="50"/>
      <c r="KB44" s="50"/>
      <c r="KC44" s="50"/>
      <c r="KD44" s="50"/>
      <c r="KE44" s="50"/>
      <c r="KF44" s="50"/>
      <c r="KG44" s="50"/>
      <c r="KH44" s="50"/>
      <c r="KI44" s="50"/>
      <c r="KJ44" s="50"/>
      <c r="KK44" s="50"/>
      <c r="KL44" s="50"/>
      <c r="KM44" s="50"/>
      <c r="KN44" s="50"/>
      <c r="KO44" s="50"/>
      <c r="KP44" s="50"/>
      <c r="KQ44" s="50"/>
      <c r="KR44" s="50"/>
      <c r="KS44" s="50"/>
      <c r="KT44" s="50"/>
      <c r="KU44" s="50"/>
      <c r="KV44" s="50"/>
      <c r="KW44" s="50"/>
      <c r="KX44" s="50"/>
      <c r="KY44" s="50"/>
      <c r="KZ44" s="50"/>
      <c r="LA44" s="50"/>
      <c r="LB44" s="50"/>
      <c r="LC44" s="50"/>
      <c r="LD44" s="50"/>
      <c r="LE44" s="50"/>
      <c r="LF44" s="50"/>
      <c r="LG44" s="50"/>
      <c r="LH44" s="50"/>
      <c r="LI44" s="50"/>
      <c r="LJ44" s="50"/>
      <c r="LK44" s="50"/>
      <c r="LL44" s="50"/>
      <c r="LM44" s="50"/>
      <c r="LN44" s="50"/>
      <c r="LO44" s="50"/>
      <c r="LP44" s="50"/>
      <c r="LQ44" s="50"/>
      <c r="LR44" s="50"/>
      <c r="LS44" s="50"/>
      <c r="LT44" s="50"/>
      <c r="LU44" s="50"/>
      <c r="LV44" s="50"/>
      <c r="LW44" s="50"/>
      <c r="LX44" s="50"/>
      <c r="LY44" s="50"/>
      <c r="LZ44" s="50"/>
      <c r="MA44" s="50"/>
      <c r="MB44" s="50"/>
      <c r="MC44" s="50"/>
      <c r="MD44" s="50"/>
      <c r="ME44" s="50"/>
      <c r="MF44" s="50"/>
      <c r="MG44" s="50"/>
      <c r="MH44" s="50"/>
      <c r="MI44" s="50"/>
      <c r="MJ44" s="50"/>
      <c r="MK44" s="50"/>
      <c r="ML44" s="50"/>
      <c r="MM44" s="50"/>
      <c r="MN44" s="50"/>
      <c r="MO44" s="50"/>
      <c r="MP44" s="50"/>
      <c r="MQ44" s="50"/>
      <c r="MR44" s="50"/>
      <c r="MS44" s="50"/>
      <c r="MT44" s="50"/>
      <c r="MU44" s="50"/>
      <c r="MV44" s="50"/>
      <c r="MW44" s="50"/>
      <c r="MX44" s="50"/>
      <c r="MY44" s="50"/>
      <c r="MZ44" s="50"/>
      <c r="NA44" s="50"/>
      <c r="NB44" s="50"/>
      <c r="NC44" s="50"/>
      <c r="ND44" s="50"/>
      <c r="NE44" s="50"/>
      <c r="NF44" s="50"/>
      <c r="NG44" s="50"/>
      <c r="NH44" s="50"/>
      <c r="NI44" s="50"/>
      <c r="NJ44" s="50"/>
      <c r="NK44" s="50"/>
      <c r="NL44" s="50"/>
      <c r="NM44" s="50"/>
      <c r="NN44" s="50"/>
      <c r="NO44" s="50"/>
      <c r="NP44" s="50"/>
      <c r="NQ44" s="50"/>
      <c r="NR44" s="50"/>
      <c r="NS44" s="50"/>
      <c r="NT44" s="50"/>
      <c r="NU44" s="50"/>
      <c r="NV44" s="50"/>
      <c r="NW44" s="50"/>
      <c r="NX44" s="50"/>
      <c r="NY44" s="50"/>
      <c r="NZ44" s="50"/>
      <c r="OA44" s="50"/>
      <c r="OB44" s="50"/>
      <c r="OC44" s="50"/>
      <c r="OD44" s="50"/>
      <c r="OE44" s="50"/>
      <c r="OF44" s="50"/>
      <c r="OG44" s="50"/>
      <c r="OH44" s="50"/>
      <c r="OI44" s="50"/>
      <c r="OJ44" s="50"/>
      <c r="OK44" s="50"/>
      <c r="OL44" s="50"/>
      <c r="OM44" s="50"/>
      <c r="ON44" s="50"/>
      <c r="OO44" s="50"/>
      <c r="OP44" s="50"/>
      <c r="OQ44" s="50"/>
      <c r="OR44" s="50"/>
      <c r="OS44" s="50"/>
      <c r="OT44" s="50"/>
      <c r="OU44" s="50"/>
      <c r="OV44" s="50"/>
      <c r="OW44" s="50"/>
      <c r="OX44" s="50"/>
      <c r="OY44" s="50"/>
      <c r="OZ44" s="50"/>
      <c r="PA44" s="50"/>
      <c r="PB44" s="50"/>
      <c r="PC44" s="50"/>
      <c r="PD44" s="50"/>
      <c r="PE44" s="50"/>
      <c r="PF44" s="50"/>
      <c r="PG44" s="50"/>
      <c r="PH44" s="50"/>
      <c r="PI44" s="50"/>
      <c r="PJ44" s="50"/>
      <c r="PK44" s="50"/>
      <c r="PL44" s="50"/>
      <c r="PM44" s="50"/>
      <c r="PN44" s="50"/>
      <c r="PO44" s="50"/>
      <c r="PP44" s="50"/>
      <c r="PQ44" s="50"/>
      <c r="PR44" s="50"/>
      <c r="PS44" s="50"/>
      <c r="PT44" s="50"/>
      <c r="PU44" s="50"/>
      <c r="PV44" s="50"/>
      <c r="PW44" s="50"/>
      <c r="PX44" s="50"/>
      <c r="PY44" s="50"/>
      <c r="PZ44" s="50"/>
      <c r="QA44" s="50"/>
      <c r="QB44" s="50"/>
      <c r="QC44" s="50"/>
      <c r="QD44" s="50"/>
      <c r="QE44" s="50"/>
      <c r="QF44" s="50"/>
      <c r="QG44" s="50"/>
      <c r="QH44" s="50"/>
      <c r="QI44" s="50"/>
      <c r="QJ44" s="50"/>
      <c r="QK44" s="50"/>
      <c r="QL44" s="50"/>
      <c r="QM44" s="50"/>
      <c r="QN44" s="50"/>
      <c r="QO44" s="50"/>
      <c r="QP44" s="50"/>
      <c r="QQ44" s="50"/>
      <c r="QR44" s="50"/>
      <c r="QS44" s="50"/>
      <c r="QT44" s="50"/>
      <c r="QU44" s="50"/>
      <c r="QV44" s="50"/>
      <c r="QW44" s="50"/>
      <c r="QX44" s="50"/>
      <c r="QY44" s="50"/>
      <c r="QZ44" s="50"/>
      <c r="RA44" s="50"/>
      <c r="RB44" s="50"/>
      <c r="RC44" s="50"/>
      <c r="RD44" s="50"/>
      <c r="RE44" s="50"/>
      <c r="RF44" s="50"/>
      <c r="RG44" s="50"/>
      <c r="RH44" s="50"/>
      <c r="RI44" s="50"/>
      <c r="RJ44" s="50"/>
      <c r="RK44" s="50"/>
      <c r="RL44" s="50"/>
      <c r="RM44" s="50"/>
      <c r="RN44" s="50"/>
      <c r="RO44" s="50"/>
      <c r="RP44" s="50"/>
      <c r="RQ44" s="50"/>
      <c r="RR44" s="50"/>
      <c r="RS44" s="50"/>
      <c r="RT44" s="50"/>
      <c r="RU44" s="50"/>
      <c r="RV44" s="50"/>
      <c r="RW44" s="50"/>
      <c r="RX44" s="50"/>
      <c r="RY44" s="50"/>
      <c r="RZ44" s="50"/>
      <c r="SA44" s="50"/>
      <c r="SB44" s="50"/>
      <c r="SC44" s="50"/>
      <c r="SD44" s="50"/>
      <c r="SE44" s="50"/>
      <c r="SF44" s="50"/>
      <c r="SG44" s="50"/>
      <c r="SH44" s="50"/>
      <c r="SI44" s="50"/>
      <c r="SJ44" s="50"/>
      <c r="SK44" s="50"/>
      <c r="SL44" s="50"/>
      <c r="SM44" s="50"/>
      <c r="SN44" s="50"/>
      <c r="SO44" s="50"/>
      <c r="SP44" s="50"/>
      <c r="SQ44" s="50"/>
      <c r="SR44" s="50"/>
      <c r="SS44" s="50"/>
      <c r="ST44" s="50"/>
      <c r="SU44" s="50"/>
      <c r="SV44" s="50"/>
      <c r="SW44" s="50"/>
      <c r="SX44" s="50"/>
      <c r="SY44" s="50"/>
      <c r="SZ44" s="50"/>
      <c r="TA44" s="50"/>
      <c r="TB44" s="50"/>
      <c r="TC44" s="50"/>
      <c r="TD44" s="50"/>
      <c r="TE44" s="50"/>
      <c r="TF44" s="50"/>
      <c r="TG44" s="50"/>
      <c r="TH44" s="50"/>
      <c r="TI44" s="50"/>
      <c r="TJ44" s="50"/>
      <c r="TK44" s="50"/>
      <c r="TL44" s="50"/>
      <c r="TM44" s="50"/>
      <c r="TN44" s="50"/>
      <c r="TO44" s="50"/>
      <c r="TP44" s="50"/>
      <c r="TQ44" s="50"/>
      <c r="TR44" s="50"/>
      <c r="TS44" s="50"/>
      <c r="TT44" s="50"/>
      <c r="TU44" s="50"/>
      <c r="TV44" s="50"/>
      <c r="TW44" s="50"/>
      <c r="TX44" s="50"/>
      <c r="TY44" s="50"/>
      <c r="TZ44" s="50"/>
      <c r="UA44" s="50"/>
      <c r="UB44" s="50"/>
      <c r="UC44" s="50"/>
      <c r="UD44" s="50"/>
      <c r="UE44" s="50"/>
      <c r="UF44" s="50"/>
      <c r="UG44" s="50"/>
      <c r="UH44" s="50"/>
      <c r="UI44" s="50"/>
      <c r="UJ44" s="50"/>
      <c r="UK44" s="50"/>
      <c r="UL44" s="50"/>
      <c r="UM44" s="50"/>
      <c r="UN44" s="50"/>
      <c r="UO44" s="50"/>
      <c r="UP44" s="50"/>
      <c r="UQ44" s="50"/>
      <c r="UR44" s="50"/>
      <c r="US44" s="50"/>
      <c r="UT44" s="50"/>
      <c r="UU44" s="50"/>
      <c r="UV44" s="50"/>
      <c r="UW44" s="50"/>
      <c r="UX44" s="50"/>
      <c r="UY44" s="50"/>
      <c r="UZ44" s="50"/>
      <c r="VA44" s="50"/>
      <c r="VB44" s="50"/>
      <c r="VC44" s="50"/>
      <c r="VD44" s="50"/>
      <c r="VE44" s="50"/>
      <c r="VF44" s="50"/>
      <c r="VG44" s="50"/>
      <c r="VH44" s="50"/>
      <c r="VI44" s="50"/>
      <c r="VJ44" s="50"/>
      <c r="VK44" s="50"/>
      <c r="VL44" s="50"/>
      <c r="VM44" s="50"/>
      <c r="VN44" s="50"/>
      <c r="VO44" s="50"/>
      <c r="VP44" s="50"/>
      <c r="VQ44" s="50"/>
      <c r="VR44" s="50"/>
      <c r="VS44" s="50"/>
      <c r="VT44" s="50"/>
      <c r="VU44" s="50"/>
      <c r="VV44" s="50"/>
      <c r="VW44" s="50"/>
      <c r="VX44" s="50"/>
      <c r="VY44" s="50"/>
      <c r="VZ44" s="50"/>
      <c r="WA44" s="50"/>
      <c r="WB44" s="50"/>
      <c r="WC44" s="50"/>
      <c r="WD44" s="50"/>
      <c r="WE44" s="50"/>
      <c r="WF44" s="50"/>
      <c r="WG44" s="50"/>
      <c r="WH44" s="50"/>
      <c r="WI44" s="50"/>
      <c r="WJ44" s="50"/>
      <c r="WK44" s="50"/>
      <c r="WL44" s="50"/>
      <c r="WM44" s="50"/>
      <c r="WN44" s="50"/>
      <c r="WO44" s="50"/>
      <c r="WP44" s="50"/>
      <c r="WQ44" s="50"/>
      <c r="WR44" s="50"/>
      <c r="WS44" s="50"/>
      <c r="WT44" s="50"/>
      <c r="WU44" s="50"/>
      <c r="WV44" s="50"/>
      <c r="WW44" s="50"/>
      <c r="WX44" s="50"/>
      <c r="WY44" s="50"/>
      <c r="WZ44" s="50"/>
      <c r="XA44" s="50"/>
      <c r="XB44" s="50"/>
      <c r="XC44" s="50"/>
      <c r="XD44" s="50"/>
      <c r="XE44" s="50"/>
      <c r="XF44" s="50"/>
      <c r="XG44" s="50"/>
      <c r="XH44" s="50"/>
      <c r="XI44" s="50"/>
      <c r="XJ44" s="50"/>
      <c r="XK44" s="50"/>
      <c r="XL44" s="50"/>
      <c r="XM44" s="50"/>
      <c r="XN44" s="50"/>
      <c r="XO44" s="50"/>
      <c r="XP44" s="50"/>
      <c r="XQ44" s="50"/>
      <c r="XR44" s="50"/>
      <c r="XS44" s="50"/>
      <c r="XT44" s="50"/>
      <c r="XU44" s="50"/>
      <c r="XV44" s="50"/>
      <c r="XW44" s="50"/>
      <c r="XX44" s="50"/>
      <c r="XY44" s="50"/>
      <c r="XZ44" s="50"/>
      <c r="YA44" s="50"/>
      <c r="YB44" s="50"/>
      <c r="YC44" s="50"/>
      <c r="YD44" s="50"/>
      <c r="YE44" s="50"/>
      <c r="YF44" s="50"/>
      <c r="YG44" s="50"/>
      <c r="YH44" s="50"/>
      <c r="YI44" s="50"/>
      <c r="YJ44" s="50"/>
      <c r="YK44" s="50"/>
      <c r="YL44" s="50"/>
      <c r="YM44" s="50"/>
      <c r="YN44" s="50"/>
      <c r="YO44" s="50"/>
      <c r="YP44" s="50"/>
      <c r="YQ44" s="50"/>
      <c r="YR44" s="50"/>
      <c r="YS44" s="50"/>
      <c r="YT44" s="50"/>
      <c r="YU44" s="50"/>
      <c r="YV44" s="50"/>
      <c r="YW44" s="50"/>
      <c r="YX44" s="50"/>
      <c r="YY44" s="50"/>
      <c r="YZ44" s="50"/>
      <c r="ZA44" s="50"/>
      <c r="ZB44" s="50"/>
      <c r="ZC44" s="50"/>
      <c r="ZD44" s="50"/>
      <c r="ZE44" s="50"/>
      <c r="ZF44" s="50"/>
      <c r="ZG44" s="50"/>
      <c r="ZH44" s="50"/>
      <c r="ZI44" s="50"/>
      <c r="ZJ44" s="50"/>
      <c r="ZK44" s="50"/>
      <c r="ZL44" s="50"/>
      <c r="ZM44" s="50"/>
      <c r="ZN44" s="50"/>
      <c r="ZO44" s="50"/>
      <c r="ZP44" s="50"/>
      <c r="ZQ44" s="50"/>
      <c r="ZR44" s="50"/>
      <c r="ZS44" s="50"/>
      <c r="ZT44" s="50"/>
      <c r="ZU44" s="50"/>
      <c r="ZV44" s="50"/>
      <c r="ZW44" s="50"/>
      <c r="ZX44" s="50"/>
      <c r="ZY44" s="50"/>
      <c r="ZZ44" s="50"/>
      <c r="AAA44" s="50"/>
      <c r="AAB44" s="50"/>
      <c r="AAC44" s="50"/>
      <c r="AAD44" s="50"/>
      <c r="AAE44" s="50"/>
      <c r="AAF44" s="50"/>
      <c r="AAG44" s="50"/>
      <c r="AAH44" s="50"/>
      <c r="AAI44" s="50"/>
      <c r="AAJ44" s="50"/>
      <c r="AAK44" s="50"/>
      <c r="AAL44" s="50"/>
      <c r="AAM44" s="50"/>
      <c r="AAN44" s="50"/>
      <c r="AAO44" s="50"/>
      <c r="AAP44" s="50"/>
      <c r="AAQ44" s="50"/>
      <c r="AAR44" s="50"/>
      <c r="AAS44" s="50"/>
      <c r="AAT44" s="50"/>
      <c r="AAU44" s="50"/>
      <c r="AAV44" s="50"/>
      <c r="AAW44" s="50"/>
      <c r="AAX44" s="50"/>
      <c r="AAY44" s="50"/>
      <c r="AAZ44" s="50"/>
      <c r="ABA44" s="50"/>
      <c r="ABB44" s="50"/>
      <c r="ABC44" s="50"/>
      <c r="ABD44" s="50"/>
      <c r="ABE44" s="50"/>
      <c r="ABF44" s="50"/>
      <c r="ABG44" s="50"/>
      <c r="ABH44" s="50"/>
      <c r="ABI44" s="50"/>
      <c r="ABJ44" s="50"/>
      <c r="ABK44" s="50"/>
      <c r="ABL44" s="50"/>
      <c r="ABM44" s="50"/>
      <c r="ABN44" s="50"/>
      <c r="ABO44" s="50"/>
      <c r="ABP44" s="50"/>
      <c r="ABQ44" s="50"/>
      <c r="ABR44" s="50"/>
      <c r="ABS44" s="50"/>
      <c r="ABT44" s="50"/>
      <c r="ABU44" s="50"/>
      <c r="ABV44" s="50"/>
      <c r="ABW44" s="50"/>
      <c r="ABX44" s="50"/>
      <c r="ABY44" s="50"/>
      <c r="ABZ44" s="50"/>
      <c r="ACA44" s="50"/>
      <c r="ACB44" s="50"/>
      <c r="ACC44" s="50"/>
      <c r="ACD44" s="50"/>
      <c r="ACE44" s="50"/>
      <c r="ACF44" s="50"/>
      <c r="ACG44" s="50"/>
      <c r="ACH44" s="50"/>
      <c r="ACI44" s="50"/>
      <c r="ACJ44" s="50"/>
      <c r="ACK44" s="50"/>
      <c r="ACL44" s="50"/>
      <c r="ACM44" s="50"/>
      <c r="ACN44" s="50"/>
      <c r="ACO44" s="50"/>
      <c r="ACP44" s="50"/>
      <c r="ACQ44" s="50"/>
      <c r="ACR44" s="50"/>
      <c r="ACS44" s="50"/>
      <c r="ACT44" s="50"/>
      <c r="ACU44" s="50"/>
      <c r="ACV44" s="50"/>
      <c r="ACW44" s="50"/>
      <c r="ACX44" s="50"/>
      <c r="ACY44" s="50"/>
      <c r="ACZ44" s="50"/>
      <c r="ADA44" s="50"/>
      <c r="ADB44" s="50"/>
      <c r="ADC44" s="50"/>
      <c r="ADD44" s="50"/>
      <c r="ADE44" s="50"/>
      <c r="ADF44" s="50"/>
      <c r="ADG44" s="50"/>
      <c r="ADH44" s="50"/>
      <c r="ADI44" s="50"/>
      <c r="ADJ44" s="50"/>
      <c r="ADK44" s="50"/>
      <c r="ADL44" s="50"/>
      <c r="ADM44" s="50"/>
      <c r="ADN44" s="50"/>
      <c r="ADO44" s="50"/>
      <c r="ADP44" s="50"/>
      <c r="ADQ44" s="50"/>
      <c r="ADR44" s="50"/>
      <c r="ADS44" s="50"/>
      <c r="ADT44" s="50"/>
      <c r="ADU44" s="50"/>
      <c r="ADV44" s="50"/>
      <c r="ADW44" s="50"/>
      <c r="ADX44" s="50"/>
      <c r="ADY44" s="50"/>
      <c r="ADZ44" s="50"/>
      <c r="AEA44" s="50"/>
      <c r="AEB44" s="50"/>
      <c r="AEC44" s="50"/>
      <c r="AED44" s="50"/>
      <c r="AEE44" s="50"/>
      <c r="AEF44" s="50"/>
      <c r="AEG44" s="50"/>
      <c r="AEH44" s="50"/>
      <c r="AEI44" s="50"/>
      <c r="AEJ44" s="50"/>
      <c r="AEK44" s="50"/>
      <c r="AEL44" s="50"/>
      <c r="AEM44" s="50"/>
      <c r="AEN44" s="50"/>
      <c r="AEO44" s="50"/>
      <c r="AEP44" s="50"/>
      <c r="AEQ44" s="50"/>
      <c r="AER44" s="50"/>
      <c r="AES44" s="50"/>
      <c r="AET44" s="50"/>
      <c r="AEU44" s="50"/>
      <c r="AEV44" s="50"/>
      <c r="AEW44" s="50"/>
      <c r="AEX44" s="50"/>
      <c r="AEY44" s="50"/>
      <c r="AEZ44" s="50"/>
      <c r="AFA44" s="50"/>
      <c r="AFB44" s="50"/>
      <c r="AFC44" s="50"/>
      <c r="AFD44" s="50"/>
      <c r="AFE44" s="50"/>
      <c r="AFF44" s="50"/>
      <c r="AFG44" s="50"/>
      <c r="AFH44" s="50"/>
      <c r="AFI44" s="50"/>
      <c r="AFJ44" s="50"/>
      <c r="AFK44" s="50"/>
      <c r="AFL44" s="50"/>
      <c r="AFM44" s="50"/>
      <c r="AFN44" s="50"/>
      <c r="AFO44" s="50"/>
      <c r="AFP44" s="50"/>
      <c r="AFQ44" s="50"/>
      <c r="AFR44" s="50"/>
      <c r="AFS44" s="50"/>
      <c r="AFT44" s="50"/>
      <c r="AFU44" s="50"/>
      <c r="AFV44" s="50"/>
      <c r="AFW44" s="50"/>
      <c r="AFX44" s="50"/>
      <c r="AFY44" s="50"/>
      <c r="AFZ44" s="50"/>
      <c r="AGA44" s="50"/>
      <c r="AGB44" s="50"/>
      <c r="AGC44" s="50"/>
      <c r="AGD44" s="50"/>
      <c r="AGE44" s="50"/>
      <c r="AGF44" s="50"/>
      <c r="AGG44" s="50"/>
      <c r="AGH44" s="50"/>
      <c r="AGI44" s="50"/>
      <c r="AGJ44" s="50"/>
      <c r="AGK44" s="50"/>
      <c r="AGL44" s="50"/>
      <c r="AGM44" s="50"/>
      <c r="AGN44" s="50"/>
      <c r="AGO44" s="50"/>
      <c r="AGP44" s="50"/>
      <c r="AGQ44" s="50"/>
      <c r="AGR44" s="50"/>
      <c r="AGS44" s="50"/>
      <c r="AGT44" s="50"/>
      <c r="AGU44" s="50"/>
      <c r="AGV44" s="50"/>
      <c r="AGW44" s="50"/>
      <c r="AGX44" s="50"/>
      <c r="AGY44" s="50"/>
      <c r="AGZ44" s="50"/>
      <c r="AHA44" s="50"/>
      <c r="AHB44" s="50"/>
      <c r="AHC44" s="50"/>
      <c r="AHD44" s="50"/>
      <c r="AHE44" s="50"/>
      <c r="AHF44" s="50"/>
      <c r="AHG44" s="50"/>
      <c r="AHH44" s="50"/>
      <c r="AHI44" s="50"/>
      <c r="AHJ44" s="50"/>
      <c r="AHK44" s="50"/>
      <c r="AHL44" s="50"/>
      <c r="AHM44" s="50"/>
      <c r="AHN44" s="50"/>
      <c r="AHO44" s="50"/>
      <c r="AHP44" s="50"/>
      <c r="AHQ44" s="50"/>
      <c r="AHR44" s="50"/>
      <c r="AHS44" s="50"/>
      <c r="AHT44" s="50"/>
      <c r="AHU44" s="50"/>
      <c r="AHV44" s="50"/>
      <c r="AHW44" s="50"/>
      <c r="AHX44" s="50"/>
      <c r="AHY44" s="50"/>
      <c r="AHZ44" s="50"/>
      <c r="AIA44" s="50"/>
      <c r="AIB44" s="50"/>
      <c r="AIC44" s="50"/>
      <c r="AID44" s="50"/>
      <c r="AIE44" s="50"/>
      <c r="AIF44" s="50"/>
      <c r="AIG44" s="50"/>
      <c r="AIH44" s="50"/>
      <c r="AII44" s="50"/>
      <c r="AIJ44" s="50"/>
      <c r="AIK44" s="50"/>
      <c r="AIL44" s="50"/>
      <c r="AIM44" s="50"/>
      <c r="AIN44" s="50"/>
      <c r="AIO44" s="50"/>
      <c r="AIP44" s="50"/>
      <c r="AIQ44" s="50"/>
      <c r="AIR44" s="50"/>
      <c r="AIS44" s="50"/>
      <c r="AIT44" s="50"/>
      <c r="AIU44" s="50"/>
      <c r="AIV44" s="50"/>
      <c r="AIW44" s="50"/>
      <c r="AIX44" s="50"/>
      <c r="AIY44" s="50"/>
      <c r="AIZ44" s="50"/>
      <c r="AJA44" s="50"/>
      <c r="AJB44" s="50"/>
      <c r="AJC44" s="50"/>
      <c r="AJD44" s="50"/>
      <c r="AJE44" s="50"/>
      <c r="AJF44" s="50"/>
      <c r="AJG44" s="50"/>
      <c r="AJH44" s="50"/>
      <c r="AJI44" s="50"/>
      <c r="AJJ44" s="50"/>
      <c r="AJK44" s="50"/>
      <c r="AJL44" s="50"/>
      <c r="AJM44" s="50"/>
      <c r="AJN44" s="50"/>
      <c r="AJO44" s="50"/>
      <c r="AJP44" s="50"/>
      <c r="AJQ44" s="50"/>
      <c r="AJR44" s="50"/>
      <c r="AJS44" s="50"/>
      <c r="AJT44" s="50"/>
      <c r="AJU44" s="50"/>
      <c r="AJV44" s="50"/>
      <c r="AJW44" s="50"/>
      <c r="AJX44" s="50"/>
      <c r="AJY44" s="50"/>
      <c r="AJZ44" s="50"/>
      <c r="AKA44" s="50"/>
      <c r="AKB44" s="50"/>
      <c r="AKC44" s="50"/>
      <c r="AKD44" s="50"/>
      <c r="AKE44" s="50"/>
      <c r="AKF44" s="50"/>
      <c r="AKG44" s="50"/>
      <c r="AKH44" s="50"/>
      <c r="AKI44" s="50"/>
      <c r="AKJ44" s="50"/>
      <c r="AKK44" s="50"/>
      <c r="AKL44" s="50"/>
      <c r="AKM44" s="50"/>
      <c r="AKN44" s="50"/>
      <c r="AKO44" s="50"/>
      <c r="AKP44" s="50"/>
      <c r="AKQ44" s="50"/>
      <c r="AKR44" s="50"/>
      <c r="AKS44" s="50"/>
      <c r="AKT44" s="50"/>
      <c r="AKU44" s="50"/>
      <c r="AKV44" s="50"/>
      <c r="AKW44" s="50"/>
      <c r="AKX44" s="50"/>
      <c r="AKY44" s="50"/>
      <c r="AKZ44" s="50"/>
      <c r="ALA44" s="50"/>
      <c r="ALB44" s="50"/>
      <c r="ALC44" s="50"/>
      <c r="ALD44" s="50"/>
      <c r="ALE44" s="50"/>
      <c r="ALF44" s="50"/>
      <c r="ALG44" s="50"/>
      <c r="ALH44" s="50"/>
      <c r="ALI44" s="50"/>
      <c r="ALJ44" s="50"/>
      <c r="ALK44" s="50"/>
      <c r="ALL44" s="50"/>
      <c r="ALM44" s="50"/>
      <c r="ALN44" s="50"/>
      <c r="ALO44" s="50"/>
      <c r="ALP44" s="50"/>
      <c r="ALQ44" s="50"/>
      <c r="ALR44" s="50"/>
      <c r="ALS44" s="50"/>
      <c r="ALT44" s="50"/>
      <c r="ALU44" s="50"/>
      <c r="ALV44" s="50"/>
      <c r="ALW44" s="50"/>
      <c r="ALX44" s="50"/>
      <c r="ALY44" s="50"/>
      <c r="ALZ44" s="50"/>
      <c r="AMA44" s="50"/>
      <c r="AMB44" s="50"/>
      <c r="AMC44" s="50"/>
      <c r="AMD44" s="50"/>
      <c r="AME44" s="50"/>
      <c r="AMF44" s="50"/>
      <c r="AMG44" s="50"/>
      <c r="AMH44" s="50"/>
      <c r="AMI44" s="50"/>
      <c r="AMJ44" s="50"/>
      <c r="AMK44" s="50"/>
      <c r="AML44" s="50"/>
      <c r="AMM44" s="50"/>
      <c r="AMN44" s="50"/>
      <c r="AMO44" s="50"/>
      <c r="AMP44" s="50"/>
      <c r="AMQ44" s="50"/>
      <c r="AMR44" s="50"/>
      <c r="AMS44" s="50"/>
      <c r="AMT44" s="50"/>
      <c r="AMU44" s="50"/>
      <c r="AMV44" s="50"/>
      <c r="AMW44" s="50"/>
      <c r="AMX44" s="50"/>
      <c r="AMY44" s="50"/>
      <c r="AMZ44" s="50"/>
      <c r="ANA44" s="50"/>
      <c r="ANB44" s="50"/>
      <c r="ANC44" s="50"/>
      <c r="AND44" s="50"/>
      <c r="ANE44" s="50"/>
      <c r="ANF44" s="50"/>
      <c r="ANG44" s="50"/>
      <c r="ANH44" s="50"/>
      <c r="ANI44" s="50"/>
      <c r="ANJ44" s="50"/>
      <c r="ANK44" s="50"/>
      <c r="ANL44" s="50"/>
      <c r="ANM44" s="50"/>
      <c r="ANN44" s="50"/>
      <c r="ANO44" s="50"/>
      <c r="ANP44" s="50"/>
      <c r="ANQ44" s="50"/>
      <c r="ANR44" s="50"/>
      <c r="ANS44" s="50"/>
      <c r="ANT44" s="50"/>
      <c r="ANU44" s="50"/>
      <c r="ANV44" s="50"/>
      <c r="ANW44" s="50"/>
      <c r="ANX44" s="50"/>
      <c r="ANY44" s="50"/>
      <c r="ANZ44" s="50"/>
      <c r="AOA44" s="50"/>
      <c r="AOB44" s="50"/>
      <c r="AOC44" s="50"/>
      <c r="AOD44" s="50"/>
      <c r="AOE44" s="50"/>
      <c r="AOF44" s="50"/>
      <c r="AOG44" s="50"/>
      <c r="AOH44" s="50"/>
      <c r="AOI44" s="50"/>
      <c r="AOJ44" s="50"/>
      <c r="AOK44" s="50"/>
      <c r="AOL44" s="50"/>
      <c r="AOM44" s="50"/>
      <c r="AON44" s="50"/>
      <c r="AOO44" s="50"/>
      <c r="AOP44" s="50"/>
      <c r="AOQ44" s="50"/>
      <c r="AOR44" s="50"/>
      <c r="AOS44" s="50"/>
      <c r="AOT44" s="50"/>
      <c r="AOU44" s="50"/>
      <c r="AOV44" s="50"/>
      <c r="AOW44" s="50"/>
      <c r="AOX44" s="50"/>
      <c r="AOY44" s="50"/>
      <c r="AOZ44" s="50"/>
      <c r="APA44" s="50"/>
      <c r="APB44" s="50"/>
      <c r="APC44" s="50"/>
      <c r="APD44" s="50"/>
      <c r="APE44" s="50"/>
      <c r="APF44" s="50"/>
      <c r="APG44" s="50"/>
      <c r="APH44" s="50"/>
      <c r="API44" s="50"/>
      <c r="APJ44" s="50"/>
      <c r="APK44" s="50"/>
      <c r="APL44" s="50"/>
      <c r="APM44" s="50"/>
      <c r="APN44" s="50"/>
      <c r="APO44" s="50"/>
      <c r="APP44" s="50"/>
      <c r="APQ44" s="50"/>
      <c r="APR44" s="50"/>
      <c r="APS44" s="50"/>
      <c r="APT44" s="50"/>
      <c r="APU44" s="50"/>
      <c r="APV44" s="50"/>
      <c r="APW44" s="50"/>
      <c r="APX44" s="50"/>
      <c r="APY44" s="50"/>
      <c r="APZ44" s="50"/>
      <c r="AQA44" s="50"/>
      <c r="AQB44" s="50"/>
      <c r="AQC44" s="50"/>
      <c r="AQD44" s="50"/>
      <c r="AQE44" s="50"/>
      <c r="AQF44" s="50"/>
      <c r="AQG44" s="50"/>
      <c r="AQH44" s="50"/>
      <c r="AQI44" s="50"/>
      <c r="AQJ44" s="50"/>
      <c r="AQK44" s="50"/>
      <c r="AQL44" s="50"/>
      <c r="AQM44" s="50"/>
      <c r="AQN44" s="50"/>
      <c r="AQO44" s="50"/>
      <c r="AQP44" s="50"/>
      <c r="AQQ44" s="50"/>
      <c r="AQR44" s="50"/>
      <c r="AQS44" s="50"/>
      <c r="AQT44" s="50"/>
      <c r="AQU44" s="50"/>
      <c r="AQV44" s="50"/>
      <c r="AQW44" s="50"/>
      <c r="AQX44" s="50"/>
      <c r="AQY44" s="50"/>
      <c r="AQZ44" s="50"/>
      <c r="ARA44" s="50"/>
      <c r="ARB44" s="50"/>
      <c r="ARC44" s="50"/>
      <c r="ARD44" s="50"/>
      <c r="ARE44" s="50"/>
      <c r="ARF44" s="50"/>
      <c r="ARG44" s="50"/>
      <c r="ARH44" s="50"/>
      <c r="ARI44" s="50"/>
      <c r="ARJ44" s="50"/>
      <c r="ARK44" s="50"/>
      <c r="ARL44" s="50"/>
      <c r="ARM44" s="50"/>
      <c r="ARN44" s="50"/>
      <c r="ARO44" s="50"/>
      <c r="ARP44" s="50"/>
      <c r="ARQ44" s="50"/>
      <c r="ARR44" s="50"/>
      <c r="ARS44" s="50"/>
      <c r="ART44" s="50"/>
      <c r="ARU44" s="50"/>
      <c r="ARV44" s="50"/>
      <c r="ARW44" s="50"/>
      <c r="ARX44" s="50"/>
      <c r="ARY44" s="50"/>
      <c r="ARZ44" s="50"/>
      <c r="ASA44" s="50"/>
      <c r="ASB44" s="50"/>
      <c r="ASC44" s="50"/>
      <c r="ASD44" s="50"/>
      <c r="ASE44" s="50"/>
      <c r="ASF44" s="50"/>
      <c r="ASG44" s="50"/>
      <c r="ASH44" s="50"/>
      <c r="ASI44" s="50"/>
      <c r="ASJ44" s="50"/>
      <c r="ASK44" s="50"/>
      <c r="ASL44" s="50"/>
      <c r="ASM44" s="50"/>
      <c r="ASN44" s="50"/>
      <c r="ASO44" s="50"/>
      <c r="ASP44" s="50"/>
      <c r="ASQ44" s="50"/>
      <c r="ASR44" s="50"/>
      <c r="ASS44" s="50"/>
      <c r="AST44" s="50"/>
      <c r="ASU44" s="50"/>
      <c r="ASV44" s="50"/>
      <c r="ASW44" s="50"/>
      <c r="ASX44" s="50"/>
      <c r="ASY44" s="50"/>
      <c r="ASZ44" s="50"/>
      <c r="ATA44" s="50"/>
      <c r="ATB44" s="50"/>
      <c r="ATC44" s="50"/>
      <c r="ATD44" s="50"/>
      <c r="ATE44" s="50"/>
      <c r="ATF44" s="50"/>
      <c r="ATG44" s="50"/>
      <c r="ATH44" s="50"/>
      <c r="ATI44" s="50"/>
      <c r="ATJ44" s="50"/>
      <c r="ATK44" s="50"/>
      <c r="ATL44" s="50"/>
      <c r="ATM44" s="50"/>
      <c r="ATN44" s="50"/>
      <c r="ATO44" s="50"/>
      <c r="ATP44" s="50"/>
      <c r="ATQ44" s="50"/>
      <c r="ATR44" s="50"/>
      <c r="ATS44" s="50"/>
      <c r="ATT44" s="50"/>
      <c r="ATU44" s="50"/>
      <c r="ATV44" s="50"/>
      <c r="ATW44" s="50"/>
      <c r="ATX44" s="50"/>
      <c r="ATY44" s="50"/>
      <c r="ATZ44" s="50"/>
      <c r="AUA44" s="50"/>
      <c r="AUB44" s="50"/>
      <c r="AUC44" s="50"/>
      <c r="AUD44" s="50"/>
      <c r="AUE44" s="50"/>
      <c r="AUF44" s="50"/>
      <c r="AUG44" s="50"/>
      <c r="AUH44" s="50"/>
      <c r="AUI44" s="50"/>
      <c r="AUJ44" s="50"/>
      <c r="AUK44" s="50"/>
      <c r="AUL44" s="50"/>
      <c r="AUM44" s="50"/>
      <c r="AUN44" s="50"/>
      <c r="AUO44" s="50"/>
      <c r="AUP44" s="50"/>
      <c r="AUQ44" s="50"/>
      <c r="AUR44" s="50"/>
      <c r="AUS44" s="50"/>
      <c r="AUT44" s="50"/>
      <c r="AUU44" s="50"/>
      <c r="AUV44" s="50"/>
      <c r="AUW44" s="50"/>
      <c r="AUX44" s="50"/>
      <c r="AUY44" s="50"/>
      <c r="AUZ44" s="50"/>
      <c r="AVA44" s="50"/>
      <c r="AVB44" s="50"/>
      <c r="AVC44" s="50"/>
      <c r="AVD44" s="50"/>
      <c r="AVE44" s="50"/>
      <c r="AVF44" s="50"/>
      <c r="AVG44" s="50"/>
      <c r="AVH44" s="50"/>
      <c r="AVI44" s="50"/>
      <c r="AVJ44" s="50"/>
      <c r="AVK44" s="50"/>
      <c r="AVL44" s="50"/>
      <c r="AVM44" s="50"/>
      <c r="AVN44" s="50"/>
      <c r="AVO44" s="50"/>
      <c r="AVP44" s="50"/>
      <c r="AVQ44" s="50"/>
      <c r="AVR44" s="50"/>
      <c r="AVS44" s="50"/>
      <c r="AVT44" s="50"/>
      <c r="AVU44" s="50"/>
      <c r="AVV44" s="50"/>
      <c r="AVW44" s="50"/>
      <c r="AVX44" s="50"/>
      <c r="AVY44" s="50"/>
      <c r="AVZ44" s="50"/>
      <c r="AWA44" s="50"/>
      <c r="AWB44" s="50"/>
      <c r="AWC44" s="50"/>
      <c r="AWD44" s="50"/>
      <c r="AWE44" s="50"/>
      <c r="AWF44" s="50"/>
      <c r="AWG44" s="50"/>
      <c r="AWH44" s="50"/>
      <c r="AWI44" s="50"/>
      <c r="AWJ44" s="50"/>
      <c r="AWK44" s="50"/>
      <c r="AWL44" s="50"/>
      <c r="AWM44" s="50"/>
      <c r="AWN44" s="50"/>
      <c r="AWO44" s="50"/>
      <c r="AWP44" s="50"/>
      <c r="AWQ44" s="50"/>
      <c r="AWR44" s="50"/>
      <c r="AWS44" s="50"/>
      <c r="AWT44" s="50"/>
      <c r="AWU44" s="50"/>
      <c r="AWV44" s="50"/>
      <c r="AWW44" s="50"/>
      <c r="AWX44" s="50"/>
      <c r="AWY44" s="50"/>
      <c r="AWZ44" s="50"/>
      <c r="AXA44" s="50"/>
      <c r="AXB44" s="50"/>
      <c r="AXC44" s="50"/>
      <c r="AXD44" s="50"/>
      <c r="AXE44" s="50"/>
      <c r="AXF44" s="50"/>
      <c r="AXG44" s="50"/>
      <c r="AXH44" s="50"/>
      <c r="AXI44" s="50"/>
      <c r="AXJ44" s="50"/>
      <c r="AXK44" s="50"/>
      <c r="AXL44" s="50"/>
      <c r="AXM44" s="50"/>
      <c r="AXN44" s="50"/>
      <c r="AXO44" s="50"/>
      <c r="AXP44" s="50"/>
      <c r="AXQ44" s="50"/>
      <c r="AXR44" s="50"/>
      <c r="AXS44" s="50"/>
      <c r="AXT44" s="50"/>
      <c r="AXU44" s="50"/>
      <c r="AXV44" s="50"/>
      <c r="AXW44" s="50"/>
      <c r="AXX44" s="50"/>
      <c r="AXY44" s="50"/>
      <c r="AXZ44" s="50"/>
      <c r="AYA44" s="50"/>
      <c r="AYB44" s="50"/>
      <c r="AYC44" s="50"/>
      <c r="AYD44" s="50"/>
      <c r="AYE44" s="50"/>
      <c r="AYF44" s="50"/>
      <c r="AYG44" s="50"/>
      <c r="AYH44" s="50"/>
      <c r="AYI44" s="50"/>
      <c r="AYJ44" s="50"/>
      <c r="AYK44" s="50"/>
      <c r="AYL44" s="50"/>
      <c r="AYM44" s="50"/>
      <c r="AYN44" s="50"/>
      <c r="AYO44" s="50"/>
      <c r="AYP44" s="50"/>
      <c r="AYQ44" s="50"/>
      <c r="AYR44" s="50"/>
      <c r="AYS44" s="50"/>
      <c r="AYT44" s="50"/>
      <c r="AYU44" s="50"/>
      <c r="AYV44" s="50"/>
      <c r="AYW44" s="50"/>
      <c r="AYX44" s="50"/>
      <c r="AYY44" s="50"/>
      <c r="AYZ44" s="50"/>
      <c r="AZA44" s="50"/>
      <c r="AZB44" s="50"/>
      <c r="AZC44" s="50"/>
      <c r="AZD44" s="50"/>
      <c r="AZE44" s="50"/>
      <c r="AZF44" s="50"/>
      <c r="AZG44" s="50"/>
      <c r="AZH44" s="50"/>
      <c r="AZI44" s="50"/>
      <c r="AZJ44" s="50"/>
      <c r="AZK44" s="50"/>
      <c r="AZL44" s="50"/>
      <c r="AZM44" s="50"/>
      <c r="AZN44" s="50"/>
      <c r="AZO44" s="50"/>
      <c r="AZP44" s="50"/>
      <c r="AZQ44" s="50"/>
      <c r="AZR44" s="50"/>
      <c r="AZS44" s="50"/>
      <c r="AZT44" s="50"/>
      <c r="AZU44" s="50"/>
      <c r="AZV44" s="50"/>
      <c r="AZW44" s="50"/>
      <c r="AZX44" s="50"/>
      <c r="AZY44" s="50"/>
      <c r="AZZ44" s="50"/>
      <c r="BAA44" s="50"/>
      <c r="BAB44" s="50"/>
      <c r="BAC44" s="50"/>
      <c r="BAD44" s="50"/>
      <c r="BAE44" s="50"/>
      <c r="BAF44" s="50"/>
      <c r="BAG44" s="50"/>
      <c r="BAH44" s="50"/>
      <c r="BAI44" s="50"/>
      <c r="BAJ44" s="50"/>
      <c r="BAK44" s="50"/>
      <c r="BAL44" s="50"/>
      <c r="BAM44" s="50"/>
      <c r="BAN44" s="50"/>
      <c r="BAO44" s="50"/>
      <c r="BAP44" s="50"/>
      <c r="BAQ44" s="50"/>
      <c r="BAR44" s="50"/>
      <c r="BAS44" s="50"/>
      <c r="BAT44" s="50"/>
      <c r="BAU44" s="50"/>
      <c r="BAV44" s="50"/>
      <c r="BAW44" s="50"/>
      <c r="BAX44" s="50"/>
      <c r="BAY44" s="50"/>
      <c r="BAZ44" s="50"/>
      <c r="BBA44" s="50"/>
      <c r="BBB44" s="50"/>
      <c r="BBC44" s="50"/>
      <c r="BBD44" s="50"/>
      <c r="BBE44" s="50"/>
      <c r="BBF44" s="50"/>
      <c r="BBG44" s="50"/>
      <c r="BBH44" s="50"/>
      <c r="BBI44" s="50"/>
      <c r="BBJ44" s="50"/>
      <c r="BBK44" s="50"/>
      <c r="BBL44" s="50"/>
      <c r="BBM44" s="50"/>
      <c r="BBN44" s="50"/>
      <c r="BBO44" s="50"/>
      <c r="BBP44" s="50"/>
      <c r="BBQ44" s="50"/>
      <c r="BBR44" s="50"/>
      <c r="BBS44" s="50"/>
      <c r="BBT44" s="50"/>
      <c r="BBU44" s="50"/>
      <c r="BBV44" s="50"/>
      <c r="BBW44" s="50"/>
      <c r="BBX44" s="50"/>
      <c r="BBY44" s="50"/>
      <c r="BBZ44" s="50"/>
      <c r="BCA44" s="50"/>
      <c r="BCB44" s="50"/>
      <c r="BCC44" s="50"/>
      <c r="BCD44" s="50"/>
      <c r="BCE44" s="50"/>
      <c r="BCF44" s="50"/>
      <c r="BCG44" s="50"/>
      <c r="BCH44" s="50"/>
      <c r="BCI44" s="50"/>
      <c r="BCJ44" s="50"/>
      <c r="BCK44" s="50"/>
      <c r="BCL44" s="50"/>
      <c r="BCM44" s="50"/>
      <c r="BCN44" s="50"/>
      <c r="BCO44" s="50"/>
      <c r="BCP44" s="50"/>
      <c r="BCQ44" s="50"/>
      <c r="BCR44" s="50"/>
      <c r="BCS44" s="50"/>
      <c r="BCT44" s="50"/>
      <c r="BCU44" s="50"/>
      <c r="BCV44" s="50"/>
      <c r="BCW44" s="50"/>
      <c r="BCX44" s="50"/>
      <c r="BCY44" s="50"/>
      <c r="BCZ44" s="50"/>
      <c r="BDA44" s="50"/>
      <c r="BDB44" s="50"/>
      <c r="BDC44" s="50"/>
      <c r="BDD44" s="50"/>
      <c r="BDE44" s="50"/>
      <c r="BDF44" s="50"/>
      <c r="BDG44" s="50"/>
      <c r="BDH44" s="50"/>
      <c r="BDI44" s="50"/>
      <c r="BDJ44" s="50"/>
      <c r="BDK44" s="50"/>
      <c r="BDL44" s="50"/>
      <c r="BDM44" s="50"/>
      <c r="BDN44" s="50"/>
      <c r="BDO44" s="50"/>
      <c r="BDP44" s="50"/>
      <c r="BDQ44" s="50"/>
      <c r="BDR44" s="50"/>
      <c r="BDS44" s="50"/>
      <c r="BDT44" s="50"/>
      <c r="BDU44" s="50"/>
      <c r="BDV44" s="50"/>
      <c r="BDW44" s="50"/>
      <c r="BDX44" s="50"/>
      <c r="BDY44" s="50"/>
      <c r="BDZ44" s="50"/>
      <c r="BEA44" s="50"/>
      <c r="BEB44" s="50"/>
      <c r="BEC44" s="50"/>
      <c r="BED44" s="50"/>
      <c r="BEE44" s="50"/>
      <c r="BEF44" s="50"/>
      <c r="BEG44" s="50"/>
      <c r="BEH44" s="50"/>
      <c r="BEI44" s="50"/>
      <c r="BEJ44" s="50"/>
      <c r="BEK44" s="50"/>
      <c r="BEL44" s="50"/>
      <c r="BEM44" s="50"/>
      <c r="BEN44" s="50"/>
      <c r="BEO44" s="50"/>
      <c r="BEP44" s="50"/>
      <c r="BEQ44" s="50"/>
      <c r="BER44" s="50"/>
      <c r="BES44" s="50"/>
      <c r="BET44" s="50"/>
      <c r="BEU44" s="50"/>
      <c r="BEV44" s="50"/>
      <c r="BEW44" s="50"/>
      <c r="BEX44" s="50"/>
      <c r="BEY44" s="50"/>
      <c r="BEZ44" s="50"/>
      <c r="BFA44" s="50"/>
      <c r="BFB44" s="50"/>
      <c r="BFC44" s="50"/>
      <c r="BFD44" s="50"/>
      <c r="BFE44" s="50"/>
      <c r="BFF44" s="50"/>
      <c r="BFG44" s="50"/>
      <c r="BFH44" s="50"/>
      <c r="BFI44" s="50"/>
      <c r="BFJ44" s="50"/>
      <c r="BFK44" s="50"/>
      <c r="BFL44" s="50"/>
      <c r="BFM44" s="50"/>
      <c r="BFN44" s="50"/>
      <c r="BFO44" s="50"/>
      <c r="BFP44" s="50"/>
      <c r="BFQ44" s="50"/>
      <c r="BFR44" s="50"/>
      <c r="BFS44" s="50"/>
      <c r="BFT44" s="50"/>
      <c r="BFU44" s="50"/>
      <c r="BFV44" s="50"/>
      <c r="BFW44" s="50"/>
      <c r="BFX44" s="50"/>
      <c r="BFY44" s="50"/>
      <c r="BFZ44" s="50"/>
      <c r="BGA44" s="50"/>
      <c r="BGB44" s="50"/>
      <c r="BGC44" s="50"/>
      <c r="BGD44" s="50"/>
      <c r="BGE44" s="50"/>
      <c r="BGF44" s="50"/>
      <c r="BGG44" s="50"/>
      <c r="BGH44" s="50"/>
      <c r="BGI44" s="50"/>
      <c r="BGJ44" s="50"/>
      <c r="BGK44" s="50"/>
      <c r="BGL44" s="50"/>
      <c r="BGM44" s="50"/>
      <c r="BGN44" s="50"/>
      <c r="BGO44" s="50"/>
      <c r="BGP44" s="50"/>
      <c r="BGQ44" s="50"/>
      <c r="BGR44" s="50"/>
      <c r="BGS44" s="50"/>
      <c r="BGT44" s="50"/>
      <c r="BGU44" s="50"/>
      <c r="BGV44" s="50"/>
      <c r="BGW44" s="50"/>
      <c r="BGX44" s="50"/>
      <c r="BGY44" s="50"/>
      <c r="BGZ44" s="50"/>
      <c r="BHA44" s="50"/>
      <c r="BHB44" s="50"/>
      <c r="BHC44" s="50"/>
      <c r="BHD44" s="50"/>
      <c r="BHE44" s="50"/>
      <c r="BHF44" s="50"/>
      <c r="BHG44" s="50"/>
      <c r="BHH44" s="50"/>
      <c r="BHI44" s="50"/>
      <c r="BHJ44" s="50"/>
      <c r="BHK44" s="50"/>
      <c r="BHL44" s="50"/>
      <c r="BHM44" s="50"/>
      <c r="BHN44" s="50"/>
      <c r="BHO44" s="50"/>
      <c r="BHP44" s="50"/>
      <c r="BHQ44" s="50"/>
      <c r="BHR44" s="50"/>
      <c r="BHS44" s="50"/>
      <c r="BHT44" s="50"/>
      <c r="BHU44" s="50"/>
      <c r="BHV44" s="50"/>
      <c r="BHW44" s="50"/>
      <c r="BHX44" s="50"/>
      <c r="BHY44" s="50"/>
      <c r="BHZ44" s="50"/>
      <c r="BIA44" s="50"/>
      <c r="BIB44" s="50"/>
      <c r="BIC44" s="50"/>
      <c r="BID44" s="50"/>
      <c r="BIE44" s="50"/>
      <c r="BIF44" s="50"/>
      <c r="BIG44" s="50"/>
      <c r="BIH44" s="50"/>
      <c r="BII44" s="50"/>
      <c r="BIJ44" s="50"/>
      <c r="BIK44" s="50"/>
      <c r="BIL44" s="50"/>
      <c r="BIM44" s="50"/>
      <c r="BIN44" s="50"/>
      <c r="BIO44" s="50"/>
      <c r="BIP44" s="50"/>
      <c r="BIQ44" s="50"/>
      <c r="BIR44" s="50"/>
      <c r="BIS44" s="50"/>
      <c r="BIT44" s="50"/>
      <c r="BIU44" s="50"/>
      <c r="BIV44" s="50"/>
      <c r="BIW44" s="50"/>
      <c r="BIX44" s="50"/>
      <c r="BIY44" s="50"/>
      <c r="BIZ44" s="50"/>
      <c r="BJA44" s="50"/>
      <c r="BJB44" s="50"/>
      <c r="BJC44" s="50"/>
      <c r="BJD44" s="50"/>
      <c r="BJE44" s="50"/>
      <c r="BJF44" s="50"/>
      <c r="BJG44" s="50"/>
      <c r="BJH44" s="50"/>
      <c r="BJI44" s="50"/>
      <c r="BJJ44" s="50"/>
      <c r="BJK44" s="50"/>
      <c r="BJL44" s="50"/>
      <c r="BJM44" s="50"/>
      <c r="BJN44" s="50"/>
      <c r="BJO44" s="50"/>
      <c r="BJP44" s="50"/>
      <c r="BJQ44" s="50"/>
      <c r="BJR44" s="50"/>
      <c r="BJS44" s="50"/>
      <c r="BJT44" s="50"/>
      <c r="BJU44" s="50"/>
      <c r="BJV44" s="50"/>
      <c r="BJW44" s="50"/>
      <c r="BJX44" s="50"/>
      <c r="BJY44" s="50"/>
      <c r="BJZ44" s="50"/>
      <c r="BKA44" s="50"/>
      <c r="BKB44" s="50"/>
      <c r="BKC44" s="50"/>
      <c r="BKD44" s="50"/>
      <c r="BKE44" s="50"/>
      <c r="BKF44" s="50"/>
      <c r="BKG44" s="50"/>
      <c r="BKH44" s="50"/>
      <c r="BKI44" s="50"/>
      <c r="BKJ44" s="50"/>
      <c r="BKK44" s="50"/>
      <c r="BKL44" s="50"/>
      <c r="BKM44" s="50"/>
      <c r="BKN44" s="50"/>
      <c r="BKO44" s="50"/>
      <c r="BKP44" s="50"/>
      <c r="BKQ44" s="50"/>
      <c r="BKR44" s="50"/>
      <c r="BKS44" s="50"/>
      <c r="BKT44" s="50"/>
      <c r="BKU44" s="50"/>
      <c r="BKV44" s="50"/>
      <c r="BKW44" s="50"/>
      <c r="BKX44" s="50"/>
      <c r="BKY44" s="50"/>
      <c r="BKZ44" s="50"/>
      <c r="BLA44" s="50"/>
      <c r="BLB44" s="50"/>
      <c r="BLC44" s="50"/>
      <c r="BLD44" s="50"/>
      <c r="BLE44" s="50"/>
      <c r="BLF44" s="50"/>
      <c r="BLG44" s="50"/>
      <c r="BLH44" s="50"/>
      <c r="BLI44" s="50"/>
      <c r="BLJ44" s="50"/>
      <c r="BLK44" s="50"/>
      <c r="BLL44" s="50"/>
      <c r="BLM44" s="50"/>
      <c r="BLN44" s="50"/>
      <c r="BLO44" s="50"/>
      <c r="BLP44" s="50"/>
      <c r="BLQ44" s="50"/>
      <c r="BLR44" s="50"/>
      <c r="BLS44" s="50"/>
      <c r="BLT44" s="50"/>
      <c r="BLU44" s="50"/>
      <c r="BLV44" s="50"/>
      <c r="BLW44" s="50"/>
      <c r="BLX44" s="50"/>
      <c r="BLY44" s="50"/>
      <c r="BLZ44" s="50"/>
      <c r="BMA44" s="50"/>
      <c r="BMB44" s="50"/>
      <c r="BMC44" s="50"/>
      <c r="BMD44" s="50"/>
      <c r="BME44" s="50"/>
      <c r="BMF44" s="50"/>
      <c r="BMG44" s="50"/>
      <c r="BMH44" s="50"/>
      <c r="BMI44" s="50"/>
      <c r="BMJ44" s="50"/>
      <c r="BMK44" s="50"/>
      <c r="BML44" s="50"/>
      <c r="BMM44" s="50"/>
      <c r="BMN44" s="50"/>
      <c r="BMO44" s="50"/>
      <c r="BMP44" s="50"/>
      <c r="BMQ44" s="50"/>
      <c r="BMR44" s="50"/>
      <c r="BMS44" s="50"/>
      <c r="BMT44" s="50"/>
      <c r="BMU44" s="50"/>
      <c r="BMV44" s="50"/>
      <c r="BMW44" s="50"/>
      <c r="BMX44" s="50"/>
      <c r="BMY44" s="50"/>
      <c r="BMZ44" s="50"/>
      <c r="BNA44" s="50"/>
      <c r="BNB44" s="50"/>
      <c r="BNC44" s="50"/>
      <c r="BND44" s="50"/>
      <c r="BNE44" s="50"/>
      <c r="BNF44" s="50"/>
      <c r="BNG44" s="50"/>
      <c r="BNH44" s="50"/>
      <c r="BNI44" s="50"/>
      <c r="BNJ44" s="50"/>
      <c r="BNK44" s="50"/>
      <c r="BNL44" s="50"/>
      <c r="BNM44" s="50"/>
      <c r="BNN44" s="50"/>
      <c r="BNO44" s="50"/>
      <c r="BNP44" s="50"/>
      <c r="BNQ44" s="50"/>
      <c r="BNR44" s="50"/>
      <c r="BNS44" s="50"/>
      <c r="BNT44" s="50"/>
      <c r="BNU44" s="50"/>
      <c r="BNV44" s="50"/>
      <c r="BNW44" s="50"/>
      <c r="BNX44" s="50"/>
      <c r="BNY44" s="50"/>
      <c r="BNZ44" s="50"/>
      <c r="BOA44" s="50"/>
      <c r="BOB44" s="50"/>
      <c r="BOC44" s="50"/>
      <c r="BOD44" s="50"/>
      <c r="BOE44" s="50"/>
      <c r="BOF44" s="50"/>
      <c r="BOG44" s="50"/>
      <c r="BOH44" s="50"/>
      <c r="BOI44" s="50"/>
      <c r="BOJ44" s="50"/>
      <c r="BOK44" s="50"/>
      <c r="BOL44" s="50"/>
      <c r="BOM44" s="50"/>
      <c r="BON44" s="50"/>
      <c r="BOO44" s="50"/>
      <c r="BOP44" s="50"/>
      <c r="BOQ44" s="50"/>
      <c r="BOR44" s="50"/>
      <c r="BOS44" s="50"/>
      <c r="BOT44" s="50"/>
      <c r="BOU44" s="50"/>
      <c r="BOV44" s="50"/>
      <c r="BOW44" s="50"/>
      <c r="BOX44" s="50"/>
      <c r="BOY44" s="50"/>
      <c r="BOZ44" s="50"/>
      <c r="BPA44" s="50"/>
      <c r="BPB44" s="50"/>
      <c r="BPC44" s="50"/>
      <c r="BPD44" s="50"/>
      <c r="BPE44" s="50"/>
      <c r="BPF44" s="50"/>
      <c r="BPG44" s="50"/>
      <c r="BPH44" s="50"/>
      <c r="BPI44" s="50"/>
      <c r="BPJ44" s="50"/>
      <c r="BPK44" s="50"/>
      <c r="BPL44" s="50"/>
      <c r="BPM44" s="50"/>
      <c r="BPN44" s="50"/>
      <c r="BPO44" s="50"/>
      <c r="BPP44" s="50"/>
      <c r="BPQ44" s="50"/>
      <c r="BPR44" s="50"/>
      <c r="BPS44" s="50"/>
      <c r="BPT44" s="50"/>
      <c r="BPU44" s="50"/>
      <c r="BPV44" s="50"/>
      <c r="BPW44" s="50"/>
      <c r="BPX44" s="50"/>
      <c r="BPY44" s="50"/>
      <c r="BPZ44" s="50"/>
      <c r="BQA44" s="50"/>
      <c r="BQB44" s="50"/>
      <c r="BQC44" s="50"/>
      <c r="BQD44" s="50"/>
      <c r="BQE44" s="50"/>
      <c r="BQF44" s="50"/>
      <c r="BQG44" s="50"/>
      <c r="BQH44" s="50"/>
      <c r="BQI44" s="50"/>
      <c r="BQJ44" s="50"/>
      <c r="BQK44" s="50"/>
      <c r="BQL44" s="50"/>
      <c r="BQM44" s="50"/>
      <c r="BQN44" s="50"/>
      <c r="BQO44" s="50"/>
      <c r="BQP44" s="50"/>
      <c r="BQQ44" s="50"/>
      <c r="BQR44" s="50"/>
      <c r="BQS44" s="50"/>
      <c r="BQT44" s="50"/>
      <c r="BQU44" s="50"/>
      <c r="BQV44" s="50"/>
      <c r="BQW44" s="50"/>
      <c r="BQX44" s="50"/>
      <c r="BQY44" s="50"/>
      <c r="BQZ44" s="50"/>
      <c r="BRA44" s="50"/>
      <c r="BRB44" s="50"/>
      <c r="BRC44" s="50"/>
      <c r="BRD44" s="50"/>
      <c r="BRE44" s="50"/>
      <c r="BRF44" s="50"/>
      <c r="BRG44" s="50"/>
      <c r="BRH44" s="50"/>
      <c r="BRI44" s="50"/>
      <c r="BRJ44" s="50"/>
      <c r="BRK44" s="50"/>
      <c r="BRL44" s="50"/>
      <c r="BRM44" s="50"/>
      <c r="BRN44" s="50"/>
      <c r="BRO44" s="50"/>
      <c r="BRP44" s="50"/>
      <c r="BRQ44" s="50"/>
      <c r="BRR44" s="50"/>
      <c r="BRS44" s="50"/>
      <c r="BRT44" s="50"/>
      <c r="BRU44" s="50"/>
      <c r="BRV44" s="50"/>
      <c r="BRW44" s="50"/>
      <c r="BRX44" s="50"/>
      <c r="BRY44" s="50"/>
      <c r="BRZ44" s="50"/>
      <c r="BSA44" s="50"/>
      <c r="BSB44" s="50"/>
      <c r="BSC44" s="50"/>
      <c r="BSD44" s="50"/>
      <c r="BSE44" s="50"/>
      <c r="BSF44" s="50"/>
      <c r="BSG44" s="50"/>
      <c r="BSH44" s="50"/>
      <c r="BSI44" s="50"/>
      <c r="BSJ44" s="50"/>
      <c r="BSK44" s="50"/>
      <c r="BSL44" s="50"/>
      <c r="BSM44" s="50"/>
      <c r="BSN44" s="50"/>
      <c r="BSO44" s="50"/>
      <c r="BSP44" s="50"/>
      <c r="BSQ44" s="50"/>
      <c r="BSR44" s="50"/>
      <c r="BSS44" s="50"/>
      <c r="BST44" s="50"/>
      <c r="BSU44" s="50"/>
      <c r="BSV44" s="50"/>
      <c r="BSW44" s="50"/>
      <c r="BSX44" s="50"/>
      <c r="BSY44" s="50"/>
      <c r="BSZ44" s="50"/>
      <c r="BTA44" s="50"/>
      <c r="BTB44" s="50"/>
      <c r="BTC44" s="50"/>
      <c r="BTD44" s="50"/>
      <c r="BTE44" s="50"/>
      <c r="BTF44" s="50"/>
      <c r="BTG44" s="50"/>
      <c r="BTH44" s="50"/>
      <c r="BTI44" s="50"/>
      <c r="BTJ44" s="50"/>
      <c r="BTK44" s="50"/>
      <c r="BTL44" s="50"/>
      <c r="BTM44" s="50"/>
      <c r="BTN44" s="50"/>
      <c r="BTO44" s="50"/>
      <c r="BTP44" s="50"/>
      <c r="BTQ44" s="50"/>
      <c r="BTR44" s="50"/>
      <c r="BTS44" s="50"/>
      <c r="BTT44" s="50"/>
      <c r="BTU44" s="50"/>
      <c r="BTV44" s="50"/>
      <c r="BTW44" s="50"/>
      <c r="BTX44" s="50"/>
      <c r="BTY44" s="50"/>
      <c r="BTZ44" s="50"/>
      <c r="BUA44" s="50"/>
      <c r="BUB44" s="50"/>
      <c r="BUC44" s="50"/>
      <c r="BUD44" s="50"/>
      <c r="BUE44" s="50"/>
      <c r="BUF44" s="50"/>
      <c r="BUG44" s="50"/>
      <c r="BUH44" s="50"/>
      <c r="BUI44" s="50"/>
      <c r="BUJ44" s="50"/>
      <c r="BUK44" s="50"/>
      <c r="BUL44" s="50"/>
      <c r="BUM44" s="50"/>
      <c r="BUN44" s="50"/>
      <c r="BUO44" s="50"/>
      <c r="BUP44" s="50"/>
      <c r="BUQ44" s="50"/>
      <c r="BUR44" s="50"/>
      <c r="BUS44" s="50"/>
      <c r="BUT44" s="50"/>
      <c r="BUU44" s="50"/>
      <c r="BUV44" s="50"/>
      <c r="BUW44" s="50"/>
      <c r="BUX44" s="50"/>
      <c r="BUY44" s="50"/>
      <c r="BUZ44" s="50"/>
      <c r="BVA44" s="50"/>
      <c r="BVB44" s="50"/>
      <c r="BVC44" s="50"/>
      <c r="BVD44" s="50"/>
      <c r="BVE44" s="50"/>
      <c r="BVF44" s="50"/>
      <c r="BVG44" s="50"/>
      <c r="BVH44" s="50"/>
      <c r="BVI44" s="50"/>
      <c r="BVJ44" s="50"/>
      <c r="BVK44" s="50"/>
      <c r="BVL44" s="50"/>
      <c r="BVM44" s="50"/>
      <c r="BVN44" s="50"/>
      <c r="BVO44" s="50"/>
      <c r="BVP44" s="50"/>
      <c r="BVQ44" s="50"/>
      <c r="BVR44" s="50"/>
      <c r="BVS44" s="50"/>
      <c r="BVT44" s="50"/>
      <c r="BVU44" s="50"/>
      <c r="BVV44" s="50"/>
      <c r="BVW44" s="50"/>
      <c r="BVX44" s="50"/>
      <c r="BVY44" s="50"/>
      <c r="BVZ44" s="50"/>
      <c r="BWA44" s="50"/>
      <c r="BWB44" s="50"/>
      <c r="BWC44" s="50"/>
      <c r="BWD44" s="50"/>
      <c r="BWE44" s="50"/>
      <c r="BWF44" s="50"/>
      <c r="BWG44" s="50"/>
      <c r="BWH44" s="50"/>
      <c r="BWI44" s="50"/>
      <c r="BWJ44" s="50"/>
      <c r="BWK44" s="50"/>
      <c r="BWL44" s="50"/>
      <c r="BWM44" s="50"/>
      <c r="BWN44" s="50"/>
      <c r="BWO44" s="50"/>
      <c r="BWP44" s="50"/>
      <c r="BWQ44" s="50"/>
      <c r="BWR44" s="50"/>
      <c r="BWS44" s="50"/>
      <c r="BWT44" s="50"/>
      <c r="BWU44" s="50"/>
      <c r="BWV44" s="50"/>
      <c r="BWW44" s="50"/>
      <c r="BWX44" s="50"/>
      <c r="BWY44" s="50"/>
      <c r="BWZ44" s="50"/>
      <c r="BXA44" s="50"/>
      <c r="BXB44" s="50"/>
      <c r="BXC44" s="50"/>
      <c r="BXD44" s="50"/>
      <c r="BXE44" s="50"/>
      <c r="BXF44" s="50"/>
      <c r="BXG44" s="50"/>
      <c r="BXH44" s="50"/>
      <c r="BXI44" s="50"/>
      <c r="BXJ44" s="50"/>
      <c r="BXK44" s="50"/>
      <c r="BXL44" s="50"/>
      <c r="BXM44" s="50"/>
      <c r="BXN44" s="50"/>
      <c r="BXO44" s="50"/>
      <c r="BXP44" s="50"/>
      <c r="BXQ44" s="50"/>
      <c r="BXR44" s="50"/>
      <c r="BXS44" s="50"/>
      <c r="BXT44" s="50"/>
      <c r="BXU44" s="50"/>
      <c r="BXV44" s="50"/>
      <c r="BXW44" s="50"/>
      <c r="BXX44" s="50"/>
      <c r="BXY44" s="50"/>
      <c r="BXZ44" s="50"/>
      <c r="BYA44" s="50"/>
      <c r="BYB44" s="50"/>
      <c r="BYC44" s="50"/>
      <c r="BYD44" s="50"/>
      <c r="BYE44" s="50"/>
      <c r="BYF44" s="50"/>
      <c r="BYG44" s="50"/>
      <c r="BYH44" s="50"/>
      <c r="BYI44" s="50"/>
      <c r="BYJ44" s="50"/>
      <c r="BYK44" s="50"/>
      <c r="BYL44" s="50"/>
      <c r="BYM44" s="50"/>
      <c r="BYN44" s="50"/>
      <c r="BYO44" s="50"/>
      <c r="BYP44" s="50"/>
      <c r="BYQ44" s="50"/>
      <c r="BYR44" s="50"/>
      <c r="BYS44" s="50"/>
      <c r="BYT44" s="50"/>
      <c r="BYU44" s="50"/>
      <c r="BYV44" s="50"/>
      <c r="BYW44" s="50"/>
      <c r="BYX44" s="50"/>
      <c r="BYY44" s="50"/>
      <c r="BYZ44" s="50"/>
      <c r="BZA44" s="50"/>
      <c r="BZB44" s="50"/>
      <c r="BZC44" s="50"/>
      <c r="BZD44" s="50"/>
      <c r="BZE44" s="50"/>
      <c r="BZF44" s="50"/>
      <c r="BZG44" s="50"/>
      <c r="BZH44" s="50"/>
      <c r="BZI44" s="50"/>
      <c r="BZJ44" s="50"/>
      <c r="BZK44" s="50"/>
      <c r="BZL44" s="50"/>
      <c r="BZM44" s="50"/>
      <c r="BZN44" s="50"/>
      <c r="BZO44" s="50"/>
      <c r="BZP44" s="50"/>
      <c r="BZQ44" s="50"/>
      <c r="BZR44" s="50"/>
      <c r="BZS44" s="50"/>
      <c r="BZT44" s="50"/>
      <c r="BZU44" s="50"/>
      <c r="BZV44" s="50"/>
      <c r="BZW44" s="50"/>
      <c r="BZX44" s="50"/>
      <c r="BZY44" s="50"/>
      <c r="BZZ44" s="50"/>
      <c r="CAA44" s="50"/>
      <c r="CAB44" s="50"/>
      <c r="CAC44" s="50"/>
      <c r="CAD44" s="50"/>
      <c r="CAE44" s="50"/>
      <c r="CAF44" s="50"/>
      <c r="CAG44" s="50"/>
      <c r="CAH44" s="50"/>
      <c r="CAI44" s="50"/>
      <c r="CAJ44" s="50"/>
      <c r="CAK44" s="50"/>
      <c r="CAL44" s="50"/>
      <c r="CAM44" s="50"/>
      <c r="CAN44" s="50"/>
      <c r="CAO44" s="50"/>
      <c r="CAP44" s="50"/>
      <c r="CAQ44" s="50"/>
      <c r="CAR44" s="50"/>
      <c r="CAS44" s="50"/>
      <c r="CAT44" s="50"/>
      <c r="CAU44" s="50"/>
      <c r="CAV44" s="50"/>
      <c r="CAW44" s="50"/>
      <c r="CAX44" s="50"/>
      <c r="CAY44" s="50"/>
      <c r="CAZ44" s="50"/>
      <c r="CBA44" s="50"/>
      <c r="CBB44" s="50"/>
      <c r="CBC44" s="50"/>
      <c r="CBD44" s="50"/>
      <c r="CBE44" s="50"/>
      <c r="CBF44" s="50"/>
      <c r="CBG44" s="50"/>
      <c r="CBH44" s="50"/>
      <c r="CBI44" s="50"/>
      <c r="CBJ44" s="50"/>
      <c r="CBK44" s="50"/>
      <c r="CBL44" s="50"/>
      <c r="CBM44" s="50"/>
      <c r="CBN44" s="50"/>
      <c r="CBO44" s="50"/>
      <c r="CBP44" s="50"/>
      <c r="CBQ44" s="50"/>
      <c r="CBR44" s="50"/>
      <c r="CBS44" s="50"/>
      <c r="CBT44" s="50"/>
      <c r="CBU44" s="50"/>
      <c r="CBV44" s="50"/>
      <c r="CBW44" s="50"/>
      <c r="CBX44" s="50"/>
      <c r="CBY44" s="50"/>
      <c r="CBZ44" s="50"/>
      <c r="CCA44" s="50"/>
      <c r="CCB44" s="50"/>
      <c r="CCC44" s="50"/>
      <c r="CCD44" s="50"/>
      <c r="CCE44" s="50"/>
      <c r="CCF44" s="50"/>
      <c r="CCG44" s="50"/>
      <c r="CCH44" s="50"/>
      <c r="CCI44" s="50"/>
      <c r="CCJ44" s="50"/>
      <c r="CCK44" s="50"/>
      <c r="CCL44" s="50"/>
      <c r="CCM44" s="50"/>
      <c r="CCN44" s="50"/>
      <c r="CCO44" s="50"/>
      <c r="CCP44" s="50"/>
      <c r="CCQ44" s="50"/>
      <c r="CCR44" s="50"/>
      <c r="CCS44" s="50"/>
      <c r="CCT44" s="50"/>
      <c r="CCU44" s="50"/>
      <c r="CCV44" s="50"/>
      <c r="CCW44" s="50"/>
      <c r="CCX44" s="50"/>
      <c r="CCY44" s="50"/>
      <c r="CCZ44" s="50"/>
      <c r="CDA44" s="50"/>
      <c r="CDB44" s="50"/>
      <c r="CDC44" s="50"/>
      <c r="CDD44" s="50"/>
      <c r="CDE44" s="50"/>
      <c r="CDF44" s="50"/>
      <c r="CDG44" s="50"/>
      <c r="CDH44" s="50"/>
      <c r="CDI44" s="50"/>
      <c r="CDJ44" s="50"/>
      <c r="CDK44" s="50"/>
      <c r="CDL44" s="50"/>
      <c r="CDM44" s="50"/>
      <c r="CDN44" s="50"/>
      <c r="CDO44" s="50"/>
      <c r="CDP44" s="50"/>
      <c r="CDQ44" s="50"/>
      <c r="CDR44" s="50"/>
      <c r="CDS44" s="50"/>
      <c r="CDT44" s="50"/>
      <c r="CDU44" s="50"/>
      <c r="CDV44" s="50"/>
      <c r="CDW44" s="50"/>
      <c r="CDX44" s="50"/>
      <c r="CDY44" s="50"/>
      <c r="CDZ44" s="50"/>
      <c r="CEA44" s="50"/>
      <c r="CEB44" s="50"/>
      <c r="CEC44" s="50"/>
      <c r="CED44" s="50"/>
      <c r="CEE44" s="50"/>
      <c r="CEF44" s="50"/>
      <c r="CEG44" s="50"/>
      <c r="CEH44" s="50"/>
      <c r="CEI44" s="50"/>
      <c r="CEJ44" s="50"/>
      <c r="CEK44" s="50"/>
      <c r="CEL44" s="50"/>
      <c r="CEM44" s="50"/>
      <c r="CEN44" s="50"/>
      <c r="CEO44" s="50"/>
      <c r="CEP44" s="50"/>
      <c r="CEQ44" s="50"/>
      <c r="CER44" s="50"/>
      <c r="CES44" s="50"/>
      <c r="CET44" s="50"/>
      <c r="CEU44" s="50"/>
      <c r="CEV44" s="50"/>
      <c r="CEW44" s="50"/>
      <c r="CEX44" s="50"/>
      <c r="CEY44" s="50"/>
      <c r="CEZ44" s="50"/>
      <c r="CFA44" s="50"/>
      <c r="CFB44" s="50"/>
      <c r="CFC44" s="50"/>
      <c r="CFD44" s="50"/>
      <c r="CFE44" s="50"/>
      <c r="CFF44" s="50"/>
      <c r="CFG44" s="50"/>
      <c r="CFH44" s="50"/>
      <c r="CFI44" s="50"/>
      <c r="CFJ44" s="50"/>
      <c r="CFK44" s="50"/>
      <c r="CFL44" s="50"/>
      <c r="CFM44" s="50"/>
      <c r="CFN44" s="50"/>
      <c r="CFO44" s="50"/>
      <c r="CFP44" s="50"/>
      <c r="CFQ44" s="50"/>
      <c r="CFR44" s="50"/>
      <c r="CFS44" s="50"/>
      <c r="CFT44" s="50"/>
      <c r="CFU44" s="50"/>
      <c r="CFV44" s="50"/>
      <c r="CFW44" s="50"/>
      <c r="CFX44" s="50"/>
      <c r="CFY44" s="50"/>
      <c r="CFZ44" s="50"/>
      <c r="CGA44" s="50"/>
      <c r="CGB44" s="50"/>
      <c r="CGC44" s="50"/>
      <c r="CGD44" s="50"/>
      <c r="CGE44" s="50"/>
      <c r="CGF44" s="50"/>
      <c r="CGG44" s="50"/>
      <c r="CGH44" s="50"/>
      <c r="CGI44" s="50"/>
      <c r="CGJ44" s="50"/>
      <c r="CGK44" s="50"/>
      <c r="CGL44" s="50"/>
      <c r="CGM44" s="50"/>
      <c r="CGN44" s="50"/>
      <c r="CGO44" s="50"/>
      <c r="CGP44" s="50"/>
      <c r="CGQ44" s="50"/>
      <c r="CGR44" s="50"/>
      <c r="CGS44" s="50"/>
      <c r="CGT44" s="50"/>
      <c r="CGU44" s="50"/>
      <c r="CGV44" s="50"/>
      <c r="CGW44" s="50"/>
      <c r="CGX44" s="50"/>
      <c r="CGY44" s="50"/>
      <c r="CGZ44" s="50"/>
      <c r="CHA44" s="50"/>
      <c r="CHB44" s="50"/>
      <c r="CHC44" s="50"/>
      <c r="CHD44" s="50"/>
      <c r="CHE44" s="50"/>
      <c r="CHF44" s="50"/>
      <c r="CHG44" s="50"/>
      <c r="CHH44" s="50"/>
      <c r="CHI44" s="50"/>
      <c r="CHJ44" s="50"/>
      <c r="CHK44" s="50"/>
      <c r="CHL44" s="50"/>
      <c r="CHM44" s="50"/>
      <c r="CHN44" s="50"/>
      <c r="CHO44" s="50"/>
      <c r="CHP44" s="50"/>
      <c r="CHQ44" s="50"/>
      <c r="CHR44" s="50"/>
      <c r="CHS44" s="50"/>
      <c r="CHT44" s="50"/>
      <c r="CHU44" s="50"/>
      <c r="CHV44" s="50"/>
      <c r="CHW44" s="50"/>
      <c r="CHX44" s="50"/>
      <c r="CHY44" s="50"/>
      <c r="CHZ44" s="50"/>
      <c r="CIA44" s="50"/>
      <c r="CIB44" s="50"/>
      <c r="CIC44" s="50"/>
      <c r="CID44" s="50"/>
      <c r="CIE44" s="50"/>
      <c r="CIF44" s="50"/>
      <c r="CIG44" s="50"/>
      <c r="CIH44" s="50"/>
      <c r="CII44" s="50"/>
      <c r="CIJ44" s="50"/>
      <c r="CIK44" s="50"/>
      <c r="CIL44" s="50"/>
      <c r="CIM44" s="50"/>
      <c r="CIN44" s="50"/>
      <c r="CIO44" s="50"/>
      <c r="CIP44" s="50"/>
      <c r="CIQ44" s="50"/>
      <c r="CIR44" s="50"/>
      <c r="CIS44" s="50"/>
      <c r="CIT44" s="50"/>
      <c r="CIU44" s="50"/>
      <c r="CIV44" s="50"/>
      <c r="CIW44" s="50"/>
      <c r="CIX44" s="50"/>
      <c r="CIY44" s="50"/>
      <c r="CIZ44" s="50"/>
      <c r="CJA44" s="50"/>
      <c r="CJB44" s="50"/>
      <c r="CJC44" s="50"/>
      <c r="CJD44" s="50"/>
      <c r="CJE44" s="50"/>
      <c r="CJF44" s="50"/>
      <c r="CJG44" s="50"/>
      <c r="CJH44" s="50"/>
      <c r="CJI44" s="50"/>
      <c r="CJJ44" s="50"/>
      <c r="CJK44" s="50"/>
      <c r="CJL44" s="50"/>
      <c r="CJM44" s="50"/>
      <c r="CJN44" s="50"/>
      <c r="CJO44" s="50"/>
      <c r="CJP44" s="50"/>
      <c r="CJQ44" s="50"/>
      <c r="CJR44" s="50"/>
      <c r="CJS44" s="50"/>
      <c r="CJT44" s="50"/>
      <c r="CJU44" s="50"/>
      <c r="CJV44" s="50"/>
      <c r="CJW44" s="50"/>
      <c r="CJX44" s="50"/>
      <c r="CJY44" s="50"/>
      <c r="CJZ44" s="50"/>
      <c r="CKA44" s="50"/>
      <c r="CKB44" s="50"/>
      <c r="CKC44" s="50"/>
      <c r="CKD44" s="50"/>
      <c r="CKE44" s="50"/>
      <c r="CKF44" s="50"/>
      <c r="CKG44" s="50"/>
      <c r="CKH44" s="50"/>
      <c r="CKI44" s="50"/>
      <c r="CKJ44" s="50"/>
      <c r="CKK44" s="50"/>
      <c r="CKL44" s="50"/>
      <c r="CKM44" s="50"/>
      <c r="CKN44" s="50"/>
      <c r="CKO44" s="50"/>
      <c r="CKP44" s="50"/>
      <c r="CKQ44" s="50"/>
      <c r="CKR44" s="50"/>
      <c r="CKS44" s="50"/>
      <c r="CKT44" s="50"/>
      <c r="CKU44" s="50"/>
      <c r="CKV44" s="50"/>
      <c r="CKW44" s="50"/>
      <c r="CKX44" s="50"/>
      <c r="CKY44" s="50"/>
      <c r="CKZ44" s="50"/>
      <c r="CLA44" s="50"/>
      <c r="CLB44" s="50"/>
      <c r="CLC44" s="50"/>
      <c r="CLD44" s="50"/>
      <c r="CLE44" s="50"/>
      <c r="CLF44" s="50"/>
      <c r="CLG44" s="50"/>
      <c r="CLH44" s="50"/>
      <c r="CLI44" s="50"/>
      <c r="CLJ44" s="50"/>
      <c r="CLK44" s="50"/>
      <c r="CLL44" s="50"/>
      <c r="CLM44" s="50"/>
      <c r="CLN44" s="50"/>
      <c r="CLO44" s="50"/>
      <c r="CLP44" s="50"/>
      <c r="CLQ44" s="50"/>
      <c r="CLR44" s="50"/>
      <c r="CLS44" s="50"/>
      <c r="CLT44" s="50"/>
      <c r="CLU44" s="50"/>
      <c r="CLV44" s="50"/>
      <c r="CLW44" s="50"/>
      <c r="CLX44" s="50"/>
      <c r="CLY44" s="50"/>
      <c r="CLZ44" s="50"/>
      <c r="CMA44" s="50"/>
      <c r="CMB44" s="50"/>
      <c r="CMC44" s="50"/>
      <c r="CMD44" s="50"/>
      <c r="CME44" s="50"/>
      <c r="CMF44" s="50"/>
      <c r="CMG44" s="50"/>
      <c r="CMH44" s="50"/>
      <c r="CMI44" s="50"/>
      <c r="CMJ44" s="50"/>
      <c r="CMK44" s="50"/>
      <c r="CML44" s="50"/>
      <c r="CMM44" s="50"/>
      <c r="CMN44" s="50"/>
      <c r="CMO44" s="50"/>
      <c r="CMP44" s="50"/>
      <c r="CMQ44" s="50"/>
      <c r="CMR44" s="50"/>
      <c r="CMS44" s="50"/>
      <c r="CMT44" s="50"/>
      <c r="CMU44" s="50"/>
      <c r="CMV44" s="50"/>
      <c r="CMW44" s="50"/>
      <c r="CMX44" s="50"/>
      <c r="CMY44" s="50"/>
      <c r="CMZ44" s="50"/>
      <c r="CNA44" s="50"/>
      <c r="CNB44" s="50"/>
      <c r="CNC44" s="50"/>
      <c r="CND44" s="50"/>
      <c r="CNE44" s="50"/>
      <c r="CNF44" s="50"/>
      <c r="CNG44" s="50"/>
      <c r="CNH44" s="50"/>
      <c r="CNI44" s="50"/>
      <c r="CNJ44" s="50"/>
      <c r="CNK44" s="50"/>
      <c r="CNL44" s="50"/>
      <c r="CNM44" s="50"/>
      <c r="CNN44" s="50"/>
      <c r="CNO44" s="50"/>
      <c r="CNP44" s="50"/>
      <c r="CNQ44" s="50"/>
      <c r="CNR44" s="50"/>
      <c r="CNS44" s="50"/>
      <c r="CNT44" s="50"/>
      <c r="CNU44" s="50"/>
      <c r="CNV44" s="50"/>
      <c r="CNW44" s="50"/>
      <c r="CNX44" s="50"/>
      <c r="CNY44" s="50"/>
      <c r="CNZ44" s="50"/>
      <c r="COA44" s="50"/>
      <c r="COB44" s="50"/>
      <c r="COC44" s="50"/>
      <c r="COD44" s="50"/>
      <c r="COE44" s="50"/>
      <c r="COF44" s="50"/>
      <c r="COG44" s="50"/>
      <c r="COH44" s="50"/>
      <c r="COI44" s="50"/>
      <c r="COJ44" s="50"/>
      <c r="COK44" s="50"/>
      <c r="COL44" s="50"/>
      <c r="COM44" s="50"/>
      <c r="CON44" s="50"/>
      <c r="COO44" s="50"/>
      <c r="COP44" s="50"/>
      <c r="COQ44" s="50"/>
      <c r="COR44" s="50"/>
      <c r="COS44" s="50"/>
      <c r="COT44" s="50"/>
      <c r="COU44" s="50"/>
      <c r="COV44" s="50"/>
      <c r="COW44" s="50"/>
      <c r="COX44" s="50"/>
      <c r="COY44" s="50"/>
      <c r="COZ44" s="50"/>
      <c r="CPA44" s="50"/>
      <c r="CPB44" s="50"/>
      <c r="CPC44" s="50"/>
      <c r="CPD44" s="50"/>
      <c r="CPE44" s="50"/>
      <c r="CPF44" s="50"/>
      <c r="CPG44" s="50"/>
      <c r="CPH44" s="50"/>
      <c r="CPI44" s="50"/>
      <c r="CPJ44" s="50"/>
      <c r="CPK44" s="50"/>
      <c r="CPL44" s="50"/>
      <c r="CPM44" s="50"/>
      <c r="CPN44" s="50"/>
      <c r="CPO44" s="50"/>
      <c r="CPP44" s="50"/>
      <c r="CPQ44" s="50"/>
      <c r="CPR44" s="50"/>
      <c r="CPS44" s="50"/>
      <c r="CPT44" s="50"/>
      <c r="CPU44" s="50"/>
      <c r="CPV44" s="50"/>
      <c r="CPW44" s="50"/>
      <c r="CPX44" s="50"/>
      <c r="CPY44" s="50"/>
      <c r="CPZ44" s="50"/>
      <c r="CQA44" s="50"/>
      <c r="CQB44" s="50"/>
      <c r="CQC44" s="50"/>
      <c r="CQD44" s="50"/>
      <c r="CQE44" s="50"/>
      <c r="CQF44" s="50"/>
      <c r="CQG44" s="50"/>
      <c r="CQH44" s="50"/>
      <c r="CQI44" s="50"/>
      <c r="CQJ44" s="50"/>
      <c r="CQK44" s="50"/>
      <c r="CQL44" s="50"/>
      <c r="CQM44" s="50"/>
      <c r="CQN44" s="50"/>
      <c r="CQO44" s="50"/>
      <c r="CQP44" s="50"/>
      <c r="CQQ44" s="50"/>
      <c r="CQR44" s="50"/>
      <c r="CQS44" s="50"/>
      <c r="CQT44" s="50"/>
      <c r="CQU44" s="50"/>
      <c r="CQV44" s="50"/>
      <c r="CQW44" s="50"/>
      <c r="CQX44" s="50"/>
      <c r="CQY44" s="50"/>
      <c r="CQZ44" s="50"/>
      <c r="CRA44" s="50"/>
      <c r="CRB44" s="50"/>
      <c r="CRC44" s="50"/>
      <c r="CRD44" s="50"/>
      <c r="CRE44" s="50"/>
      <c r="CRF44" s="50"/>
      <c r="CRG44" s="50"/>
      <c r="CRH44" s="50"/>
      <c r="CRI44" s="50"/>
      <c r="CRJ44" s="50"/>
      <c r="CRK44" s="50"/>
      <c r="CRL44" s="50"/>
      <c r="CRM44" s="50"/>
      <c r="CRN44" s="50"/>
      <c r="CRO44" s="50"/>
      <c r="CRP44" s="50"/>
      <c r="CRQ44" s="50"/>
      <c r="CRR44" s="50"/>
      <c r="CRS44" s="50"/>
      <c r="CRT44" s="50"/>
      <c r="CRU44" s="50"/>
      <c r="CRV44" s="50"/>
      <c r="CRW44" s="50"/>
      <c r="CRX44" s="50"/>
      <c r="CRY44" s="50"/>
      <c r="CRZ44" s="50"/>
      <c r="CSA44" s="50"/>
      <c r="CSB44" s="50"/>
      <c r="CSC44" s="50"/>
      <c r="CSD44" s="50"/>
      <c r="CSE44" s="50"/>
      <c r="CSF44" s="50"/>
      <c r="CSG44" s="50"/>
      <c r="CSH44" s="50"/>
      <c r="CSI44" s="50"/>
      <c r="CSJ44" s="50"/>
      <c r="CSK44" s="50"/>
      <c r="CSL44" s="50"/>
      <c r="CSM44" s="50"/>
      <c r="CSN44" s="50"/>
      <c r="CSO44" s="50"/>
      <c r="CSP44" s="50"/>
      <c r="CSQ44" s="50"/>
      <c r="CSR44" s="50"/>
      <c r="CSS44" s="50"/>
      <c r="CST44" s="50"/>
      <c r="CSU44" s="50"/>
      <c r="CSV44" s="50"/>
      <c r="CSW44" s="50"/>
      <c r="CSX44" s="50"/>
      <c r="CSY44" s="50"/>
      <c r="CSZ44" s="50"/>
      <c r="CTA44" s="50"/>
      <c r="CTB44" s="50"/>
      <c r="CTC44" s="50"/>
      <c r="CTD44" s="50"/>
      <c r="CTE44" s="50"/>
      <c r="CTF44" s="50"/>
      <c r="CTG44" s="50"/>
      <c r="CTH44" s="50"/>
      <c r="CTI44" s="50"/>
      <c r="CTJ44" s="50"/>
      <c r="CTK44" s="50"/>
      <c r="CTL44" s="50"/>
      <c r="CTM44" s="50"/>
      <c r="CTN44" s="50"/>
      <c r="CTO44" s="50"/>
      <c r="CTP44" s="50"/>
      <c r="CTQ44" s="50"/>
      <c r="CTR44" s="50"/>
      <c r="CTS44" s="50"/>
      <c r="CTT44" s="50"/>
      <c r="CTU44" s="50"/>
      <c r="CTV44" s="50"/>
      <c r="CTW44" s="50"/>
      <c r="CTX44" s="50"/>
      <c r="CTY44" s="50"/>
      <c r="CTZ44" s="50"/>
      <c r="CUA44" s="50"/>
      <c r="CUB44" s="50"/>
      <c r="CUC44" s="50"/>
      <c r="CUD44" s="50"/>
      <c r="CUE44" s="50"/>
      <c r="CUF44" s="50"/>
      <c r="CUG44" s="50"/>
      <c r="CUH44" s="50"/>
      <c r="CUI44" s="50"/>
      <c r="CUJ44" s="50"/>
      <c r="CUK44" s="50"/>
      <c r="CUL44" s="50"/>
      <c r="CUM44" s="50"/>
      <c r="CUN44" s="50"/>
      <c r="CUO44" s="50"/>
      <c r="CUP44" s="50"/>
      <c r="CUQ44" s="50"/>
      <c r="CUR44" s="50"/>
      <c r="CUS44" s="50"/>
      <c r="CUT44" s="50"/>
      <c r="CUU44" s="50"/>
      <c r="CUV44" s="50"/>
      <c r="CUW44" s="50"/>
      <c r="CUX44" s="50"/>
      <c r="CUY44" s="50"/>
      <c r="CUZ44" s="50"/>
      <c r="CVA44" s="50"/>
      <c r="CVB44" s="50"/>
      <c r="CVC44" s="50"/>
      <c r="CVD44" s="50"/>
      <c r="CVE44" s="50"/>
      <c r="CVF44" s="50"/>
      <c r="CVG44" s="50"/>
      <c r="CVH44" s="50"/>
      <c r="CVI44" s="50"/>
      <c r="CVJ44" s="50"/>
      <c r="CVK44" s="50"/>
      <c r="CVL44" s="50"/>
      <c r="CVM44" s="50"/>
      <c r="CVN44" s="50"/>
      <c r="CVO44" s="50"/>
      <c r="CVP44" s="50"/>
      <c r="CVQ44" s="50"/>
      <c r="CVR44" s="50"/>
      <c r="CVS44" s="50"/>
      <c r="CVT44" s="50"/>
      <c r="CVU44" s="50"/>
      <c r="CVV44" s="50"/>
      <c r="CVW44" s="50"/>
      <c r="CVX44" s="50"/>
      <c r="CVY44" s="50"/>
      <c r="CVZ44" s="50"/>
      <c r="CWA44" s="50"/>
      <c r="CWB44" s="50"/>
      <c r="CWC44" s="50"/>
      <c r="CWD44" s="50"/>
      <c r="CWE44" s="50"/>
      <c r="CWF44" s="50"/>
      <c r="CWG44" s="50"/>
      <c r="CWH44" s="50"/>
      <c r="CWI44" s="50"/>
      <c r="CWJ44" s="50"/>
      <c r="CWK44" s="50"/>
      <c r="CWL44" s="50"/>
      <c r="CWM44" s="50"/>
      <c r="CWN44" s="50"/>
      <c r="CWO44" s="50"/>
      <c r="CWP44" s="50"/>
      <c r="CWQ44" s="50"/>
      <c r="CWR44" s="50"/>
      <c r="CWS44" s="50"/>
      <c r="CWT44" s="50"/>
      <c r="CWU44" s="50"/>
      <c r="CWV44" s="50"/>
      <c r="CWW44" s="50"/>
      <c r="CWX44" s="50"/>
      <c r="CWY44" s="50"/>
      <c r="CWZ44" s="50"/>
      <c r="CXA44" s="50"/>
      <c r="CXB44" s="50"/>
      <c r="CXC44" s="50"/>
      <c r="CXD44" s="50"/>
      <c r="CXE44" s="50"/>
      <c r="CXF44" s="50"/>
      <c r="CXG44" s="50"/>
      <c r="CXH44" s="50"/>
      <c r="CXI44" s="50"/>
      <c r="CXJ44" s="50"/>
      <c r="CXK44" s="50"/>
      <c r="CXL44" s="50"/>
      <c r="CXM44" s="50"/>
      <c r="CXN44" s="50"/>
      <c r="CXO44" s="50"/>
      <c r="CXP44" s="50"/>
      <c r="CXQ44" s="50"/>
      <c r="CXR44" s="50"/>
      <c r="CXS44" s="50"/>
      <c r="CXT44" s="50"/>
      <c r="CXU44" s="50"/>
      <c r="CXV44" s="50"/>
      <c r="CXW44" s="50"/>
      <c r="CXX44" s="50"/>
      <c r="CXY44" s="50"/>
      <c r="CXZ44" s="50"/>
      <c r="CYA44" s="50"/>
      <c r="CYB44" s="50"/>
      <c r="CYC44" s="50"/>
      <c r="CYD44" s="50"/>
      <c r="CYE44" s="50"/>
      <c r="CYF44" s="50"/>
      <c r="CYG44" s="50"/>
      <c r="CYH44" s="50"/>
      <c r="CYI44" s="50"/>
      <c r="CYJ44" s="50"/>
      <c r="CYK44" s="50"/>
      <c r="CYL44" s="50"/>
      <c r="CYM44" s="50"/>
      <c r="CYN44" s="50"/>
      <c r="CYO44" s="50"/>
      <c r="CYP44" s="50"/>
      <c r="CYQ44" s="50"/>
      <c r="CYR44" s="50"/>
      <c r="CYS44" s="50"/>
      <c r="CYT44" s="50"/>
      <c r="CYU44" s="50"/>
      <c r="CYV44" s="50"/>
      <c r="CYW44" s="50"/>
      <c r="CYX44" s="50"/>
      <c r="CYY44" s="50"/>
      <c r="CYZ44" s="50"/>
      <c r="CZA44" s="50"/>
      <c r="CZB44" s="50"/>
      <c r="CZC44" s="50"/>
      <c r="CZD44" s="50"/>
      <c r="CZE44" s="50"/>
      <c r="CZF44" s="50"/>
      <c r="CZG44" s="50"/>
      <c r="CZH44" s="50"/>
      <c r="CZI44" s="50"/>
      <c r="CZJ44" s="50"/>
      <c r="CZK44" s="50"/>
      <c r="CZL44" s="50"/>
      <c r="CZM44" s="50"/>
      <c r="CZN44" s="50"/>
      <c r="CZO44" s="50"/>
      <c r="CZP44" s="50"/>
      <c r="CZQ44" s="50"/>
      <c r="CZR44" s="50"/>
      <c r="CZS44" s="50"/>
      <c r="CZT44" s="50"/>
      <c r="CZU44" s="50"/>
      <c r="CZV44" s="50"/>
      <c r="CZW44" s="50"/>
      <c r="CZX44" s="50"/>
      <c r="CZY44" s="50"/>
      <c r="CZZ44" s="50"/>
      <c r="DAA44" s="50"/>
      <c r="DAB44" s="50"/>
      <c r="DAC44" s="50"/>
      <c r="DAD44" s="50"/>
      <c r="DAE44" s="50"/>
      <c r="DAF44" s="50"/>
      <c r="DAG44" s="50"/>
      <c r="DAH44" s="50"/>
      <c r="DAI44" s="50"/>
      <c r="DAJ44" s="50"/>
      <c r="DAK44" s="50"/>
      <c r="DAL44" s="50"/>
      <c r="DAM44" s="50"/>
      <c r="DAN44" s="50"/>
      <c r="DAO44" s="50"/>
      <c r="DAP44" s="50"/>
      <c r="DAQ44" s="50"/>
      <c r="DAR44" s="50"/>
      <c r="DAS44" s="50"/>
      <c r="DAT44" s="50"/>
      <c r="DAU44" s="50"/>
      <c r="DAV44" s="50"/>
      <c r="DAW44" s="50"/>
      <c r="DAX44" s="50"/>
      <c r="DAY44" s="50"/>
      <c r="DAZ44" s="50"/>
      <c r="DBA44" s="50"/>
      <c r="DBB44" s="50"/>
      <c r="DBC44" s="50"/>
      <c r="DBD44" s="50"/>
      <c r="DBE44" s="50"/>
      <c r="DBF44" s="50"/>
      <c r="DBG44" s="50"/>
      <c r="DBH44" s="50"/>
      <c r="DBI44" s="50"/>
      <c r="DBJ44" s="50"/>
      <c r="DBK44" s="50"/>
      <c r="DBL44" s="50"/>
      <c r="DBM44" s="50"/>
      <c r="DBN44" s="50"/>
      <c r="DBO44" s="50"/>
      <c r="DBP44" s="50"/>
      <c r="DBQ44" s="50"/>
      <c r="DBR44" s="50"/>
      <c r="DBS44" s="50"/>
      <c r="DBT44" s="50"/>
      <c r="DBU44" s="50"/>
      <c r="DBV44" s="50"/>
      <c r="DBW44" s="50"/>
      <c r="DBX44" s="50"/>
      <c r="DBY44" s="50"/>
      <c r="DBZ44" s="50"/>
      <c r="DCA44" s="50"/>
      <c r="DCB44" s="50"/>
      <c r="DCC44" s="50"/>
      <c r="DCD44" s="50"/>
      <c r="DCE44" s="50"/>
      <c r="DCF44" s="50"/>
      <c r="DCG44" s="50"/>
      <c r="DCH44" s="50"/>
      <c r="DCI44" s="50"/>
      <c r="DCJ44" s="50"/>
      <c r="DCK44" s="50"/>
      <c r="DCL44" s="50"/>
      <c r="DCM44" s="50"/>
      <c r="DCN44" s="50"/>
      <c r="DCO44" s="50"/>
      <c r="DCP44" s="50"/>
      <c r="DCQ44" s="50"/>
      <c r="DCR44" s="50"/>
      <c r="DCS44" s="50"/>
      <c r="DCT44" s="50"/>
      <c r="DCU44" s="50"/>
      <c r="DCV44" s="50"/>
      <c r="DCW44" s="50"/>
      <c r="DCX44" s="50"/>
      <c r="DCY44" s="50"/>
      <c r="DCZ44" s="50"/>
      <c r="DDA44" s="50"/>
      <c r="DDB44" s="50"/>
      <c r="DDC44" s="50"/>
      <c r="DDD44" s="50"/>
      <c r="DDE44" s="50"/>
      <c r="DDF44" s="50"/>
      <c r="DDG44" s="50"/>
      <c r="DDH44" s="50"/>
      <c r="DDI44" s="50"/>
      <c r="DDJ44" s="50"/>
      <c r="DDK44" s="50"/>
      <c r="DDL44" s="50"/>
      <c r="DDM44" s="50"/>
      <c r="DDN44" s="50"/>
      <c r="DDO44" s="50"/>
      <c r="DDP44" s="50"/>
      <c r="DDQ44" s="50"/>
      <c r="DDR44" s="50"/>
      <c r="DDS44" s="50"/>
      <c r="DDT44" s="50"/>
      <c r="DDU44" s="50"/>
      <c r="DDV44" s="50"/>
      <c r="DDW44" s="50"/>
      <c r="DDX44" s="50"/>
      <c r="DDY44" s="50"/>
      <c r="DDZ44" s="50"/>
      <c r="DEA44" s="50"/>
      <c r="DEB44" s="50"/>
      <c r="DEC44" s="50"/>
      <c r="DED44" s="50"/>
      <c r="DEE44" s="50"/>
      <c r="DEF44" s="50"/>
      <c r="DEG44" s="50"/>
      <c r="DEH44" s="50"/>
      <c r="DEI44" s="50"/>
      <c r="DEJ44" s="50"/>
      <c r="DEK44" s="50"/>
      <c r="DEL44" s="50"/>
      <c r="DEM44" s="50"/>
      <c r="DEN44" s="50"/>
      <c r="DEO44" s="50"/>
      <c r="DEP44" s="50"/>
      <c r="DEQ44" s="50"/>
      <c r="DER44" s="50"/>
      <c r="DES44" s="50"/>
      <c r="DET44" s="50"/>
      <c r="DEU44" s="50"/>
      <c r="DEV44" s="50"/>
      <c r="DEW44" s="50"/>
      <c r="DEX44" s="50"/>
      <c r="DEY44" s="50"/>
      <c r="DEZ44" s="50"/>
      <c r="DFA44" s="50"/>
      <c r="DFB44" s="50"/>
      <c r="DFC44" s="50"/>
      <c r="DFD44" s="50"/>
      <c r="DFE44" s="50"/>
      <c r="DFF44" s="50"/>
      <c r="DFG44" s="50"/>
      <c r="DFH44" s="50"/>
      <c r="DFI44" s="50"/>
      <c r="DFJ44" s="50"/>
      <c r="DFK44" s="50"/>
      <c r="DFL44" s="50"/>
      <c r="DFM44" s="50"/>
      <c r="DFN44" s="50"/>
      <c r="DFO44" s="50"/>
      <c r="DFP44" s="50"/>
      <c r="DFQ44" s="50"/>
      <c r="DFR44" s="50"/>
      <c r="DFS44" s="50"/>
      <c r="DFT44" s="50"/>
      <c r="DFU44" s="50"/>
      <c r="DFV44" s="50"/>
      <c r="DFW44" s="50"/>
      <c r="DFX44" s="50"/>
      <c r="DFY44" s="50"/>
      <c r="DFZ44" s="50"/>
      <c r="DGA44" s="50"/>
      <c r="DGB44" s="50"/>
      <c r="DGC44" s="50"/>
      <c r="DGD44" s="50"/>
      <c r="DGE44" s="50"/>
      <c r="DGF44" s="50"/>
      <c r="DGG44" s="50"/>
      <c r="DGH44" s="50"/>
      <c r="DGI44" s="50"/>
      <c r="DGJ44" s="50"/>
      <c r="DGK44" s="50"/>
      <c r="DGL44" s="50"/>
      <c r="DGM44" s="50"/>
      <c r="DGN44" s="50"/>
      <c r="DGO44" s="50"/>
      <c r="DGP44" s="50"/>
      <c r="DGQ44" s="50"/>
      <c r="DGR44" s="50"/>
      <c r="DGS44" s="50"/>
      <c r="DGT44" s="50"/>
      <c r="DGU44" s="50"/>
      <c r="DGV44" s="50"/>
      <c r="DGW44" s="50"/>
      <c r="DGX44" s="50"/>
      <c r="DGY44" s="50"/>
      <c r="DGZ44" s="50"/>
      <c r="DHA44" s="50"/>
      <c r="DHB44" s="50"/>
      <c r="DHC44" s="50"/>
      <c r="DHD44" s="50"/>
      <c r="DHE44" s="50"/>
      <c r="DHF44" s="50"/>
      <c r="DHG44" s="50"/>
      <c r="DHH44" s="50"/>
      <c r="DHI44" s="50"/>
      <c r="DHJ44" s="50"/>
      <c r="DHK44" s="50"/>
      <c r="DHL44" s="50"/>
      <c r="DHM44" s="50"/>
      <c r="DHN44" s="50"/>
      <c r="DHO44" s="50"/>
      <c r="DHP44" s="50"/>
      <c r="DHQ44" s="50"/>
      <c r="DHR44" s="50"/>
      <c r="DHS44" s="50"/>
      <c r="DHT44" s="50"/>
      <c r="DHU44" s="50"/>
      <c r="DHV44" s="50"/>
      <c r="DHW44" s="50"/>
      <c r="DHX44" s="50"/>
      <c r="DHY44" s="50"/>
      <c r="DHZ44" s="50"/>
      <c r="DIA44" s="50"/>
      <c r="DIB44" s="50"/>
      <c r="DIC44" s="50"/>
      <c r="DID44" s="50"/>
      <c r="DIE44" s="50"/>
      <c r="DIF44" s="50"/>
      <c r="DIG44" s="50"/>
      <c r="DIH44" s="50"/>
      <c r="DII44" s="50"/>
      <c r="DIJ44" s="50"/>
      <c r="DIK44" s="50"/>
      <c r="DIL44" s="50"/>
      <c r="DIM44" s="50"/>
      <c r="DIN44" s="50"/>
      <c r="DIO44" s="50"/>
      <c r="DIP44" s="50"/>
      <c r="DIQ44" s="50"/>
      <c r="DIR44" s="50"/>
      <c r="DIS44" s="50"/>
      <c r="DIT44" s="50"/>
      <c r="DIU44" s="50"/>
      <c r="DIV44" s="50"/>
      <c r="DIW44" s="50"/>
      <c r="DIX44" s="50"/>
      <c r="DIY44" s="50"/>
      <c r="DIZ44" s="50"/>
      <c r="DJA44" s="50"/>
      <c r="DJB44" s="50"/>
      <c r="DJC44" s="50"/>
      <c r="DJD44" s="50"/>
      <c r="DJE44" s="50"/>
      <c r="DJF44" s="50"/>
      <c r="DJG44" s="50"/>
      <c r="DJH44" s="50"/>
      <c r="DJI44" s="50"/>
      <c r="DJJ44" s="50"/>
      <c r="DJK44" s="50"/>
      <c r="DJL44" s="50"/>
      <c r="DJM44" s="50"/>
      <c r="DJN44" s="50"/>
      <c r="DJO44" s="50"/>
      <c r="DJP44" s="50"/>
      <c r="DJQ44" s="50"/>
      <c r="DJR44" s="50"/>
      <c r="DJS44" s="50"/>
      <c r="DJT44" s="50"/>
      <c r="DJU44" s="50"/>
      <c r="DJV44" s="50"/>
      <c r="DJW44" s="50"/>
      <c r="DJX44" s="50"/>
      <c r="DJY44" s="50"/>
      <c r="DJZ44" s="50"/>
      <c r="DKA44" s="50"/>
      <c r="DKB44" s="50"/>
      <c r="DKC44" s="50"/>
      <c r="DKD44" s="50"/>
      <c r="DKE44" s="50"/>
      <c r="DKF44" s="50"/>
      <c r="DKG44" s="50"/>
      <c r="DKH44" s="50"/>
      <c r="DKI44" s="50"/>
      <c r="DKJ44" s="50"/>
      <c r="DKK44" s="50"/>
      <c r="DKL44" s="50"/>
      <c r="DKM44" s="50"/>
      <c r="DKN44" s="50"/>
      <c r="DKO44" s="50"/>
      <c r="DKP44" s="50"/>
      <c r="DKQ44" s="50"/>
      <c r="DKR44" s="50"/>
      <c r="DKS44" s="50"/>
      <c r="DKT44" s="50"/>
      <c r="DKU44" s="50"/>
      <c r="DKV44" s="50"/>
      <c r="DKW44" s="50"/>
      <c r="DKX44" s="50"/>
      <c r="DKY44" s="50"/>
      <c r="DKZ44" s="50"/>
      <c r="DLA44" s="50"/>
      <c r="DLB44" s="50"/>
      <c r="DLC44" s="50"/>
      <c r="DLD44" s="50"/>
      <c r="DLE44" s="50"/>
      <c r="DLF44" s="50"/>
      <c r="DLG44" s="50"/>
      <c r="DLH44" s="50"/>
      <c r="DLI44" s="50"/>
      <c r="DLJ44" s="50"/>
      <c r="DLK44" s="50"/>
      <c r="DLL44" s="50"/>
      <c r="DLM44" s="50"/>
      <c r="DLN44" s="50"/>
      <c r="DLO44" s="50"/>
      <c r="DLP44" s="50"/>
      <c r="DLQ44" s="50"/>
      <c r="DLR44" s="50"/>
      <c r="DLS44" s="50"/>
      <c r="DLT44" s="50"/>
      <c r="DLU44" s="50"/>
      <c r="DLV44" s="50"/>
      <c r="DLW44" s="50"/>
      <c r="DLX44" s="50"/>
      <c r="DLY44" s="50"/>
      <c r="DLZ44" s="50"/>
      <c r="DMA44" s="50"/>
      <c r="DMB44" s="50"/>
      <c r="DMC44" s="50"/>
      <c r="DMD44" s="50"/>
      <c r="DME44" s="50"/>
      <c r="DMF44" s="50"/>
      <c r="DMG44" s="50"/>
      <c r="DMH44" s="50"/>
      <c r="DMI44" s="50"/>
      <c r="DMJ44" s="50"/>
      <c r="DMK44" s="50"/>
      <c r="DML44" s="50"/>
      <c r="DMM44" s="50"/>
      <c r="DMN44" s="50"/>
      <c r="DMO44" s="50"/>
      <c r="DMP44" s="50"/>
      <c r="DMQ44" s="50"/>
      <c r="DMR44" s="50"/>
      <c r="DMS44" s="50"/>
      <c r="DMT44" s="50"/>
      <c r="DMU44" s="50"/>
      <c r="DMV44" s="50"/>
      <c r="DMW44" s="50"/>
      <c r="DMX44" s="50"/>
      <c r="DMY44" s="50"/>
      <c r="DMZ44" s="50"/>
      <c r="DNA44" s="50"/>
      <c r="DNB44" s="50"/>
      <c r="DNC44" s="50"/>
      <c r="DND44" s="50"/>
      <c r="DNE44" s="50"/>
      <c r="DNF44" s="50"/>
      <c r="DNG44" s="50"/>
      <c r="DNH44" s="50"/>
      <c r="DNI44" s="50"/>
      <c r="DNJ44" s="50"/>
      <c r="DNK44" s="50"/>
      <c r="DNL44" s="50"/>
      <c r="DNM44" s="50"/>
      <c r="DNN44" s="50"/>
      <c r="DNO44" s="50"/>
      <c r="DNP44" s="50"/>
      <c r="DNQ44" s="50"/>
      <c r="DNR44" s="50"/>
      <c r="DNS44" s="50"/>
      <c r="DNT44" s="50"/>
      <c r="DNU44" s="50"/>
      <c r="DNV44" s="50"/>
      <c r="DNW44" s="50"/>
      <c r="DNX44" s="50"/>
      <c r="DNY44" s="50"/>
      <c r="DNZ44" s="50"/>
      <c r="DOA44" s="50"/>
      <c r="DOB44" s="50"/>
      <c r="DOC44" s="50"/>
      <c r="DOD44" s="50"/>
      <c r="DOE44" s="50"/>
      <c r="DOF44" s="50"/>
      <c r="DOG44" s="50"/>
      <c r="DOH44" s="50"/>
      <c r="DOI44" s="50"/>
      <c r="DOJ44" s="50"/>
      <c r="DOK44" s="50"/>
      <c r="DOL44" s="50"/>
      <c r="DOM44" s="50"/>
      <c r="DON44" s="50"/>
      <c r="DOO44" s="50"/>
      <c r="DOP44" s="50"/>
      <c r="DOQ44" s="50"/>
      <c r="DOR44" s="50"/>
      <c r="DOS44" s="50"/>
      <c r="DOT44" s="50"/>
      <c r="DOU44" s="50"/>
      <c r="DOV44" s="50"/>
      <c r="DOW44" s="50"/>
      <c r="DOX44" s="50"/>
      <c r="DOY44" s="50"/>
      <c r="DOZ44" s="50"/>
      <c r="DPA44" s="50"/>
      <c r="DPB44" s="50"/>
      <c r="DPC44" s="50"/>
      <c r="DPD44" s="50"/>
      <c r="DPE44" s="50"/>
      <c r="DPF44" s="50"/>
      <c r="DPG44" s="50"/>
      <c r="DPH44" s="50"/>
      <c r="DPI44" s="50"/>
      <c r="DPJ44" s="50"/>
      <c r="DPK44" s="50"/>
      <c r="DPL44" s="50"/>
      <c r="DPM44" s="50"/>
      <c r="DPN44" s="50"/>
      <c r="DPO44" s="50"/>
      <c r="DPP44" s="50"/>
      <c r="DPQ44" s="50"/>
      <c r="DPR44" s="50"/>
      <c r="DPS44" s="50"/>
      <c r="DPT44" s="50"/>
      <c r="DPU44" s="50"/>
      <c r="DPV44" s="50"/>
      <c r="DPW44" s="50"/>
      <c r="DPX44" s="50"/>
      <c r="DPY44" s="50"/>
      <c r="DPZ44" s="50"/>
      <c r="DQA44" s="50"/>
      <c r="DQB44" s="50"/>
      <c r="DQC44" s="50"/>
      <c r="DQD44" s="50"/>
      <c r="DQE44" s="50"/>
      <c r="DQF44" s="50"/>
      <c r="DQG44" s="50"/>
      <c r="DQH44" s="50"/>
      <c r="DQI44" s="50"/>
      <c r="DQJ44" s="50"/>
      <c r="DQK44" s="50"/>
      <c r="DQL44" s="50"/>
      <c r="DQM44" s="50"/>
      <c r="DQN44" s="50"/>
      <c r="DQO44" s="50"/>
      <c r="DQP44" s="50"/>
      <c r="DQQ44" s="50"/>
      <c r="DQR44" s="50"/>
      <c r="DQS44" s="50"/>
      <c r="DQT44" s="50"/>
      <c r="DQU44" s="50"/>
      <c r="DQV44" s="50"/>
      <c r="DQW44" s="50"/>
      <c r="DQX44" s="50"/>
      <c r="DQY44" s="50"/>
      <c r="DQZ44" s="50"/>
      <c r="DRA44" s="50"/>
      <c r="DRB44" s="50"/>
      <c r="DRC44" s="50"/>
      <c r="DRD44" s="50"/>
      <c r="DRE44" s="50"/>
      <c r="DRF44" s="50"/>
      <c r="DRG44" s="50"/>
      <c r="DRH44" s="50"/>
      <c r="DRI44" s="50"/>
      <c r="DRJ44" s="50"/>
      <c r="DRK44" s="50"/>
      <c r="DRL44" s="50"/>
      <c r="DRM44" s="50"/>
      <c r="DRN44" s="50"/>
      <c r="DRO44" s="50"/>
      <c r="DRP44" s="50"/>
      <c r="DRQ44" s="50"/>
      <c r="DRR44" s="50"/>
      <c r="DRS44" s="50"/>
      <c r="DRT44" s="50"/>
      <c r="DRU44" s="50"/>
      <c r="DRV44" s="50"/>
      <c r="DRW44" s="50"/>
      <c r="DRX44" s="50"/>
      <c r="DRY44" s="50"/>
      <c r="DRZ44" s="50"/>
      <c r="DSA44" s="50"/>
      <c r="DSB44" s="50"/>
      <c r="DSC44" s="50"/>
      <c r="DSD44" s="50"/>
      <c r="DSE44" s="50"/>
      <c r="DSF44" s="50"/>
      <c r="DSG44" s="50"/>
      <c r="DSH44" s="50"/>
      <c r="DSI44" s="50"/>
      <c r="DSJ44" s="50"/>
      <c r="DSK44" s="50"/>
      <c r="DSL44" s="50"/>
      <c r="DSM44" s="50"/>
      <c r="DSN44" s="50"/>
      <c r="DSO44" s="50"/>
      <c r="DSP44" s="50"/>
      <c r="DSQ44" s="50"/>
      <c r="DSR44" s="50"/>
      <c r="DSS44" s="50"/>
      <c r="DST44" s="50"/>
      <c r="DSU44" s="50"/>
      <c r="DSV44" s="50"/>
      <c r="DSW44" s="50"/>
      <c r="DSX44" s="50"/>
      <c r="DSY44" s="50"/>
      <c r="DSZ44" s="50"/>
      <c r="DTA44" s="50"/>
      <c r="DTB44" s="50"/>
      <c r="DTC44" s="50"/>
      <c r="DTD44" s="50"/>
      <c r="DTE44" s="50"/>
      <c r="DTF44" s="50"/>
      <c r="DTG44" s="50"/>
      <c r="DTH44" s="50"/>
      <c r="DTI44" s="50"/>
      <c r="DTJ44" s="50"/>
      <c r="DTK44" s="50"/>
      <c r="DTL44" s="50"/>
      <c r="DTM44" s="50"/>
      <c r="DTN44" s="50"/>
      <c r="DTO44" s="50"/>
      <c r="DTP44" s="50"/>
      <c r="DTQ44" s="50"/>
      <c r="DTR44" s="50"/>
      <c r="DTS44" s="50"/>
      <c r="DTT44" s="50"/>
      <c r="DTU44" s="50"/>
      <c r="DTV44" s="50"/>
      <c r="DTW44" s="50"/>
      <c r="DTX44" s="50"/>
      <c r="DTY44" s="50"/>
      <c r="DTZ44" s="50"/>
      <c r="DUA44" s="50"/>
      <c r="DUB44" s="50"/>
      <c r="DUC44" s="50"/>
      <c r="DUD44" s="50"/>
      <c r="DUE44" s="50"/>
      <c r="DUF44" s="50"/>
      <c r="DUG44" s="50"/>
      <c r="DUH44" s="50"/>
      <c r="DUI44" s="50"/>
      <c r="DUJ44" s="50"/>
      <c r="DUK44" s="50"/>
      <c r="DUL44" s="50"/>
      <c r="DUM44" s="50"/>
      <c r="DUN44" s="50"/>
      <c r="DUO44" s="50"/>
      <c r="DUP44" s="50"/>
      <c r="DUQ44" s="50"/>
      <c r="DUR44" s="50"/>
      <c r="DUS44" s="50"/>
      <c r="DUT44" s="50"/>
      <c r="DUU44" s="50"/>
      <c r="DUV44" s="50"/>
      <c r="DUW44" s="50"/>
      <c r="DUX44" s="50"/>
      <c r="DUY44" s="50"/>
      <c r="DUZ44" s="50"/>
      <c r="DVA44" s="50"/>
      <c r="DVB44" s="50"/>
      <c r="DVC44" s="50"/>
      <c r="DVD44" s="50"/>
      <c r="DVE44" s="50"/>
      <c r="DVF44" s="50"/>
      <c r="DVG44" s="50"/>
      <c r="DVH44" s="50"/>
      <c r="DVI44" s="50"/>
      <c r="DVJ44" s="50"/>
      <c r="DVK44" s="50"/>
      <c r="DVL44" s="50"/>
      <c r="DVM44" s="50"/>
      <c r="DVN44" s="50"/>
      <c r="DVO44" s="50"/>
      <c r="DVP44" s="50"/>
      <c r="DVQ44" s="50"/>
      <c r="DVR44" s="50"/>
      <c r="DVS44" s="50"/>
      <c r="DVT44" s="50"/>
      <c r="DVU44" s="50"/>
      <c r="DVV44" s="50"/>
      <c r="DVW44" s="50"/>
      <c r="DVX44" s="50"/>
      <c r="DVY44" s="50"/>
      <c r="DVZ44" s="50"/>
      <c r="DWA44" s="50"/>
      <c r="DWB44" s="50"/>
      <c r="DWC44" s="50"/>
      <c r="DWD44" s="50"/>
      <c r="DWE44" s="50"/>
      <c r="DWF44" s="50"/>
      <c r="DWG44" s="50"/>
      <c r="DWH44" s="50"/>
      <c r="DWI44" s="50"/>
      <c r="DWJ44" s="50"/>
      <c r="DWK44" s="50"/>
      <c r="DWL44" s="50"/>
      <c r="DWM44" s="50"/>
      <c r="DWN44" s="50"/>
      <c r="DWO44" s="50"/>
      <c r="DWP44" s="50"/>
      <c r="DWQ44" s="50"/>
      <c r="DWR44" s="50"/>
      <c r="DWS44" s="50"/>
      <c r="DWT44" s="50"/>
      <c r="DWU44" s="50"/>
      <c r="DWV44" s="50"/>
      <c r="DWW44" s="50"/>
      <c r="DWX44" s="50"/>
      <c r="DWY44" s="50"/>
      <c r="DWZ44" s="50"/>
      <c r="DXA44" s="50"/>
      <c r="DXB44" s="50"/>
      <c r="DXC44" s="50"/>
      <c r="DXD44" s="50"/>
      <c r="DXE44" s="50"/>
      <c r="DXF44" s="50"/>
      <c r="DXG44" s="50"/>
      <c r="DXH44" s="50"/>
      <c r="DXI44" s="50"/>
      <c r="DXJ44" s="50"/>
      <c r="DXK44" s="50"/>
      <c r="DXL44" s="50"/>
      <c r="DXM44" s="50"/>
      <c r="DXN44" s="50"/>
      <c r="DXO44" s="50"/>
      <c r="DXP44" s="50"/>
      <c r="DXQ44" s="50"/>
      <c r="DXR44" s="50"/>
      <c r="DXS44" s="50"/>
      <c r="DXT44" s="50"/>
      <c r="DXU44" s="50"/>
      <c r="DXV44" s="50"/>
      <c r="DXW44" s="50"/>
      <c r="DXX44" s="50"/>
      <c r="DXY44" s="50"/>
      <c r="DXZ44" s="50"/>
      <c r="DYA44" s="50"/>
      <c r="DYB44" s="50"/>
      <c r="DYC44" s="50"/>
      <c r="DYD44" s="50"/>
      <c r="DYE44" s="50"/>
      <c r="DYF44" s="50"/>
      <c r="DYG44" s="50"/>
      <c r="DYH44" s="50"/>
      <c r="DYI44" s="50"/>
      <c r="DYJ44" s="50"/>
      <c r="DYK44" s="50"/>
      <c r="DYL44" s="50"/>
      <c r="DYM44" s="50"/>
      <c r="DYN44" s="50"/>
      <c r="DYO44" s="50"/>
      <c r="DYP44" s="50"/>
      <c r="DYQ44" s="50"/>
      <c r="DYR44" s="50"/>
      <c r="DYS44" s="50"/>
      <c r="DYT44" s="50"/>
      <c r="DYU44" s="50"/>
      <c r="DYV44" s="50"/>
      <c r="DYW44" s="50"/>
      <c r="DYX44" s="50"/>
      <c r="DYY44" s="50"/>
      <c r="DYZ44" s="50"/>
      <c r="DZA44" s="50"/>
      <c r="DZB44" s="50"/>
      <c r="DZC44" s="50"/>
      <c r="DZD44" s="50"/>
      <c r="DZE44" s="50"/>
      <c r="DZF44" s="50"/>
      <c r="DZG44" s="50"/>
      <c r="DZH44" s="50"/>
      <c r="DZI44" s="50"/>
      <c r="DZJ44" s="50"/>
      <c r="DZK44" s="50"/>
      <c r="DZL44" s="50"/>
      <c r="DZM44" s="50"/>
      <c r="DZN44" s="50"/>
      <c r="DZO44" s="50"/>
      <c r="DZP44" s="50"/>
      <c r="DZQ44" s="50"/>
      <c r="DZR44" s="50"/>
      <c r="DZS44" s="50"/>
      <c r="DZT44" s="50"/>
      <c r="DZU44" s="50"/>
      <c r="DZV44" s="50"/>
      <c r="DZW44" s="50"/>
      <c r="DZX44" s="50"/>
      <c r="DZY44" s="50"/>
      <c r="DZZ44" s="50"/>
      <c r="EAA44" s="50"/>
      <c r="EAB44" s="50"/>
      <c r="EAC44" s="50"/>
      <c r="EAD44" s="50"/>
      <c r="EAE44" s="50"/>
      <c r="EAF44" s="50"/>
      <c r="EAG44" s="50"/>
      <c r="EAH44" s="50"/>
      <c r="EAI44" s="50"/>
      <c r="EAJ44" s="50"/>
      <c r="EAK44" s="50"/>
      <c r="EAL44" s="50"/>
      <c r="EAM44" s="50"/>
      <c r="EAN44" s="50"/>
      <c r="EAO44" s="50"/>
      <c r="EAP44" s="50"/>
      <c r="EAQ44" s="50"/>
      <c r="EAR44" s="50"/>
      <c r="EAS44" s="50"/>
      <c r="EAT44" s="50"/>
      <c r="EAU44" s="50"/>
      <c r="EAV44" s="50"/>
      <c r="EAW44" s="50"/>
      <c r="EAX44" s="50"/>
      <c r="EAY44" s="50"/>
      <c r="EAZ44" s="50"/>
      <c r="EBA44" s="50"/>
      <c r="EBB44" s="50"/>
      <c r="EBC44" s="50"/>
      <c r="EBD44" s="50"/>
      <c r="EBE44" s="50"/>
      <c r="EBF44" s="50"/>
      <c r="EBG44" s="50"/>
      <c r="EBH44" s="50"/>
      <c r="EBI44" s="50"/>
      <c r="EBJ44" s="50"/>
      <c r="EBK44" s="50"/>
      <c r="EBL44" s="50"/>
      <c r="EBM44" s="50"/>
      <c r="EBN44" s="50"/>
      <c r="EBO44" s="50"/>
      <c r="EBP44" s="50"/>
      <c r="EBQ44" s="50"/>
      <c r="EBR44" s="50"/>
      <c r="EBS44" s="50"/>
      <c r="EBT44" s="50"/>
      <c r="EBU44" s="50"/>
      <c r="EBV44" s="50"/>
      <c r="EBW44" s="50"/>
      <c r="EBX44" s="50"/>
      <c r="EBY44" s="50"/>
      <c r="EBZ44" s="50"/>
      <c r="ECA44" s="50"/>
      <c r="ECB44" s="50"/>
      <c r="ECC44" s="50"/>
      <c r="ECD44" s="50"/>
      <c r="ECE44" s="50"/>
      <c r="ECF44" s="50"/>
      <c r="ECG44" s="50"/>
      <c r="ECH44" s="50"/>
      <c r="ECI44" s="50"/>
      <c r="ECJ44" s="50"/>
      <c r="ECK44" s="50"/>
      <c r="ECL44" s="50"/>
      <c r="ECM44" s="50"/>
      <c r="ECN44" s="50"/>
      <c r="ECO44" s="50"/>
      <c r="ECP44" s="50"/>
      <c r="ECQ44" s="50"/>
      <c r="ECR44" s="50"/>
      <c r="ECS44" s="50"/>
      <c r="ECT44" s="50"/>
      <c r="ECU44" s="50"/>
      <c r="ECV44" s="50"/>
      <c r="ECW44" s="50"/>
      <c r="ECX44" s="50"/>
      <c r="ECY44" s="50"/>
      <c r="ECZ44" s="50"/>
      <c r="EDA44" s="50"/>
      <c r="EDB44" s="50"/>
      <c r="EDC44" s="50"/>
      <c r="EDD44" s="50"/>
      <c r="EDE44" s="50"/>
      <c r="EDF44" s="50"/>
      <c r="EDG44" s="50"/>
      <c r="EDH44" s="50"/>
      <c r="EDI44" s="50"/>
      <c r="EDJ44" s="50"/>
      <c r="EDK44" s="50"/>
      <c r="EDL44" s="50"/>
      <c r="EDM44" s="50"/>
      <c r="EDN44" s="50"/>
      <c r="EDO44" s="50"/>
      <c r="EDP44" s="50"/>
      <c r="EDQ44" s="50"/>
      <c r="EDR44" s="50"/>
      <c r="EDS44" s="50"/>
      <c r="EDT44" s="50"/>
      <c r="EDU44" s="50"/>
      <c r="EDV44" s="50"/>
      <c r="EDW44" s="50"/>
      <c r="EDX44" s="50"/>
      <c r="EDY44" s="50"/>
      <c r="EDZ44" s="50"/>
      <c r="EEA44" s="50"/>
      <c r="EEB44" s="50"/>
      <c r="EEC44" s="50"/>
      <c r="EED44" s="50"/>
      <c r="EEE44" s="50"/>
      <c r="EEF44" s="50"/>
      <c r="EEG44" s="50"/>
      <c r="EEH44" s="50"/>
      <c r="EEI44" s="50"/>
      <c r="EEJ44" s="50"/>
      <c r="EEK44" s="50"/>
      <c r="EEL44" s="50"/>
      <c r="EEM44" s="50"/>
      <c r="EEN44" s="50"/>
      <c r="EEO44" s="50"/>
      <c r="EEP44" s="50"/>
      <c r="EEQ44" s="50"/>
      <c r="EER44" s="50"/>
      <c r="EES44" s="50"/>
      <c r="EET44" s="50"/>
      <c r="EEU44" s="50"/>
      <c r="EEV44" s="50"/>
      <c r="EEW44" s="50"/>
      <c r="EEX44" s="50"/>
      <c r="EEY44" s="50"/>
      <c r="EEZ44" s="50"/>
      <c r="EFA44" s="50"/>
      <c r="EFB44" s="50"/>
      <c r="EFC44" s="50"/>
      <c r="EFD44" s="50"/>
      <c r="EFE44" s="50"/>
      <c r="EFF44" s="50"/>
      <c r="EFG44" s="50"/>
      <c r="EFH44" s="50"/>
      <c r="EFI44" s="50"/>
      <c r="EFJ44" s="50"/>
      <c r="EFK44" s="50"/>
      <c r="EFL44" s="50"/>
      <c r="EFM44" s="50"/>
      <c r="EFN44" s="50"/>
      <c r="EFO44" s="50"/>
      <c r="EFP44" s="50"/>
      <c r="EFQ44" s="50"/>
      <c r="EFR44" s="50"/>
      <c r="EFS44" s="50"/>
      <c r="EFT44" s="50"/>
      <c r="EFU44" s="50"/>
      <c r="EFV44" s="50"/>
      <c r="EFW44" s="50"/>
      <c r="EFX44" s="50"/>
      <c r="EFY44" s="50"/>
      <c r="EFZ44" s="50"/>
      <c r="EGA44" s="50"/>
      <c r="EGB44" s="50"/>
      <c r="EGC44" s="50"/>
      <c r="EGD44" s="50"/>
      <c r="EGE44" s="50"/>
      <c r="EGF44" s="50"/>
      <c r="EGG44" s="50"/>
      <c r="EGH44" s="50"/>
      <c r="EGI44" s="50"/>
      <c r="EGJ44" s="50"/>
      <c r="EGK44" s="50"/>
      <c r="EGL44" s="50"/>
      <c r="EGM44" s="50"/>
      <c r="EGN44" s="50"/>
      <c r="EGO44" s="50"/>
      <c r="EGP44" s="50"/>
      <c r="EGQ44" s="50"/>
      <c r="EGR44" s="50"/>
      <c r="EGS44" s="50"/>
      <c r="EGT44" s="50"/>
      <c r="EGU44" s="50"/>
      <c r="EGV44" s="50"/>
      <c r="EGW44" s="50"/>
      <c r="EGX44" s="50"/>
      <c r="EGY44" s="50"/>
      <c r="EGZ44" s="50"/>
      <c r="EHA44" s="50"/>
      <c r="EHB44" s="50"/>
      <c r="EHC44" s="50"/>
      <c r="EHD44" s="50"/>
      <c r="EHE44" s="50"/>
      <c r="EHF44" s="50"/>
      <c r="EHG44" s="50"/>
      <c r="EHH44" s="50"/>
      <c r="EHI44" s="50"/>
      <c r="EHJ44" s="50"/>
      <c r="EHK44" s="50"/>
      <c r="EHL44" s="50"/>
      <c r="EHM44" s="50"/>
      <c r="EHN44" s="50"/>
      <c r="EHO44" s="50"/>
      <c r="EHP44" s="50"/>
      <c r="EHQ44" s="50"/>
      <c r="EHR44" s="50"/>
      <c r="EHS44" s="50"/>
      <c r="EHT44" s="50"/>
      <c r="EHU44" s="50"/>
      <c r="EHV44" s="50"/>
      <c r="EHW44" s="50"/>
      <c r="EHX44" s="50"/>
      <c r="EHY44" s="50"/>
      <c r="EHZ44" s="50"/>
      <c r="EIA44" s="50"/>
      <c r="EIB44" s="50"/>
      <c r="EIC44" s="50"/>
      <c r="EID44" s="50"/>
      <c r="EIE44" s="50"/>
      <c r="EIF44" s="50"/>
      <c r="EIG44" s="50"/>
      <c r="EIH44" s="50"/>
      <c r="EII44" s="50"/>
      <c r="EIJ44" s="50"/>
      <c r="EIK44" s="50"/>
      <c r="EIL44" s="50"/>
      <c r="EIM44" s="50"/>
      <c r="EIN44" s="50"/>
      <c r="EIO44" s="50"/>
      <c r="EIP44" s="50"/>
      <c r="EIQ44" s="50"/>
      <c r="EIR44" s="50"/>
      <c r="EIS44" s="50"/>
      <c r="EIT44" s="50"/>
      <c r="EIU44" s="50"/>
      <c r="EIV44" s="50"/>
      <c r="EIW44" s="50"/>
      <c r="EIX44" s="50"/>
      <c r="EIY44" s="50"/>
      <c r="EIZ44" s="50"/>
      <c r="EJA44" s="50"/>
      <c r="EJB44" s="50"/>
      <c r="EJC44" s="50"/>
      <c r="EJD44" s="50"/>
      <c r="EJE44" s="50"/>
      <c r="EJF44" s="50"/>
      <c r="EJG44" s="50"/>
      <c r="EJH44" s="50"/>
      <c r="EJI44" s="50"/>
      <c r="EJJ44" s="50"/>
      <c r="EJK44" s="50"/>
      <c r="EJL44" s="50"/>
      <c r="EJM44" s="50"/>
      <c r="EJN44" s="50"/>
      <c r="EJO44" s="50"/>
      <c r="EJP44" s="50"/>
      <c r="EJQ44" s="50"/>
      <c r="EJR44" s="50"/>
      <c r="EJS44" s="50"/>
      <c r="EJT44" s="50"/>
      <c r="EJU44" s="50"/>
      <c r="EJV44" s="50"/>
      <c r="EJW44" s="50"/>
      <c r="EJX44" s="50"/>
      <c r="EJY44" s="50"/>
      <c r="EJZ44" s="50"/>
      <c r="EKA44" s="50"/>
      <c r="EKB44" s="50"/>
      <c r="EKC44" s="50"/>
      <c r="EKD44" s="50"/>
      <c r="EKE44" s="50"/>
      <c r="EKF44" s="50"/>
      <c r="EKG44" s="50"/>
      <c r="EKH44" s="50"/>
      <c r="EKI44" s="50"/>
      <c r="EKJ44" s="50"/>
      <c r="EKK44" s="50"/>
      <c r="EKL44" s="50"/>
      <c r="EKM44" s="50"/>
      <c r="EKN44" s="50"/>
      <c r="EKO44" s="50"/>
      <c r="EKP44" s="50"/>
      <c r="EKQ44" s="50"/>
      <c r="EKR44" s="50"/>
      <c r="EKS44" s="50"/>
      <c r="EKT44" s="50"/>
      <c r="EKU44" s="50"/>
      <c r="EKV44" s="50"/>
      <c r="EKW44" s="50"/>
      <c r="EKX44" s="50"/>
      <c r="EKY44" s="50"/>
      <c r="EKZ44" s="50"/>
      <c r="ELA44" s="50"/>
      <c r="ELB44" s="50"/>
      <c r="ELC44" s="50"/>
      <c r="ELD44" s="50"/>
      <c r="ELE44" s="50"/>
      <c r="ELF44" s="50"/>
      <c r="ELG44" s="50"/>
      <c r="ELH44" s="50"/>
      <c r="ELI44" s="50"/>
      <c r="ELJ44" s="50"/>
      <c r="ELK44" s="50"/>
      <c r="ELL44" s="50"/>
      <c r="ELM44" s="50"/>
      <c r="ELN44" s="50"/>
      <c r="ELO44" s="50"/>
      <c r="ELP44" s="50"/>
      <c r="ELQ44" s="50"/>
      <c r="ELR44" s="50"/>
      <c r="ELS44" s="50"/>
      <c r="ELT44" s="50"/>
      <c r="ELU44" s="50"/>
      <c r="ELV44" s="50"/>
      <c r="ELW44" s="50"/>
      <c r="ELX44" s="50"/>
      <c r="ELY44" s="50"/>
      <c r="ELZ44" s="50"/>
      <c r="EMA44" s="50"/>
      <c r="EMB44" s="50"/>
      <c r="EMC44" s="50"/>
      <c r="EMD44" s="50"/>
      <c r="EME44" s="50"/>
      <c r="EMF44" s="50"/>
      <c r="EMG44" s="50"/>
      <c r="EMH44" s="50"/>
      <c r="EMI44" s="50"/>
      <c r="EMJ44" s="50"/>
      <c r="EMK44" s="50"/>
      <c r="EML44" s="50"/>
      <c r="EMM44" s="50"/>
      <c r="EMN44" s="50"/>
      <c r="EMO44" s="50"/>
      <c r="EMP44" s="50"/>
      <c r="EMQ44" s="50"/>
      <c r="EMR44" s="50"/>
      <c r="EMS44" s="50"/>
      <c r="EMT44" s="50"/>
      <c r="EMU44" s="50"/>
      <c r="EMV44" s="50"/>
      <c r="EMW44" s="50"/>
      <c r="EMX44" s="50"/>
      <c r="EMY44" s="50"/>
      <c r="EMZ44" s="50"/>
      <c r="ENA44" s="50"/>
      <c r="ENB44" s="50"/>
      <c r="ENC44" s="50"/>
      <c r="END44" s="50"/>
      <c r="ENE44" s="50"/>
      <c r="ENF44" s="50"/>
      <c r="ENG44" s="50"/>
      <c r="ENH44" s="50"/>
      <c r="ENI44" s="50"/>
      <c r="ENJ44" s="50"/>
      <c r="ENK44" s="50"/>
      <c r="ENL44" s="50"/>
      <c r="ENM44" s="50"/>
      <c r="ENN44" s="50"/>
      <c r="ENO44" s="50"/>
      <c r="ENP44" s="50"/>
      <c r="ENQ44" s="50"/>
      <c r="ENR44" s="50"/>
      <c r="ENS44" s="50"/>
      <c r="ENT44" s="50"/>
      <c r="ENU44" s="50"/>
      <c r="ENV44" s="50"/>
      <c r="ENW44" s="50"/>
      <c r="ENX44" s="50"/>
      <c r="ENY44" s="50"/>
      <c r="ENZ44" s="50"/>
      <c r="EOA44" s="50"/>
      <c r="EOB44" s="50"/>
      <c r="EOC44" s="50"/>
      <c r="EOD44" s="50"/>
      <c r="EOE44" s="50"/>
      <c r="EOF44" s="50"/>
      <c r="EOG44" s="50"/>
      <c r="EOH44" s="50"/>
      <c r="EOI44" s="50"/>
      <c r="EOJ44" s="50"/>
      <c r="EOK44" s="50"/>
      <c r="EOL44" s="50"/>
      <c r="EOM44" s="50"/>
      <c r="EON44" s="50"/>
      <c r="EOO44" s="50"/>
      <c r="EOP44" s="50"/>
      <c r="EOQ44" s="50"/>
      <c r="EOR44" s="50"/>
      <c r="EOS44" s="50"/>
      <c r="EOT44" s="50"/>
      <c r="EOU44" s="50"/>
      <c r="EOV44" s="50"/>
      <c r="EOW44" s="50"/>
      <c r="EOX44" s="50"/>
      <c r="EOY44" s="50"/>
      <c r="EOZ44" s="50"/>
      <c r="EPA44" s="50"/>
      <c r="EPB44" s="50"/>
      <c r="EPC44" s="50"/>
      <c r="EPD44" s="50"/>
      <c r="EPE44" s="50"/>
      <c r="EPF44" s="50"/>
      <c r="EPG44" s="50"/>
      <c r="EPH44" s="50"/>
      <c r="EPI44" s="50"/>
      <c r="EPJ44" s="50"/>
      <c r="EPK44" s="50"/>
      <c r="EPL44" s="50"/>
      <c r="EPM44" s="50"/>
      <c r="EPN44" s="50"/>
      <c r="EPO44" s="50"/>
      <c r="EPP44" s="50"/>
      <c r="EPQ44" s="50"/>
      <c r="EPR44" s="50"/>
      <c r="EPS44" s="50"/>
      <c r="EPT44" s="50"/>
      <c r="EPU44" s="50"/>
      <c r="EPV44" s="50"/>
      <c r="EPW44" s="50"/>
      <c r="EPX44" s="50"/>
      <c r="EPY44" s="50"/>
      <c r="EPZ44" s="50"/>
      <c r="EQA44" s="50"/>
      <c r="EQB44" s="50"/>
      <c r="EQC44" s="50"/>
      <c r="EQD44" s="50"/>
      <c r="EQE44" s="50"/>
      <c r="EQF44" s="50"/>
      <c r="EQG44" s="50"/>
      <c r="EQH44" s="50"/>
      <c r="EQI44" s="50"/>
      <c r="EQJ44" s="50"/>
      <c r="EQK44" s="50"/>
      <c r="EQL44" s="50"/>
      <c r="EQM44" s="50"/>
      <c r="EQN44" s="50"/>
      <c r="EQO44" s="50"/>
      <c r="EQP44" s="50"/>
      <c r="EQQ44" s="50"/>
      <c r="EQR44" s="50"/>
      <c r="EQS44" s="50"/>
      <c r="EQT44" s="50"/>
      <c r="EQU44" s="50"/>
      <c r="EQV44" s="50"/>
      <c r="EQW44" s="50"/>
      <c r="EQX44" s="50"/>
      <c r="EQY44" s="50"/>
      <c r="EQZ44" s="50"/>
      <c r="ERA44" s="50"/>
      <c r="ERB44" s="50"/>
      <c r="ERC44" s="50"/>
      <c r="ERD44" s="50"/>
      <c r="ERE44" s="50"/>
      <c r="ERF44" s="50"/>
      <c r="ERG44" s="50"/>
      <c r="ERH44" s="50"/>
      <c r="ERI44" s="50"/>
      <c r="ERJ44" s="50"/>
      <c r="ERK44" s="50"/>
      <c r="ERL44" s="50"/>
      <c r="ERM44" s="50"/>
      <c r="ERN44" s="50"/>
      <c r="ERO44" s="50"/>
      <c r="ERP44" s="50"/>
      <c r="ERQ44" s="50"/>
      <c r="ERR44" s="50"/>
      <c r="ERS44" s="50"/>
      <c r="ERT44" s="50"/>
      <c r="ERU44" s="50"/>
      <c r="ERV44" s="50"/>
      <c r="ERW44" s="50"/>
      <c r="ERX44" s="50"/>
      <c r="ERY44" s="50"/>
      <c r="ERZ44" s="50"/>
      <c r="ESA44" s="50"/>
      <c r="ESB44" s="50"/>
      <c r="ESC44" s="50"/>
      <c r="ESD44" s="50"/>
      <c r="ESE44" s="50"/>
      <c r="ESF44" s="50"/>
      <c r="ESG44" s="50"/>
      <c r="ESH44" s="50"/>
      <c r="ESI44" s="50"/>
      <c r="ESJ44" s="50"/>
      <c r="ESK44" s="50"/>
      <c r="ESL44" s="50"/>
      <c r="ESM44" s="50"/>
      <c r="ESN44" s="50"/>
      <c r="ESO44" s="50"/>
      <c r="ESP44" s="50"/>
      <c r="ESQ44" s="50"/>
      <c r="ESR44" s="50"/>
      <c r="ESS44" s="50"/>
      <c r="EST44" s="50"/>
      <c r="ESU44" s="50"/>
      <c r="ESV44" s="50"/>
      <c r="ESW44" s="50"/>
      <c r="ESX44" s="50"/>
      <c r="ESY44" s="50"/>
      <c r="ESZ44" s="50"/>
      <c r="ETA44" s="50"/>
      <c r="ETB44" s="50"/>
      <c r="ETC44" s="50"/>
      <c r="ETD44" s="50"/>
      <c r="ETE44" s="50"/>
      <c r="ETF44" s="50"/>
      <c r="ETG44" s="50"/>
      <c r="ETH44" s="50"/>
      <c r="ETI44" s="50"/>
      <c r="ETJ44" s="50"/>
      <c r="ETK44" s="50"/>
      <c r="ETL44" s="50"/>
      <c r="ETM44" s="50"/>
      <c r="ETN44" s="50"/>
      <c r="ETO44" s="50"/>
      <c r="ETP44" s="50"/>
      <c r="ETQ44" s="50"/>
      <c r="ETR44" s="50"/>
      <c r="ETS44" s="50"/>
      <c r="ETT44" s="50"/>
      <c r="ETU44" s="50"/>
      <c r="ETV44" s="50"/>
      <c r="ETW44" s="50"/>
      <c r="ETX44" s="50"/>
      <c r="ETY44" s="50"/>
      <c r="ETZ44" s="50"/>
      <c r="EUA44" s="50"/>
      <c r="EUB44" s="50"/>
      <c r="EUC44" s="50"/>
      <c r="EUD44" s="50"/>
      <c r="EUE44" s="50"/>
      <c r="EUF44" s="50"/>
      <c r="EUG44" s="50"/>
      <c r="EUH44" s="50"/>
      <c r="EUI44" s="50"/>
      <c r="EUJ44" s="50"/>
      <c r="EUK44" s="50"/>
      <c r="EUL44" s="50"/>
      <c r="EUM44" s="50"/>
      <c r="EUN44" s="50"/>
      <c r="EUO44" s="50"/>
      <c r="EUP44" s="50"/>
      <c r="EUQ44" s="50"/>
      <c r="EUR44" s="50"/>
      <c r="EUS44" s="50"/>
      <c r="EUT44" s="50"/>
      <c r="EUU44" s="50"/>
      <c r="EUV44" s="50"/>
      <c r="EUW44" s="50"/>
      <c r="EUX44" s="50"/>
      <c r="EUY44" s="50"/>
      <c r="EUZ44" s="50"/>
      <c r="EVA44" s="50"/>
      <c r="EVB44" s="50"/>
      <c r="EVC44" s="50"/>
      <c r="EVD44" s="50"/>
      <c r="EVE44" s="50"/>
      <c r="EVF44" s="50"/>
      <c r="EVG44" s="50"/>
      <c r="EVH44" s="50"/>
      <c r="EVI44" s="50"/>
      <c r="EVJ44" s="50"/>
      <c r="EVK44" s="50"/>
      <c r="EVL44" s="50"/>
      <c r="EVM44" s="50"/>
      <c r="EVN44" s="50"/>
      <c r="EVO44" s="50"/>
      <c r="EVP44" s="50"/>
      <c r="EVQ44" s="50"/>
      <c r="EVR44" s="50"/>
      <c r="EVS44" s="50"/>
      <c r="EVT44" s="50"/>
      <c r="EVU44" s="50"/>
      <c r="EVV44" s="50"/>
      <c r="EVW44" s="50"/>
      <c r="EVX44" s="50"/>
      <c r="EVY44" s="50"/>
      <c r="EVZ44" s="50"/>
      <c r="EWA44" s="50"/>
      <c r="EWB44" s="50"/>
      <c r="EWC44" s="50"/>
      <c r="EWD44" s="50"/>
      <c r="EWE44" s="50"/>
      <c r="EWF44" s="50"/>
      <c r="EWG44" s="50"/>
      <c r="EWH44" s="50"/>
      <c r="EWI44" s="50"/>
      <c r="EWJ44" s="50"/>
      <c r="EWK44" s="50"/>
      <c r="EWL44" s="50"/>
      <c r="EWM44" s="50"/>
      <c r="EWN44" s="50"/>
      <c r="EWO44" s="50"/>
      <c r="EWP44" s="50"/>
      <c r="EWQ44" s="50"/>
      <c r="EWR44" s="50"/>
      <c r="EWS44" s="50"/>
      <c r="EWT44" s="50"/>
      <c r="EWU44" s="50"/>
      <c r="EWV44" s="50"/>
      <c r="EWW44" s="50"/>
      <c r="EWX44" s="50"/>
      <c r="EWY44" s="50"/>
      <c r="EWZ44" s="50"/>
      <c r="EXA44" s="50"/>
      <c r="EXB44" s="50"/>
      <c r="EXC44" s="50"/>
      <c r="EXD44" s="50"/>
      <c r="EXE44" s="50"/>
      <c r="EXF44" s="50"/>
      <c r="EXG44" s="50"/>
      <c r="EXH44" s="50"/>
      <c r="EXI44" s="50"/>
      <c r="EXJ44" s="50"/>
      <c r="EXK44" s="50"/>
      <c r="EXL44" s="50"/>
      <c r="EXM44" s="50"/>
      <c r="EXN44" s="50"/>
      <c r="EXO44" s="50"/>
      <c r="EXP44" s="50"/>
      <c r="EXQ44" s="50"/>
      <c r="EXR44" s="50"/>
      <c r="EXS44" s="50"/>
      <c r="EXT44" s="50"/>
      <c r="EXU44" s="50"/>
      <c r="EXV44" s="50"/>
      <c r="EXW44" s="50"/>
      <c r="EXX44" s="50"/>
      <c r="EXY44" s="50"/>
      <c r="EXZ44" s="50"/>
      <c r="EYA44" s="50"/>
      <c r="EYB44" s="50"/>
      <c r="EYC44" s="50"/>
      <c r="EYD44" s="50"/>
      <c r="EYE44" s="50"/>
      <c r="EYF44" s="50"/>
      <c r="EYG44" s="50"/>
      <c r="EYH44" s="50"/>
      <c r="EYI44" s="50"/>
      <c r="EYJ44" s="50"/>
      <c r="EYK44" s="50"/>
      <c r="EYL44" s="50"/>
      <c r="EYM44" s="50"/>
      <c r="EYN44" s="50"/>
      <c r="EYO44" s="50"/>
      <c r="EYP44" s="50"/>
      <c r="EYQ44" s="50"/>
      <c r="EYR44" s="50"/>
      <c r="EYS44" s="50"/>
      <c r="EYT44" s="50"/>
      <c r="EYU44" s="50"/>
      <c r="EYV44" s="50"/>
      <c r="EYW44" s="50"/>
      <c r="EYX44" s="50"/>
      <c r="EYY44" s="50"/>
      <c r="EYZ44" s="50"/>
      <c r="EZA44" s="50"/>
      <c r="EZB44" s="50"/>
      <c r="EZC44" s="50"/>
      <c r="EZD44" s="50"/>
      <c r="EZE44" s="50"/>
      <c r="EZF44" s="50"/>
      <c r="EZG44" s="50"/>
      <c r="EZH44" s="50"/>
      <c r="EZI44" s="50"/>
      <c r="EZJ44" s="50"/>
      <c r="EZK44" s="50"/>
      <c r="EZL44" s="50"/>
      <c r="EZM44" s="50"/>
      <c r="EZN44" s="50"/>
      <c r="EZO44" s="50"/>
      <c r="EZP44" s="50"/>
      <c r="EZQ44" s="50"/>
      <c r="EZR44" s="50"/>
      <c r="EZS44" s="50"/>
      <c r="EZT44" s="50"/>
      <c r="EZU44" s="50"/>
      <c r="EZV44" s="50"/>
      <c r="EZW44" s="50"/>
      <c r="EZX44" s="50"/>
      <c r="EZY44" s="50"/>
      <c r="EZZ44" s="50"/>
      <c r="FAA44" s="50"/>
      <c r="FAB44" s="50"/>
      <c r="FAC44" s="50"/>
      <c r="FAD44" s="50"/>
      <c r="FAE44" s="50"/>
      <c r="FAF44" s="50"/>
      <c r="FAG44" s="50"/>
      <c r="FAH44" s="50"/>
      <c r="FAI44" s="50"/>
      <c r="FAJ44" s="50"/>
      <c r="FAK44" s="50"/>
      <c r="FAL44" s="50"/>
      <c r="FAM44" s="50"/>
      <c r="FAN44" s="50"/>
      <c r="FAO44" s="50"/>
      <c r="FAP44" s="50"/>
      <c r="FAQ44" s="50"/>
      <c r="FAR44" s="50"/>
      <c r="FAS44" s="50"/>
      <c r="FAT44" s="50"/>
      <c r="FAU44" s="50"/>
      <c r="FAV44" s="50"/>
      <c r="FAW44" s="50"/>
      <c r="FAX44" s="50"/>
      <c r="FAY44" s="50"/>
      <c r="FAZ44" s="50"/>
      <c r="FBA44" s="50"/>
      <c r="FBB44" s="50"/>
      <c r="FBC44" s="50"/>
      <c r="FBD44" s="50"/>
      <c r="FBE44" s="50"/>
      <c r="FBF44" s="50"/>
      <c r="FBG44" s="50"/>
      <c r="FBH44" s="50"/>
      <c r="FBI44" s="50"/>
      <c r="FBJ44" s="50"/>
      <c r="FBK44" s="50"/>
      <c r="FBL44" s="50"/>
      <c r="FBM44" s="50"/>
      <c r="FBN44" s="50"/>
      <c r="FBO44" s="50"/>
      <c r="FBP44" s="50"/>
      <c r="FBQ44" s="50"/>
      <c r="FBR44" s="50"/>
      <c r="FBS44" s="50"/>
      <c r="FBT44" s="50"/>
      <c r="FBU44" s="50"/>
      <c r="FBV44" s="50"/>
      <c r="FBW44" s="50"/>
      <c r="FBX44" s="50"/>
      <c r="FBY44" s="50"/>
      <c r="FBZ44" s="50"/>
      <c r="FCA44" s="50"/>
      <c r="FCB44" s="50"/>
      <c r="FCC44" s="50"/>
      <c r="FCD44" s="50"/>
      <c r="FCE44" s="50"/>
      <c r="FCF44" s="50"/>
      <c r="FCG44" s="50"/>
      <c r="FCH44" s="50"/>
      <c r="FCI44" s="50"/>
      <c r="FCJ44" s="50"/>
      <c r="FCK44" s="50"/>
      <c r="FCL44" s="50"/>
      <c r="FCM44" s="50"/>
      <c r="FCN44" s="50"/>
      <c r="FCO44" s="50"/>
      <c r="FCP44" s="50"/>
      <c r="FCQ44" s="50"/>
      <c r="FCR44" s="50"/>
      <c r="FCS44" s="50"/>
      <c r="FCT44" s="50"/>
      <c r="FCU44" s="50"/>
      <c r="FCV44" s="50"/>
      <c r="FCW44" s="50"/>
      <c r="FCX44" s="50"/>
      <c r="FCY44" s="50"/>
      <c r="FCZ44" s="50"/>
      <c r="FDA44" s="50"/>
      <c r="FDB44" s="50"/>
      <c r="FDC44" s="50"/>
      <c r="FDD44" s="50"/>
      <c r="FDE44" s="50"/>
      <c r="FDF44" s="50"/>
      <c r="FDG44" s="50"/>
      <c r="FDH44" s="50"/>
      <c r="FDI44" s="50"/>
      <c r="FDJ44" s="50"/>
      <c r="FDK44" s="50"/>
      <c r="FDL44" s="50"/>
      <c r="FDM44" s="50"/>
      <c r="FDN44" s="50"/>
      <c r="FDO44" s="50"/>
      <c r="FDP44" s="50"/>
      <c r="FDQ44" s="50"/>
      <c r="FDR44" s="50"/>
      <c r="FDS44" s="50"/>
      <c r="FDT44" s="50"/>
      <c r="FDU44" s="50"/>
      <c r="FDV44" s="50"/>
      <c r="FDW44" s="50"/>
      <c r="FDX44" s="50"/>
      <c r="FDY44" s="50"/>
      <c r="FDZ44" s="50"/>
      <c r="FEA44" s="50"/>
      <c r="FEB44" s="50"/>
      <c r="FEC44" s="50"/>
      <c r="FED44" s="50"/>
      <c r="FEE44" s="50"/>
      <c r="FEF44" s="50"/>
      <c r="FEG44" s="50"/>
      <c r="FEH44" s="50"/>
      <c r="FEI44" s="50"/>
      <c r="FEJ44" s="50"/>
      <c r="FEK44" s="50"/>
      <c r="FEL44" s="50"/>
      <c r="FEM44" s="50"/>
      <c r="FEN44" s="50"/>
      <c r="FEO44" s="50"/>
      <c r="FEP44" s="50"/>
      <c r="FEQ44" s="50"/>
      <c r="FER44" s="50"/>
      <c r="FES44" s="50"/>
      <c r="FET44" s="50"/>
      <c r="FEU44" s="50"/>
      <c r="FEV44" s="50"/>
      <c r="FEW44" s="50"/>
      <c r="FEX44" s="50"/>
      <c r="FEY44" s="50"/>
      <c r="FEZ44" s="50"/>
      <c r="FFA44" s="50"/>
      <c r="FFB44" s="50"/>
      <c r="FFC44" s="50"/>
      <c r="FFD44" s="50"/>
      <c r="FFE44" s="50"/>
      <c r="FFF44" s="50"/>
      <c r="FFG44" s="50"/>
      <c r="FFH44" s="50"/>
      <c r="FFI44" s="50"/>
      <c r="FFJ44" s="50"/>
      <c r="FFK44" s="50"/>
      <c r="FFL44" s="50"/>
      <c r="FFM44" s="50"/>
      <c r="FFN44" s="50"/>
      <c r="FFO44" s="50"/>
      <c r="FFP44" s="50"/>
      <c r="FFQ44" s="50"/>
      <c r="FFR44" s="50"/>
      <c r="FFS44" s="50"/>
      <c r="FFT44" s="50"/>
      <c r="FFU44" s="50"/>
      <c r="FFV44" s="50"/>
      <c r="FFW44" s="50"/>
      <c r="FFX44" s="50"/>
      <c r="FFY44" s="50"/>
      <c r="FFZ44" s="50"/>
      <c r="FGA44" s="50"/>
      <c r="FGB44" s="50"/>
      <c r="FGC44" s="50"/>
      <c r="FGD44" s="50"/>
      <c r="FGE44" s="50"/>
      <c r="FGF44" s="50"/>
      <c r="FGG44" s="50"/>
      <c r="FGH44" s="50"/>
      <c r="FGI44" s="50"/>
      <c r="FGJ44" s="50"/>
      <c r="FGK44" s="50"/>
      <c r="FGL44" s="50"/>
      <c r="FGM44" s="50"/>
      <c r="FGN44" s="50"/>
      <c r="FGO44" s="50"/>
      <c r="FGP44" s="50"/>
      <c r="FGQ44" s="50"/>
      <c r="FGR44" s="50"/>
      <c r="FGS44" s="50"/>
      <c r="FGT44" s="50"/>
      <c r="FGU44" s="50"/>
      <c r="FGV44" s="50"/>
      <c r="FGW44" s="50"/>
      <c r="FGX44" s="50"/>
      <c r="FGY44" s="50"/>
      <c r="FGZ44" s="50"/>
      <c r="FHA44" s="50"/>
      <c r="FHB44" s="50"/>
      <c r="FHC44" s="50"/>
      <c r="FHD44" s="50"/>
      <c r="FHE44" s="50"/>
      <c r="FHF44" s="50"/>
      <c r="FHG44" s="50"/>
      <c r="FHH44" s="50"/>
      <c r="FHI44" s="50"/>
      <c r="FHJ44" s="50"/>
      <c r="FHK44" s="50"/>
      <c r="FHL44" s="50"/>
      <c r="FHM44" s="50"/>
      <c r="FHN44" s="50"/>
      <c r="FHO44" s="50"/>
      <c r="FHP44" s="50"/>
      <c r="FHQ44" s="50"/>
      <c r="FHR44" s="50"/>
      <c r="FHS44" s="50"/>
      <c r="FHT44" s="50"/>
      <c r="FHU44" s="50"/>
      <c r="FHV44" s="50"/>
      <c r="FHW44" s="50"/>
      <c r="FHX44" s="50"/>
      <c r="FHY44" s="50"/>
      <c r="FHZ44" s="50"/>
      <c r="FIA44" s="50"/>
      <c r="FIB44" s="50"/>
      <c r="FIC44" s="50"/>
      <c r="FID44" s="50"/>
      <c r="FIE44" s="50"/>
      <c r="FIF44" s="50"/>
      <c r="FIG44" s="50"/>
      <c r="FIH44" s="50"/>
      <c r="FII44" s="50"/>
      <c r="FIJ44" s="50"/>
      <c r="FIK44" s="50"/>
      <c r="FIL44" s="50"/>
      <c r="FIM44" s="50"/>
      <c r="FIN44" s="50"/>
      <c r="FIO44" s="50"/>
      <c r="FIP44" s="50"/>
      <c r="FIQ44" s="50"/>
      <c r="FIR44" s="50"/>
      <c r="FIS44" s="50"/>
      <c r="FIT44" s="50"/>
      <c r="FIU44" s="50"/>
      <c r="FIV44" s="50"/>
      <c r="FIW44" s="50"/>
      <c r="FIX44" s="50"/>
      <c r="FIY44" s="50"/>
      <c r="FIZ44" s="50"/>
      <c r="FJA44" s="50"/>
      <c r="FJB44" s="50"/>
      <c r="FJC44" s="50"/>
      <c r="FJD44" s="50"/>
      <c r="FJE44" s="50"/>
      <c r="FJF44" s="50"/>
      <c r="FJG44" s="50"/>
      <c r="FJH44" s="50"/>
      <c r="FJI44" s="50"/>
      <c r="FJJ44" s="50"/>
      <c r="FJK44" s="50"/>
      <c r="FJL44" s="50"/>
      <c r="FJM44" s="50"/>
      <c r="FJN44" s="50"/>
      <c r="FJO44" s="50"/>
      <c r="FJP44" s="50"/>
      <c r="FJQ44" s="50"/>
      <c r="FJR44" s="50"/>
      <c r="FJS44" s="50"/>
      <c r="FJT44" s="50"/>
      <c r="FJU44" s="50"/>
      <c r="FJV44" s="50"/>
      <c r="FJW44" s="50"/>
      <c r="FJX44" s="50"/>
      <c r="FJY44" s="50"/>
      <c r="FJZ44" s="50"/>
      <c r="FKA44" s="50"/>
      <c r="FKB44" s="50"/>
      <c r="FKC44" s="50"/>
      <c r="FKD44" s="50"/>
      <c r="FKE44" s="50"/>
      <c r="FKF44" s="50"/>
      <c r="FKG44" s="50"/>
      <c r="FKH44" s="50"/>
      <c r="FKI44" s="50"/>
      <c r="FKJ44" s="50"/>
      <c r="FKK44" s="50"/>
      <c r="FKL44" s="50"/>
      <c r="FKM44" s="50"/>
      <c r="FKN44" s="50"/>
      <c r="FKO44" s="50"/>
      <c r="FKP44" s="50"/>
      <c r="FKQ44" s="50"/>
      <c r="FKR44" s="50"/>
      <c r="FKS44" s="50"/>
      <c r="FKT44" s="50"/>
      <c r="FKU44" s="50"/>
      <c r="FKV44" s="50"/>
      <c r="FKW44" s="50"/>
      <c r="FKX44" s="50"/>
      <c r="FKY44" s="50"/>
      <c r="FKZ44" s="50"/>
      <c r="FLA44" s="50"/>
      <c r="FLB44" s="50"/>
      <c r="FLC44" s="50"/>
      <c r="FLD44" s="50"/>
      <c r="FLE44" s="50"/>
      <c r="FLF44" s="50"/>
      <c r="FLG44" s="50"/>
      <c r="FLH44" s="50"/>
      <c r="FLI44" s="50"/>
      <c r="FLJ44" s="50"/>
      <c r="FLK44" s="50"/>
      <c r="FLL44" s="50"/>
      <c r="FLM44" s="50"/>
      <c r="FLN44" s="50"/>
      <c r="FLO44" s="50"/>
      <c r="FLP44" s="50"/>
      <c r="FLQ44" s="50"/>
      <c r="FLR44" s="50"/>
      <c r="FLS44" s="50"/>
      <c r="FLT44" s="50"/>
      <c r="FLU44" s="50"/>
      <c r="FLV44" s="50"/>
      <c r="FLW44" s="50"/>
      <c r="FLX44" s="50"/>
      <c r="FLY44" s="50"/>
      <c r="FLZ44" s="50"/>
      <c r="FMA44" s="50"/>
      <c r="FMB44" s="50"/>
      <c r="FMC44" s="50"/>
      <c r="FMD44" s="50"/>
      <c r="FME44" s="50"/>
      <c r="FMF44" s="50"/>
      <c r="FMG44" s="50"/>
      <c r="FMH44" s="50"/>
      <c r="FMI44" s="50"/>
      <c r="FMJ44" s="50"/>
      <c r="FMK44" s="50"/>
      <c r="FML44" s="50"/>
      <c r="FMM44" s="50"/>
      <c r="FMN44" s="50"/>
      <c r="FMO44" s="50"/>
      <c r="FMP44" s="50"/>
      <c r="FMQ44" s="50"/>
      <c r="FMR44" s="50"/>
      <c r="FMS44" s="50"/>
      <c r="FMT44" s="50"/>
      <c r="FMU44" s="50"/>
      <c r="FMV44" s="50"/>
      <c r="FMW44" s="50"/>
      <c r="FMX44" s="50"/>
      <c r="FMY44" s="50"/>
      <c r="FMZ44" s="50"/>
      <c r="FNA44" s="50"/>
      <c r="FNB44" s="50"/>
      <c r="FNC44" s="50"/>
      <c r="FND44" s="50"/>
      <c r="FNE44" s="50"/>
      <c r="FNF44" s="50"/>
      <c r="FNG44" s="50"/>
      <c r="FNH44" s="50"/>
      <c r="FNI44" s="50"/>
      <c r="FNJ44" s="50"/>
      <c r="FNK44" s="50"/>
      <c r="FNL44" s="50"/>
      <c r="FNM44" s="50"/>
      <c r="FNN44" s="50"/>
      <c r="FNO44" s="50"/>
      <c r="FNP44" s="50"/>
      <c r="FNQ44" s="50"/>
      <c r="FNR44" s="50"/>
      <c r="FNS44" s="50"/>
      <c r="FNT44" s="50"/>
      <c r="FNU44" s="50"/>
      <c r="FNV44" s="50"/>
      <c r="FNW44" s="50"/>
      <c r="FNX44" s="50"/>
      <c r="FNY44" s="50"/>
      <c r="FNZ44" s="50"/>
      <c r="FOA44" s="50"/>
      <c r="FOB44" s="50"/>
      <c r="FOC44" s="50"/>
      <c r="FOD44" s="50"/>
      <c r="FOE44" s="50"/>
      <c r="FOF44" s="50"/>
      <c r="FOG44" s="50"/>
      <c r="FOH44" s="50"/>
      <c r="FOI44" s="50"/>
      <c r="FOJ44" s="50"/>
      <c r="FOK44" s="50"/>
      <c r="FOL44" s="50"/>
      <c r="FOM44" s="50"/>
      <c r="FON44" s="50"/>
      <c r="FOO44" s="50"/>
      <c r="FOP44" s="50"/>
      <c r="FOQ44" s="50"/>
      <c r="FOR44" s="50"/>
      <c r="FOS44" s="50"/>
      <c r="FOT44" s="50"/>
      <c r="FOU44" s="50"/>
      <c r="FOV44" s="50"/>
      <c r="FOW44" s="50"/>
      <c r="FOX44" s="50"/>
      <c r="FOY44" s="50"/>
      <c r="FOZ44" s="50"/>
      <c r="FPA44" s="50"/>
      <c r="FPB44" s="50"/>
      <c r="FPC44" s="50"/>
      <c r="FPD44" s="50"/>
      <c r="FPE44" s="50"/>
      <c r="FPF44" s="50"/>
      <c r="FPG44" s="50"/>
      <c r="FPH44" s="50"/>
      <c r="FPI44" s="50"/>
      <c r="FPJ44" s="50"/>
      <c r="FPK44" s="50"/>
      <c r="FPL44" s="50"/>
      <c r="FPM44" s="50"/>
      <c r="FPN44" s="50"/>
      <c r="FPO44" s="50"/>
      <c r="FPP44" s="50"/>
      <c r="FPQ44" s="50"/>
      <c r="FPR44" s="50"/>
      <c r="FPS44" s="50"/>
      <c r="FPT44" s="50"/>
      <c r="FPU44" s="50"/>
      <c r="FPV44" s="50"/>
      <c r="FPW44" s="50"/>
      <c r="FPX44" s="50"/>
      <c r="FPY44" s="50"/>
      <c r="FPZ44" s="50"/>
      <c r="FQA44" s="50"/>
      <c r="FQB44" s="50"/>
      <c r="FQC44" s="50"/>
      <c r="FQD44" s="50"/>
      <c r="FQE44" s="50"/>
      <c r="FQF44" s="50"/>
      <c r="FQG44" s="50"/>
      <c r="FQH44" s="50"/>
      <c r="FQI44" s="50"/>
      <c r="FQJ44" s="50"/>
      <c r="FQK44" s="50"/>
      <c r="FQL44" s="50"/>
      <c r="FQM44" s="50"/>
      <c r="FQN44" s="50"/>
      <c r="FQO44" s="50"/>
      <c r="FQP44" s="50"/>
      <c r="FQQ44" s="50"/>
      <c r="FQR44" s="50"/>
      <c r="FQS44" s="50"/>
      <c r="FQT44" s="50"/>
      <c r="FQU44" s="50"/>
      <c r="FQV44" s="50"/>
      <c r="FQW44" s="50"/>
      <c r="FQX44" s="50"/>
      <c r="FQY44" s="50"/>
      <c r="FQZ44" s="50"/>
      <c r="FRA44" s="50"/>
      <c r="FRB44" s="50"/>
      <c r="FRC44" s="50"/>
      <c r="FRD44" s="50"/>
      <c r="FRE44" s="50"/>
      <c r="FRF44" s="50"/>
      <c r="FRG44" s="50"/>
      <c r="FRH44" s="50"/>
      <c r="FRI44" s="50"/>
      <c r="FRJ44" s="50"/>
      <c r="FRK44" s="50"/>
      <c r="FRL44" s="50"/>
      <c r="FRM44" s="50"/>
      <c r="FRN44" s="50"/>
      <c r="FRO44" s="50"/>
      <c r="FRP44" s="50"/>
      <c r="FRQ44" s="50"/>
      <c r="FRR44" s="50"/>
      <c r="FRS44" s="50"/>
      <c r="FRT44" s="50"/>
      <c r="FRU44" s="50"/>
      <c r="FRV44" s="50"/>
      <c r="FRW44" s="50"/>
      <c r="FRX44" s="50"/>
      <c r="FRY44" s="50"/>
      <c r="FRZ44" s="50"/>
      <c r="FSA44" s="50"/>
      <c r="FSB44" s="50"/>
      <c r="FSC44" s="50"/>
      <c r="FSD44" s="50"/>
      <c r="FSE44" s="50"/>
      <c r="FSF44" s="50"/>
      <c r="FSG44" s="50"/>
      <c r="FSH44" s="50"/>
      <c r="FSI44" s="50"/>
      <c r="FSJ44" s="50"/>
      <c r="FSK44" s="50"/>
      <c r="FSL44" s="50"/>
      <c r="FSM44" s="50"/>
      <c r="FSN44" s="50"/>
      <c r="FSO44" s="50"/>
      <c r="FSP44" s="50"/>
      <c r="FSQ44" s="50"/>
      <c r="FSR44" s="50"/>
      <c r="FSS44" s="50"/>
      <c r="FST44" s="50"/>
      <c r="FSU44" s="50"/>
      <c r="FSV44" s="50"/>
      <c r="FSW44" s="50"/>
      <c r="FSX44" s="50"/>
      <c r="FSY44" s="50"/>
      <c r="FSZ44" s="50"/>
      <c r="FTA44" s="50"/>
      <c r="FTB44" s="50"/>
      <c r="FTC44" s="50"/>
      <c r="FTD44" s="50"/>
      <c r="FTE44" s="50"/>
      <c r="FTF44" s="50"/>
      <c r="FTG44" s="50"/>
      <c r="FTH44" s="50"/>
      <c r="FTI44" s="50"/>
      <c r="FTJ44" s="50"/>
      <c r="FTK44" s="50"/>
      <c r="FTL44" s="50"/>
      <c r="FTM44" s="50"/>
      <c r="FTN44" s="50"/>
      <c r="FTO44" s="50"/>
      <c r="FTP44" s="50"/>
      <c r="FTQ44" s="50"/>
      <c r="FTR44" s="50"/>
      <c r="FTS44" s="50"/>
      <c r="FTT44" s="50"/>
      <c r="FTU44" s="50"/>
      <c r="FTV44" s="50"/>
      <c r="FTW44" s="50"/>
      <c r="FTX44" s="50"/>
      <c r="FTY44" s="50"/>
      <c r="FTZ44" s="50"/>
      <c r="FUA44" s="50"/>
      <c r="FUB44" s="50"/>
      <c r="FUC44" s="50"/>
      <c r="FUD44" s="50"/>
      <c r="FUE44" s="50"/>
      <c r="FUF44" s="50"/>
      <c r="FUG44" s="50"/>
      <c r="FUH44" s="50"/>
      <c r="FUI44" s="50"/>
      <c r="FUJ44" s="50"/>
      <c r="FUK44" s="50"/>
      <c r="FUL44" s="50"/>
      <c r="FUM44" s="50"/>
      <c r="FUN44" s="50"/>
      <c r="FUO44" s="50"/>
      <c r="FUP44" s="50"/>
      <c r="FUQ44" s="50"/>
      <c r="FUR44" s="50"/>
      <c r="FUS44" s="50"/>
      <c r="FUT44" s="50"/>
      <c r="FUU44" s="50"/>
      <c r="FUV44" s="50"/>
      <c r="FUW44" s="50"/>
      <c r="FUX44" s="50"/>
      <c r="FUY44" s="50"/>
      <c r="FUZ44" s="50"/>
      <c r="FVA44" s="50"/>
      <c r="FVB44" s="50"/>
      <c r="FVC44" s="50"/>
      <c r="FVD44" s="50"/>
      <c r="FVE44" s="50"/>
      <c r="FVF44" s="50"/>
      <c r="FVG44" s="50"/>
      <c r="FVH44" s="50"/>
      <c r="FVI44" s="50"/>
      <c r="FVJ44" s="50"/>
      <c r="FVK44" s="50"/>
      <c r="FVL44" s="50"/>
      <c r="FVM44" s="50"/>
      <c r="FVN44" s="50"/>
      <c r="FVO44" s="50"/>
      <c r="FVP44" s="50"/>
      <c r="FVQ44" s="50"/>
      <c r="FVR44" s="50"/>
      <c r="FVS44" s="50"/>
      <c r="FVT44" s="50"/>
      <c r="FVU44" s="50"/>
      <c r="FVV44" s="50"/>
      <c r="FVW44" s="50"/>
      <c r="FVX44" s="50"/>
      <c r="FVY44" s="50"/>
      <c r="FVZ44" s="50"/>
      <c r="FWA44" s="50"/>
      <c r="FWB44" s="50"/>
      <c r="FWC44" s="50"/>
      <c r="FWD44" s="50"/>
      <c r="FWE44" s="50"/>
      <c r="FWF44" s="50"/>
      <c r="FWG44" s="50"/>
      <c r="FWH44" s="50"/>
      <c r="FWI44" s="50"/>
      <c r="FWJ44" s="50"/>
      <c r="FWK44" s="50"/>
      <c r="FWL44" s="50"/>
      <c r="FWM44" s="50"/>
      <c r="FWN44" s="50"/>
      <c r="FWO44" s="50"/>
      <c r="FWP44" s="50"/>
      <c r="FWQ44" s="50"/>
      <c r="FWR44" s="50"/>
      <c r="FWS44" s="50"/>
      <c r="FWT44" s="50"/>
      <c r="FWU44" s="50"/>
      <c r="FWV44" s="50"/>
      <c r="FWW44" s="50"/>
      <c r="FWX44" s="50"/>
      <c r="FWY44" s="50"/>
      <c r="FWZ44" s="50"/>
      <c r="FXA44" s="50"/>
      <c r="FXB44" s="50"/>
      <c r="FXC44" s="50"/>
      <c r="FXD44" s="50"/>
      <c r="FXE44" s="50"/>
      <c r="FXF44" s="50"/>
      <c r="FXG44" s="50"/>
      <c r="FXH44" s="50"/>
      <c r="FXI44" s="50"/>
      <c r="FXJ44" s="50"/>
      <c r="FXK44" s="50"/>
      <c r="FXL44" s="50"/>
      <c r="FXM44" s="50"/>
      <c r="FXN44" s="50"/>
      <c r="FXO44" s="50"/>
      <c r="FXP44" s="50"/>
      <c r="FXQ44" s="50"/>
      <c r="FXR44" s="50"/>
      <c r="FXS44" s="50"/>
      <c r="FXT44" s="50"/>
      <c r="FXU44" s="50"/>
      <c r="FXV44" s="50"/>
      <c r="FXW44" s="50"/>
      <c r="FXX44" s="50"/>
      <c r="FXY44" s="50"/>
      <c r="FXZ44" s="50"/>
      <c r="FYA44" s="50"/>
      <c r="FYB44" s="50"/>
      <c r="FYC44" s="50"/>
      <c r="FYD44" s="50"/>
      <c r="FYE44" s="50"/>
      <c r="FYF44" s="50"/>
      <c r="FYG44" s="50"/>
      <c r="FYH44" s="50"/>
      <c r="FYI44" s="50"/>
      <c r="FYJ44" s="50"/>
      <c r="FYK44" s="50"/>
      <c r="FYL44" s="50"/>
      <c r="FYM44" s="50"/>
      <c r="FYN44" s="50"/>
      <c r="FYO44" s="50"/>
      <c r="FYP44" s="50"/>
      <c r="FYQ44" s="50"/>
      <c r="FYR44" s="50"/>
      <c r="FYS44" s="50"/>
      <c r="FYT44" s="50"/>
      <c r="FYU44" s="50"/>
      <c r="FYV44" s="50"/>
      <c r="FYW44" s="50"/>
      <c r="FYX44" s="50"/>
      <c r="FYY44" s="50"/>
      <c r="FYZ44" s="50"/>
      <c r="FZA44" s="50"/>
      <c r="FZB44" s="50"/>
      <c r="FZC44" s="50"/>
      <c r="FZD44" s="50"/>
      <c r="FZE44" s="50"/>
      <c r="FZF44" s="50"/>
      <c r="FZG44" s="50"/>
      <c r="FZH44" s="50"/>
      <c r="FZI44" s="50"/>
      <c r="FZJ44" s="50"/>
      <c r="FZK44" s="50"/>
      <c r="FZL44" s="50"/>
      <c r="FZM44" s="50"/>
      <c r="FZN44" s="50"/>
      <c r="FZO44" s="50"/>
      <c r="FZP44" s="50"/>
      <c r="FZQ44" s="50"/>
      <c r="FZR44" s="50"/>
      <c r="FZS44" s="50"/>
      <c r="FZT44" s="50"/>
      <c r="FZU44" s="50"/>
      <c r="FZV44" s="50"/>
      <c r="FZW44" s="50"/>
      <c r="FZX44" s="50"/>
      <c r="FZY44" s="50"/>
      <c r="FZZ44" s="50"/>
      <c r="GAA44" s="50"/>
      <c r="GAB44" s="50"/>
      <c r="GAC44" s="50"/>
      <c r="GAD44" s="50"/>
      <c r="GAE44" s="50"/>
      <c r="GAF44" s="50"/>
      <c r="GAG44" s="50"/>
      <c r="GAH44" s="50"/>
      <c r="GAI44" s="50"/>
      <c r="GAJ44" s="50"/>
      <c r="GAK44" s="50"/>
      <c r="GAL44" s="50"/>
      <c r="GAM44" s="50"/>
      <c r="GAN44" s="50"/>
      <c r="GAO44" s="50"/>
      <c r="GAP44" s="50"/>
      <c r="GAQ44" s="50"/>
      <c r="GAR44" s="50"/>
      <c r="GAS44" s="50"/>
      <c r="GAT44" s="50"/>
      <c r="GAU44" s="50"/>
      <c r="GAV44" s="50"/>
      <c r="GAW44" s="50"/>
      <c r="GAX44" s="50"/>
      <c r="GAY44" s="50"/>
      <c r="GAZ44" s="50"/>
      <c r="GBA44" s="50"/>
      <c r="GBB44" s="50"/>
      <c r="GBC44" s="50"/>
      <c r="GBD44" s="50"/>
      <c r="GBE44" s="50"/>
      <c r="GBF44" s="50"/>
      <c r="GBG44" s="50"/>
      <c r="GBH44" s="50"/>
      <c r="GBI44" s="50"/>
      <c r="GBJ44" s="50"/>
      <c r="GBK44" s="50"/>
      <c r="GBL44" s="50"/>
      <c r="GBM44" s="50"/>
      <c r="GBN44" s="50"/>
      <c r="GBO44" s="50"/>
      <c r="GBP44" s="50"/>
      <c r="GBQ44" s="50"/>
      <c r="GBR44" s="50"/>
      <c r="GBS44" s="50"/>
      <c r="GBT44" s="50"/>
      <c r="GBU44" s="50"/>
      <c r="GBV44" s="50"/>
      <c r="GBW44" s="50"/>
      <c r="GBX44" s="50"/>
      <c r="GBY44" s="50"/>
      <c r="GBZ44" s="50"/>
      <c r="GCA44" s="50"/>
      <c r="GCB44" s="50"/>
      <c r="GCC44" s="50"/>
      <c r="GCD44" s="50"/>
      <c r="GCE44" s="50"/>
      <c r="GCF44" s="50"/>
      <c r="GCG44" s="50"/>
      <c r="GCH44" s="50"/>
      <c r="GCI44" s="50"/>
      <c r="GCJ44" s="50"/>
      <c r="GCK44" s="50"/>
      <c r="GCL44" s="50"/>
      <c r="GCM44" s="50"/>
      <c r="GCN44" s="50"/>
      <c r="GCO44" s="50"/>
      <c r="GCP44" s="50"/>
      <c r="GCQ44" s="50"/>
      <c r="GCR44" s="50"/>
      <c r="GCS44" s="50"/>
      <c r="GCT44" s="50"/>
      <c r="GCU44" s="50"/>
      <c r="GCV44" s="50"/>
      <c r="GCW44" s="50"/>
      <c r="GCX44" s="50"/>
      <c r="GCY44" s="50"/>
      <c r="GCZ44" s="50"/>
      <c r="GDA44" s="50"/>
      <c r="GDB44" s="50"/>
      <c r="GDC44" s="50"/>
      <c r="GDD44" s="50"/>
      <c r="GDE44" s="50"/>
      <c r="GDF44" s="50"/>
      <c r="GDG44" s="50"/>
      <c r="GDH44" s="50"/>
      <c r="GDI44" s="50"/>
      <c r="GDJ44" s="50"/>
      <c r="GDK44" s="50"/>
      <c r="GDL44" s="50"/>
      <c r="GDM44" s="50"/>
      <c r="GDN44" s="50"/>
      <c r="GDO44" s="50"/>
      <c r="GDP44" s="50"/>
      <c r="GDQ44" s="50"/>
      <c r="GDR44" s="50"/>
      <c r="GDS44" s="50"/>
      <c r="GDT44" s="50"/>
      <c r="GDU44" s="50"/>
      <c r="GDV44" s="50"/>
      <c r="GDW44" s="50"/>
      <c r="GDX44" s="50"/>
      <c r="GDY44" s="50"/>
      <c r="GDZ44" s="50"/>
      <c r="GEA44" s="50"/>
      <c r="GEB44" s="50"/>
      <c r="GEC44" s="50"/>
      <c r="GED44" s="50"/>
      <c r="GEE44" s="50"/>
      <c r="GEF44" s="50"/>
      <c r="GEG44" s="50"/>
      <c r="GEH44" s="50"/>
      <c r="GEI44" s="50"/>
      <c r="GEJ44" s="50"/>
      <c r="GEK44" s="50"/>
      <c r="GEL44" s="50"/>
      <c r="GEM44" s="50"/>
      <c r="GEN44" s="50"/>
      <c r="GEO44" s="50"/>
      <c r="GEP44" s="50"/>
      <c r="GEQ44" s="50"/>
      <c r="GER44" s="50"/>
      <c r="GES44" s="50"/>
      <c r="GET44" s="50"/>
      <c r="GEU44" s="50"/>
      <c r="GEV44" s="50"/>
      <c r="GEW44" s="50"/>
      <c r="GEX44" s="50"/>
      <c r="GEY44" s="50"/>
      <c r="GEZ44" s="50"/>
      <c r="GFA44" s="50"/>
      <c r="GFB44" s="50"/>
      <c r="GFC44" s="50"/>
      <c r="GFD44" s="50"/>
      <c r="GFE44" s="50"/>
      <c r="GFF44" s="50"/>
      <c r="GFG44" s="50"/>
      <c r="GFH44" s="50"/>
      <c r="GFI44" s="50"/>
      <c r="GFJ44" s="50"/>
      <c r="GFK44" s="50"/>
      <c r="GFL44" s="50"/>
      <c r="GFM44" s="50"/>
      <c r="GFN44" s="50"/>
      <c r="GFO44" s="50"/>
      <c r="GFP44" s="50"/>
      <c r="GFQ44" s="50"/>
      <c r="GFR44" s="50"/>
      <c r="GFS44" s="50"/>
      <c r="GFT44" s="50"/>
      <c r="GFU44" s="50"/>
      <c r="GFV44" s="50"/>
      <c r="GFW44" s="50"/>
      <c r="GFX44" s="50"/>
      <c r="GFY44" s="50"/>
      <c r="GFZ44" s="50"/>
      <c r="GGA44" s="50"/>
      <c r="GGB44" s="50"/>
      <c r="GGC44" s="50"/>
      <c r="GGD44" s="50"/>
      <c r="GGE44" s="50"/>
      <c r="GGF44" s="50"/>
      <c r="GGG44" s="50"/>
      <c r="GGH44" s="50"/>
      <c r="GGI44" s="50"/>
      <c r="GGJ44" s="50"/>
      <c r="GGK44" s="50"/>
      <c r="GGL44" s="50"/>
      <c r="GGM44" s="50"/>
      <c r="GGN44" s="50"/>
      <c r="GGO44" s="50"/>
      <c r="GGP44" s="50"/>
      <c r="GGQ44" s="50"/>
      <c r="GGR44" s="50"/>
      <c r="GGS44" s="50"/>
      <c r="GGT44" s="50"/>
      <c r="GGU44" s="50"/>
      <c r="GGV44" s="50"/>
      <c r="GGW44" s="50"/>
      <c r="GGX44" s="50"/>
      <c r="GGY44" s="50"/>
      <c r="GGZ44" s="50"/>
      <c r="GHA44" s="50"/>
      <c r="GHB44" s="50"/>
      <c r="GHC44" s="50"/>
      <c r="GHD44" s="50"/>
      <c r="GHE44" s="50"/>
      <c r="GHF44" s="50"/>
      <c r="GHG44" s="50"/>
      <c r="GHH44" s="50"/>
      <c r="GHI44" s="50"/>
      <c r="GHJ44" s="50"/>
      <c r="GHK44" s="50"/>
      <c r="GHL44" s="50"/>
      <c r="GHM44" s="50"/>
      <c r="GHN44" s="50"/>
      <c r="GHO44" s="50"/>
      <c r="GHP44" s="50"/>
      <c r="GHQ44" s="50"/>
      <c r="GHR44" s="50"/>
      <c r="GHS44" s="50"/>
      <c r="GHT44" s="50"/>
      <c r="GHU44" s="50"/>
      <c r="GHV44" s="50"/>
      <c r="GHW44" s="50"/>
      <c r="GHX44" s="50"/>
      <c r="GHY44" s="50"/>
      <c r="GHZ44" s="50"/>
      <c r="GIA44" s="50"/>
      <c r="GIB44" s="50"/>
      <c r="GIC44" s="50"/>
      <c r="GID44" s="50"/>
      <c r="GIE44" s="50"/>
      <c r="GIF44" s="50"/>
      <c r="GIG44" s="50"/>
      <c r="GIH44" s="50"/>
      <c r="GII44" s="50"/>
      <c r="GIJ44" s="50"/>
      <c r="GIK44" s="50"/>
      <c r="GIL44" s="50"/>
      <c r="GIM44" s="50"/>
      <c r="GIN44" s="50"/>
      <c r="GIO44" s="50"/>
      <c r="GIP44" s="50"/>
      <c r="GIQ44" s="50"/>
      <c r="GIR44" s="50"/>
      <c r="GIS44" s="50"/>
      <c r="GIT44" s="50"/>
      <c r="GIU44" s="50"/>
      <c r="GIV44" s="50"/>
      <c r="GIW44" s="50"/>
      <c r="GIX44" s="50"/>
      <c r="GIY44" s="50"/>
      <c r="GIZ44" s="50"/>
      <c r="GJA44" s="50"/>
      <c r="GJB44" s="50"/>
      <c r="GJC44" s="50"/>
      <c r="GJD44" s="50"/>
      <c r="GJE44" s="50"/>
      <c r="GJF44" s="50"/>
      <c r="GJG44" s="50"/>
      <c r="GJH44" s="50"/>
      <c r="GJI44" s="50"/>
      <c r="GJJ44" s="50"/>
      <c r="GJK44" s="50"/>
      <c r="GJL44" s="50"/>
      <c r="GJM44" s="50"/>
      <c r="GJN44" s="50"/>
      <c r="GJO44" s="50"/>
      <c r="GJP44" s="50"/>
      <c r="GJQ44" s="50"/>
      <c r="GJR44" s="50"/>
      <c r="GJS44" s="50"/>
      <c r="GJT44" s="50"/>
      <c r="GJU44" s="50"/>
      <c r="GJV44" s="50"/>
      <c r="GJW44" s="50"/>
      <c r="GJX44" s="50"/>
      <c r="GJY44" s="50"/>
      <c r="GJZ44" s="50"/>
      <c r="GKA44" s="50"/>
      <c r="GKB44" s="50"/>
      <c r="GKC44" s="50"/>
      <c r="GKD44" s="50"/>
      <c r="GKE44" s="50"/>
      <c r="GKF44" s="50"/>
      <c r="GKG44" s="50"/>
      <c r="GKH44" s="50"/>
      <c r="GKI44" s="50"/>
      <c r="GKJ44" s="50"/>
      <c r="GKK44" s="50"/>
      <c r="GKL44" s="50"/>
      <c r="GKM44" s="50"/>
      <c r="GKN44" s="50"/>
      <c r="GKO44" s="50"/>
      <c r="GKP44" s="50"/>
      <c r="GKQ44" s="50"/>
      <c r="GKR44" s="50"/>
      <c r="GKS44" s="50"/>
      <c r="GKT44" s="50"/>
      <c r="GKU44" s="50"/>
      <c r="GKV44" s="50"/>
      <c r="GKW44" s="50"/>
      <c r="GKX44" s="50"/>
      <c r="GKY44" s="50"/>
      <c r="GKZ44" s="50"/>
      <c r="GLA44" s="50"/>
      <c r="GLB44" s="50"/>
      <c r="GLC44" s="50"/>
      <c r="GLD44" s="50"/>
      <c r="GLE44" s="50"/>
      <c r="GLF44" s="50"/>
      <c r="GLG44" s="50"/>
      <c r="GLH44" s="50"/>
      <c r="GLI44" s="50"/>
      <c r="GLJ44" s="50"/>
      <c r="GLK44" s="50"/>
      <c r="GLL44" s="50"/>
      <c r="GLM44" s="50"/>
      <c r="GLN44" s="50"/>
      <c r="GLO44" s="50"/>
      <c r="GLP44" s="50"/>
      <c r="GLQ44" s="50"/>
      <c r="GLR44" s="50"/>
      <c r="GLS44" s="50"/>
      <c r="GLT44" s="50"/>
      <c r="GLU44" s="50"/>
      <c r="GLV44" s="50"/>
      <c r="GLW44" s="50"/>
      <c r="GLX44" s="50"/>
      <c r="GLY44" s="50"/>
      <c r="GLZ44" s="50"/>
      <c r="GMA44" s="50"/>
      <c r="GMB44" s="50"/>
      <c r="GMC44" s="50"/>
      <c r="GMD44" s="50"/>
      <c r="GME44" s="50"/>
      <c r="GMF44" s="50"/>
      <c r="GMG44" s="50"/>
      <c r="GMH44" s="50"/>
      <c r="GMI44" s="50"/>
      <c r="GMJ44" s="50"/>
      <c r="GMK44" s="50"/>
      <c r="GML44" s="50"/>
      <c r="GMM44" s="50"/>
      <c r="GMN44" s="50"/>
      <c r="GMO44" s="50"/>
      <c r="GMP44" s="50"/>
      <c r="GMQ44" s="50"/>
      <c r="GMR44" s="50"/>
      <c r="GMS44" s="50"/>
      <c r="GMT44" s="50"/>
      <c r="GMU44" s="50"/>
      <c r="GMV44" s="50"/>
      <c r="GMW44" s="50"/>
      <c r="GMX44" s="50"/>
      <c r="GMY44" s="50"/>
      <c r="GMZ44" s="50"/>
      <c r="GNA44" s="50"/>
      <c r="GNB44" s="50"/>
      <c r="GNC44" s="50"/>
      <c r="GND44" s="50"/>
      <c r="GNE44" s="50"/>
      <c r="GNF44" s="50"/>
      <c r="GNG44" s="50"/>
      <c r="GNH44" s="50"/>
      <c r="GNI44" s="50"/>
      <c r="GNJ44" s="50"/>
      <c r="GNK44" s="50"/>
      <c r="GNL44" s="50"/>
      <c r="GNM44" s="50"/>
      <c r="GNN44" s="50"/>
      <c r="GNO44" s="50"/>
      <c r="GNP44" s="50"/>
      <c r="GNQ44" s="50"/>
      <c r="GNR44" s="50"/>
      <c r="GNS44" s="50"/>
      <c r="GNT44" s="50"/>
      <c r="GNU44" s="50"/>
      <c r="GNV44" s="50"/>
      <c r="GNW44" s="50"/>
      <c r="GNX44" s="50"/>
      <c r="GNY44" s="50"/>
      <c r="GNZ44" s="50"/>
      <c r="GOA44" s="50"/>
      <c r="GOB44" s="50"/>
      <c r="GOC44" s="50"/>
      <c r="GOD44" s="50"/>
      <c r="GOE44" s="50"/>
      <c r="GOF44" s="50"/>
      <c r="GOG44" s="50"/>
      <c r="GOH44" s="50"/>
      <c r="GOI44" s="50"/>
      <c r="GOJ44" s="50"/>
      <c r="GOK44" s="50"/>
      <c r="GOL44" s="50"/>
      <c r="GOM44" s="50"/>
      <c r="GON44" s="50"/>
      <c r="GOO44" s="50"/>
      <c r="GOP44" s="50"/>
      <c r="GOQ44" s="50"/>
      <c r="GOR44" s="50"/>
      <c r="GOS44" s="50"/>
      <c r="GOT44" s="50"/>
      <c r="GOU44" s="50"/>
      <c r="GOV44" s="50"/>
      <c r="GOW44" s="50"/>
      <c r="GOX44" s="50"/>
      <c r="GOY44" s="50"/>
      <c r="GOZ44" s="50"/>
      <c r="GPA44" s="50"/>
      <c r="GPB44" s="50"/>
      <c r="GPC44" s="50"/>
      <c r="GPD44" s="50"/>
      <c r="GPE44" s="50"/>
      <c r="GPF44" s="50"/>
      <c r="GPG44" s="50"/>
      <c r="GPH44" s="50"/>
      <c r="GPI44" s="50"/>
      <c r="GPJ44" s="50"/>
      <c r="GPK44" s="50"/>
      <c r="GPL44" s="50"/>
      <c r="GPM44" s="50"/>
      <c r="GPN44" s="50"/>
      <c r="GPO44" s="50"/>
      <c r="GPP44" s="50"/>
      <c r="GPQ44" s="50"/>
      <c r="GPR44" s="50"/>
      <c r="GPS44" s="50"/>
      <c r="GPT44" s="50"/>
      <c r="GPU44" s="50"/>
      <c r="GPV44" s="50"/>
      <c r="GPW44" s="50"/>
      <c r="GPX44" s="50"/>
      <c r="GPY44" s="50"/>
      <c r="GPZ44" s="50"/>
      <c r="GQA44" s="50"/>
      <c r="GQB44" s="50"/>
      <c r="GQC44" s="50"/>
      <c r="GQD44" s="50"/>
      <c r="GQE44" s="50"/>
      <c r="GQF44" s="50"/>
      <c r="GQG44" s="50"/>
      <c r="GQH44" s="50"/>
      <c r="GQI44" s="50"/>
      <c r="GQJ44" s="50"/>
      <c r="GQK44" s="50"/>
      <c r="GQL44" s="50"/>
      <c r="GQM44" s="50"/>
      <c r="GQN44" s="50"/>
      <c r="GQO44" s="50"/>
      <c r="GQP44" s="50"/>
      <c r="GQQ44" s="50"/>
      <c r="GQR44" s="50"/>
      <c r="GQS44" s="50"/>
      <c r="GQT44" s="50"/>
      <c r="GQU44" s="50"/>
      <c r="GQV44" s="50"/>
      <c r="GQW44" s="50"/>
      <c r="GQX44" s="50"/>
      <c r="GQY44" s="50"/>
      <c r="GQZ44" s="50"/>
      <c r="GRA44" s="50"/>
      <c r="GRB44" s="50"/>
      <c r="GRC44" s="50"/>
      <c r="GRD44" s="50"/>
      <c r="GRE44" s="50"/>
      <c r="GRF44" s="50"/>
      <c r="GRG44" s="50"/>
      <c r="GRH44" s="50"/>
      <c r="GRI44" s="50"/>
      <c r="GRJ44" s="50"/>
      <c r="GRK44" s="50"/>
      <c r="GRL44" s="50"/>
      <c r="GRM44" s="50"/>
      <c r="GRN44" s="50"/>
      <c r="GRO44" s="50"/>
      <c r="GRP44" s="50"/>
      <c r="GRQ44" s="50"/>
      <c r="GRR44" s="50"/>
      <c r="GRS44" s="50"/>
      <c r="GRT44" s="50"/>
      <c r="GRU44" s="50"/>
      <c r="GRV44" s="50"/>
      <c r="GRW44" s="50"/>
      <c r="GRX44" s="50"/>
      <c r="GRY44" s="50"/>
      <c r="GRZ44" s="50"/>
      <c r="GSA44" s="50"/>
      <c r="GSB44" s="50"/>
      <c r="GSC44" s="50"/>
      <c r="GSD44" s="50"/>
      <c r="GSE44" s="50"/>
      <c r="GSF44" s="50"/>
      <c r="GSG44" s="50"/>
      <c r="GSH44" s="50"/>
      <c r="GSI44" s="50"/>
      <c r="GSJ44" s="50"/>
      <c r="GSK44" s="50"/>
      <c r="GSL44" s="50"/>
      <c r="GSM44" s="50"/>
      <c r="GSN44" s="50"/>
      <c r="GSO44" s="50"/>
      <c r="GSP44" s="50"/>
      <c r="GSQ44" s="50"/>
      <c r="GSR44" s="50"/>
      <c r="GSS44" s="50"/>
      <c r="GST44" s="50"/>
      <c r="GSU44" s="50"/>
      <c r="GSV44" s="50"/>
      <c r="GSW44" s="50"/>
      <c r="GSX44" s="50"/>
      <c r="GSY44" s="50"/>
      <c r="GSZ44" s="50"/>
      <c r="GTA44" s="50"/>
      <c r="GTB44" s="50"/>
      <c r="GTC44" s="50"/>
      <c r="GTD44" s="50"/>
      <c r="GTE44" s="50"/>
      <c r="GTF44" s="50"/>
      <c r="GTG44" s="50"/>
      <c r="GTH44" s="50"/>
      <c r="GTI44" s="50"/>
      <c r="GTJ44" s="50"/>
      <c r="GTK44" s="50"/>
      <c r="GTL44" s="50"/>
      <c r="GTM44" s="50"/>
      <c r="GTN44" s="50"/>
      <c r="GTO44" s="50"/>
      <c r="GTP44" s="50"/>
      <c r="GTQ44" s="50"/>
      <c r="GTR44" s="50"/>
      <c r="GTS44" s="50"/>
      <c r="GTT44" s="50"/>
      <c r="GTU44" s="50"/>
      <c r="GTV44" s="50"/>
      <c r="GTW44" s="50"/>
      <c r="GTX44" s="50"/>
      <c r="GTY44" s="50"/>
      <c r="GTZ44" s="50"/>
      <c r="GUA44" s="50"/>
      <c r="GUB44" s="50"/>
      <c r="GUC44" s="50"/>
      <c r="GUD44" s="50"/>
      <c r="GUE44" s="50"/>
      <c r="GUF44" s="50"/>
      <c r="GUG44" s="50"/>
      <c r="GUH44" s="50"/>
      <c r="GUI44" s="50"/>
      <c r="GUJ44" s="50"/>
      <c r="GUK44" s="50"/>
      <c r="GUL44" s="50"/>
      <c r="GUM44" s="50"/>
      <c r="GUN44" s="50"/>
      <c r="GUO44" s="50"/>
      <c r="GUP44" s="50"/>
      <c r="GUQ44" s="50"/>
      <c r="GUR44" s="50"/>
      <c r="GUS44" s="50"/>
      <c r="GUT44" s="50"/>
      <c r="GUU44" s="50"/>
      <c r="GUV44" s="50"/>
      <c r="GUW44" s="50"/>
      <c r="GUX44" s="50"/>
      <c r="GUY44" s="50"/>
      <c r="GUZ44" s="50"/>
      <c r="GVA44" s="50"/>
      <c r="GVB44" s="50"/>
      <c r="GVC44" s="50"/>
      <c r="GVD44" s="50"/>
      <c r="GVE44" s="50"/>
      <c r="GVF44" s="50"/>
      <c r="GVG44" s="50"/>
      <c r="GVH44" s="50"/>
      <c r="GVI44" s="50"/>
      <c r="GVJ44" s="50"/>
      <c r="GVK44" s="50"/>
      <c r="GVL44" s="50"/>
      <c r="GVM44" s="50"/>
      <c r="GVN44" s="50"/>
      <c r="GVO44" s="50"/>
      <c r="GVP44" s="50"/>
      <c r="GVQ44" s="50"/>
      <c r="GVR44" s="50"/>
      <c r="GVS44" s="50"/>
      <c r="GVT44" s="50"/>
      <c r="GVU44" s="50"/>
      <c r="GVV44" s="50"/>
      <c r="GVW44" s="50"/>
      <c r="GVX44" s="50"/>
      <c r="GVY44" s="50"/>
      <c r="GVZ44" s="50"/>
      <c r="GWA44" s="50"/>
      <c r="GWB44" s="50"/>
      <c r="GWC44" s="50"/>
      <c r="GWD44" s="50"/>
      <c r="GWE44" s="50"/>
      <c r="GWF44" s="50"/>
      <c r="GWG44" s="50"/>
      <c r="GWH44" s="50"/>
      <c r="GWI44" s="50"/>
      <c r="GWJ44" s="50"/>
      <c r="GWK44" s="50"/>
      <c r="GWL44" s="50"/>
      <c r="GWM44" s="50"/>
      <c r="GWN44" s="50"/>
      <c r="GWO44" s="50"/>
      <c r="GWP44" s="50"/>
      <c r="GWQ44" s="50"/>
      <c r="GWR44" s="50"/>
      <c r="GWS44" s="50"/>
      <c r="GWT44" s="50"/>
      <c r="GWU44" s="50"/>
      <c r="GWV44" s="50"/>
      <c r="GWW44" s="50"/>
      <c r="GWX44" s="50"/>
      <c r="GWY44" s="50"/>
      <c r="GWZ44" s="50"/>
      <c r="GXA44" s="50"/>
      <c r="GXB44" s="50"/>
      <c r="GXC44" s="50"/>
      <c r="GXD44" s="50"/>
      <c r="GXE44" s="50"/>
      <c r="GXF44" s="50"/>
      <c r="GXG44" s="50"/>
      <c r="GXH44" s="50"/>
      <c r="GXI44" s="50"/>
      <c r="GXJ44" s="50"/>
      <c r="GXK44" s="50"/>
      <c r="GXL44" s="50"/>
      <c r="GXM44" s="50"/>
      <c r="GXN44" s="50"/>
      <c r="GXO44" s="50"/>
      <c r="GXP44" s="50"/>
      <c r="GXQ44" s="50"/>
      <c r="GXR44" s="50"/>
      <c r="GXS44" s="50"/>
      <c r="GXT44" s="50"/>
      <c r="GXU44" s="50"/>
      <c r="GXV44" s="50"/>
      <c r="GXW44" s="50"/>
      <c r="GXX44" s="50"/>
      <c r="GXY44" s="50"/>
      <c r="GXZ44" s="50"/>
      <c r="GYA44" s="50"/>
      <c r="GYB44" s="50"/>
      <c r="GYC44" s="50"/>
      <c r="GYD44" s="50"/>
      <c r="GYE44" s="50"/>
      <c r="GYF44" s="50"/>
      <c r="GYG44" s="50"/>
      <c r="GYH44" s="50"/>
      <c r="GYI44" s="50"/>
      <c r="GYJ44" s="50"/>
      <c r="GYK44" s="50"/>
      <c r="GYL44" s="50"/>
      <c r="GYM44" s="50"/>
      <c r="GYN44" s="50"/>
      <c r="GYO44" s="50"/>
      <c r="GYP44" s="50"/>
      <c r="GYQ44" s="50"/>
      <c r="GYR44" s="50"/>
      <c r="GYS44" s="50"/>
      <c r="GYT44" s="50"/>
      <c r="GYU44" s="50"/>
      <c r="GYV44" s="50"/>
      <c r="GYW44" s="50"/>
      <c r="GYX44" s="50"/>
      <c r="GYY44" s="50"/>
      <c r="GYZ44" s="50"/>
      <c r="GZA44" s="50"/>
      <c r="GZB44" s="50"/>
      <c r="GZC44" s="50"/>
      <c r="GZD44" s="50"/>
      <c r="GZE44" s="50"/>
      <c r="GZF44" s="50"/>
      <c r="GZG44" s="50"/>
      <c r="GZH44" s="50"/>
      <c r="GZI44" s="50"/>
      <c r="GZJ44" s="50"/>
      <c r="GZK44" s="50"/>
      <c r="GZL44" s="50"/>
      <c r="GZM44" s="50"/>
      <c r="GZN44" s="50"/>
      <c r="GZO44" s="50"/>
      <c r="GZP44" s="50"/>
      <c r="GZQ44" s="50"/>
      <c r="GZR44" s="50"/>
      <c r="GZS44" s="50"/>
      <c r="GZT44" s="50"/>
      <c r="GZU44" s="50"/>
      <c r="GZV44" s="50"/>
      <c r="GZW44" s="50"/>
      <c r="GZX44" s="50"/>
      <c r="GZY44" s="50"/>
      <c r="GZZ44" s="50"/>
      <c r="HAA44" s="50"/>
      <c r="HAB44" s="50"/>
      <c r="HAC44" s="50"/>
      <c r="HAD44" s="50"/>
      <c r="HAE44" s="50"/>
      <c r="HAF44" s="50"/>
      <c r="HAG44" s="50"/>
      <c r="HAH44" s="50"/>
      <c r="HAI44" s="50"/>
      <c r="HAJ44" s="50"/>
      <c r="HAK44" s="50"/>
      <c r="HAL44" s="50"/>
      <c r="HAM44" s="50"/>
      <c r="HAN44" s="50"/>
      <c r="HAO44" s="50"/>
      <c r="HAP44" s="50"/>
      <c r="HAQ44" s="50"/>
      <c r="HAR44" s="50"/>
      <c r="HAS44" s="50"/>
      <c r="HAT44" s="50"/>
      <c r="HAU44" s="50"/>
      <c r="HAV44" s="50"/>
      <c r="HAW44" s="50"/>
      <c r="HAX44" s="50"/>
      <c r="HAY44" s="50"/>
      <c r="HAZ44" s="50"/>
      <c r="HBA44" s="50"/>
      <c r="HBB44" s="50"/>
      <c r="HBC44" s="50"/>
      <c r="HBD44" s="50"/>
      <c r="HBE44" s="50"/>
      <c r="HBF44" s="50"/>
      <c r="HBG44" s="50"/>
      <c r="HBH44" s="50"/>
      <c r="HBI44" s="50"/>
      <c r="HBJ44" s="50"/>
      <c r="HBK44" s="50"/>
      <c r="HBL44" s="50"/>
      <c r="HBM44" s="50"/>
      <c r="HBN44" s="50"/>
      <c r="HBO44" s="50"/>
      <c r="HBP44" s="50"/>
      <c r="HBQ44" s="50"/>
      <c r="HBR44" s="50"/>
      <c r="HBS44" s="50"/>
      <c r="HBT44" s="50"/>
      <c r="HBU44" s="50"/>
      <c r="HBV44" s="50"/>
      <c r="HBW44" s="50"/>
      <c r="HBX44" s="50"/>
      <c r="HBY44" s="50"/>
      <c r="HBZ44" s="50"/>
      <c r="HCA44" s="50"/>
      <c r="HCB44" s="50"/>
      <c r="HCC44" s="50"/>
      <c r="HCD44" s="50"/>
      <c r="HCE44" s="50"/>
      <c r="HCF44" s="50"/>
      <c r="HCG44" s="50"/>
      <c r="HCH44" s="50"/>
      <c r="HCI44" s="50"/>
      <c r="HCJ44" s="50"/>
      <c r="HCK44" s="50"/>
      <c r="HCL44" s="50"/>
      <c r="HCM44" s="50"/>
      <c r="HCN44" s="50"/>
      <c r="HCO44" s="50"/>
      <c r="HCP44" s="50"/>
      <c r="HCQ44" s="50"/>
      <c r="HCR44" s="50"/>
      <c r="HCS44" s="50"/>
      <c r="HCT44" s="50"/>
      <c r="HCU44" s="50"/>
      <c r="HCV44" s="50"/>
      <c r="HCW44" s="50"/>
      <c r="HCX44" s="50"/>
      <c r="HCY44" s="50"/>
      <c r="HCZ44" s="50"/>
      <c r="HDA44" s="50"/>
      <c r="HDB44" s="50"/>
      <c r="HDC44" s="50"/>
      <c r="HDD44" s="50"/>
      <c r="HDE44" s="50"/>
      <c r="HDF44" s="50"/>
      <c r="HDG44" s="50"/>
      <c r="HDH44" s="50"/>
      <c r="HDI44" s="50"/>
      <c r="HDJ44" s="50"/>
      <c r="HDK44" s="50"/>
      <c r="HDL44" s="50"/>
      <c r="HDM44" s="50"/>
      <c r="HDN44" s="50"/>
      <c r="HDO44" s="50"/>
      <c r="HDP44" s="50"/>
      <c r="HDQ44" s="50"/>
      <c r="HDR44" s="50"/>
      <c r="HDS44" s="50"/>
      <c r="HDT44" s="50"/>
      <c r="HDU44" s="50"/>
      <c r="HDV44" s="50"/>
      <c r="HDW44" s="50"/>
      <c r="HDX44" s="50"/>
      <c r="HDY44" s="50"/>
      <c r="HDZ44" s="50"/>
      <c r="HEA44" s="50"/>
      <c r="HEB44" s="50"/>
      <c r="HEC44" s="50"/>
      <c r="HED44" s="50"/>
      <c r="HEE44" s="50"/>
      <c r="HEF44" s="50"/>
      <c r="HEG44" s="50"/>
      <c r="HEH44" s="50"/>
      <c r="HEI44" s="50"/>
      <c r="HEJ44" s="50"/>
      <c r="HEK44" s="50"/>
      <c r="HEL44" s="50"/>
      <c r="HEM44" s="50"/>
      <c r="HEN44" s="50"/>
      <c r="HEO44" s="50"/>
      <c r="HEP44" s="50"/>
      <c r="HEQ44" s="50"/>
      <c r="HER44" s="50"/>
      <c r="HES44" s="50"/>
      <c r="HET44" s="50"/>
      <c r="HEU44" s="50"/>
      <c r="HEV44" s="50"/>
      <c r="HEW44" s="50"/>
      <c r="HEX44" s="50"/>
      <c r="HEY44" s="50"/>
      <c r="HEZ44" s="50"/>
      <c r="HFA44" s="50"/>
      <c r="HFB44" s="50"/>
      <c r="HFC44" s="50"/>
      <c r="HFD44" s="50"/>
      <c r="HFE44" s="50"/>
      <c r="HFF44" s="50"/>
      <c r="HFG44" s="50"/>
      <c r="HFH44" s="50"/>
      <c r="HFI44" s="50"/>
      <c r="HFJ44" s="50"/>
      <c r="HFK44" s="50"/>
      <c r="HFL44" s="50"/>
      <c r="HFM44" s="50"/>
      <c r="HFN44" s="50"/>
      <c r="HFO44" s="50"/>
      <c r="HFP44" s="50"/>
      <c r="HFQ44" s="50"/>
      <c r="HFR44" s="50"/>
      <c r="HFS44" s="50"/>
      <c r="HFT44" s="50"/>
      <c r="HFU44" s="50"/>
      <c r="HFV44" s="50"/>
      <c r="HFW44" s="50"/>
      <c r="HFX44" s="50"/>
      <c r="HFY44" s="50"/>
      <c r="HFZ44" s="50"/>
      <c r="HGA44" s="50"/>
      <c r="HGB44" s="50"/>
      <c r="HGC44" s="50"/>
      <c r="HGD44" s="50"/>
      <c r="HGE44" s="50"/>
      <c r="HGF44" s="50"/>
      <c r="HGG44" s="50"/>
      <c r="HGH44" s="50"/>
      <c r="HGI44" s="50"/>
      <c r="HGJ44" s="50"/>
      <c r="HGK44" s="50"/>
      <c r="HGL44" s="50"/>
      <c r="HGM44" s="50"/>
      <c r="HGN44" s="50"/>
      <c r="HGO44" s="50"/>
      <c r="HGP44" s="50"/>
      <c r="HGQ44" s="50"/>
      <c r="HGR44" s="50"/>
      <c r="HGS44" s="50"/>
      <c r="HGT44" s="50"/>
      <c r="HGU44" s="50"/>
      <c r="HGV44" s="50"/>
      <c r="HGW44" s="50"/>
      <c r="HGX44" s="50"/>
      <c r="HGY44" s="50"/>
      <c r="HGZ44" s="50"/>
      <c r="HHA44" s="50"/>
      <c r="HHB44" s="50"/>
      <c r="HHC44" s="50"/>
      <c r="HHD44" s="50"/>
      <c r="HHE44" s="50"/>
      <c r="HHF44" s="50"/>
      <c r="HHG44" s="50"/>
      <c r="HHH44" s="50"/>
      <c r="HHI44" s="50"/>
      <c r="HHJ44" s="50"/>
      <c r="HHK44" s="50"/>
      <c r="HHL44" s="50"/>
      <c r="HHM44" s="50"/>
      <c r="HHN44" s="50"/>
      <c r="HHO44" s="50"/>
      <c r="HHP44" s="50"/>
      <c r="HHQ44" s="50"/>
      <c r="HHR44" s="50"/>
      <c r="HHS44" s="50"/>
      <c r="HHT44" s="50"/>
      <c r="HHU44" s="50"/>
      <c r="HHV44" s="50"/>
      <c r="HHW44" s="50"/>
      <c r="HHX44" s="50"/>
      <c r="HHY44" s="50"/>
      <c r="HHZ44" s="50"/>
      <c r="HIA44" s="50"/>
      <c r="HIB44" s="50"/>
      <c r="HIC44" s="50"/>
      <c r="HID44" s="50"/>
      <c r="HIE44" s="50"/>
      <c r="HIF44" s="50"/>
      <c r="HIG44" s="50"/>
      <c r="HIH44" s="50"/>
      <c r="HII44" s="50"/>
      <c r="HIJ44" s="50"/>
      <c r="HIK44" s="50"/>
      <c r="HIL44" s="50"/>
      <c r="HIM44" s="50"/>
      <c r="HIN44" s="50"/>
      <c r="HIO44" s="50"/>
      <c r="HIP44" s="50"/>
      <c r="HIQ44" s="50"/>
      <c r="HIR44" s="50"/>
      <c r="HIS44" s="50"/>
      <c r="HIT44" s="50"/>
      <c r="HIU44" s="50"/>
      <c r="HIV44" s="50"/>
      <c r="HIW44" s="50"/>
      <c r="HIX44" s="50"/>
      <c r="HIY44" s="50"/>
      <c r="HIZ44" s="50"/>
      <c r="HJA44" s="50"/>
      <c r="HJB44" s="50"/>
      <c r="HJC44" s="50"/>
      <c r="HJD44" s="50"/>
      <c r="HJE44" s="50"/>
      <c r="HJF44" s="50"/>
      <c r="HJG44" s="50"/>
      <c r="HJH44" s="50"/>
      <c r="HJI44" s="50"/>
      <c r="HJJ44" s="50"/>
      <c r="HJK44" s="50"/>
      <c r="HJL44" s="50"/>
      <c r="HJM44" s="50"/>
      <c r="HJN44" s="50"/>
      <c r="HJO44" s="50"/>
      <c r="HJP44" s="50"/>
      <c r="HJQ44" s="50"/>
      <c r="HJR44" s="50"/>
      <c r="HJS44" s="50"/>
      <c r="HJT44" s="50"/>
      <c r="HJU44" s="50"/>
      <c r="HJV44" s="50"/>
      <c r="HJW44" s="50"/>
      <c r="HJX44" s="50"/>
      <c r="HJY44" s="50"/>
      <c r="HJZ44" s="50"/>
      <c r="HKA44" s="50"/>
      <c r="HKB44" s="50"/>
      <c r="HKC44" s="50"/>
      <c r="HKD44" s="50"/>
      <c r="HKE44" s="50"/>
      <c r="HKF44" s="50"/>
      <c r="HKG44" s="50"/>
      <c r="HKH44" s="50"/>
      <c r="HKI44" s="50"/>
      <c r="HKJ44" s="50"/>
      <c r="HKK44" s="50"/>
      <c r="HKL44" s="50"/>
      <c r="HKM44" s="50"/>
      <c r="HKN44" s="50"/>
      <c r="HKO44" s="50"/>
      <c r="HKP44" s="50"/>
      <c r="HKQ44" s="50"/>
      <c r="HKR44" s="50"/>
      <c r="HKS44" s="50"/>
      <c r="HKT44" s="50"/>
      <c r="HKU44" s="50"/>
      <c r="HKV44" s="50"/>
      <c r="HKW44" s="50"/>
      <c r="HKX44" s="50"/>
      <c r="HKY44" s="50"/>
      <c r="HKZ44" s="50"/>
      <c r="HLA44" s="50"/>
      <c r="HLB44" s="50"/>
      <c r="HLC44" s="50"/>
      <c r="HLD44" s="50"/>
      <c r="HLE44" s="50"/>
      <c r="HLF44" s="50"/>
      <c r="HLG44" s="50"/>
      <c r="HLH44" s="50"/>
      <c r="HLI44" s="50"/>
      <c r="HLJ44" s="50"/>
      <c r="HLK44" s="50"/>
      <c r="HLL44" s="50"/>
      <c r="HLM44" s="50"/>
      <c r="HLN44" s="50"/>
      <c r="HLO44" s="50"/>
      <c r="HLP44" s="50"/>
      <c r="HLQ44" s="50"/>
      <c r="HLR44" s="50"/>
      <c r="HLS44" s="50"/>
      <c r="HLT44" s="50"/>
      <c r="HLU44" s="50"/>
      <c r="HLV44" s="50"/>
      <c r="HLW44" s="50"/>
      <c r="HLX44" s="50"/>
      <c r="HLY44" s="50"/>
      <c r="HLZ44" s="50"/>
      <c r="HMA44" s="50"/>
      <c r="HMB44" s="50"/>
      <c r="HMC44" s="50"/>
      <c r="HMD44" s="50"/>
      <c r="HME44" s="50"/>
      <c r="HMF44" s="50"/>
      <c r="HMG44" s="50"/>
      <c r="HMH44" s="50"/>
      <c r="HMI44" s="50"/>
      <c r="HMJ44" s="50"/>
      <c r="HMK44" s="50"/>
      <c r="HML44" s="50"/>
      <c r="HMM44" s="50"/>
      <c r="HMN44" s="50"/>
      <c r="HMO44" s="50"/>
      <c r="HMP44" s="50"/>
      <c r="HMQ44" s="50"/>
      <c r="HMR44" s="50"/>
      <c r="HMS44" s="50"/>
      <c r="HMT44" s="50"/>
      <c r="HMU44" s="50"/>
      <c r="HMV44" s="50"/>
      <c r="HMW44" s="50"/>
      <c r="HMX44" s="50"/>
      <c r="HMY44" s="50"/>
      <c r="HMZ44" s="50"/>
      <c r="HNA44" s="50"/>
      <c r="HNB44" s="50"/>
      <c r="HNC44" s="50"/>
      <c r="HND44" s="50"/>
      <c r="HNE44" s="50"/>
      <c r="HNF44" s="50"/>
      <c r="HNG44" s="50"/>
      <c r="HNH44" s="50"/>
      <c r="HNI44" s="50"/>
      <c r="HNJ44" s="50"/>
      <c r="HNK44" s="50"/>
      <c r="HNL44" s="50"/>
      <c r="HNM44" s="50"/>
      <c r="HNN44" s="50"/>
      <c r="HNO44" s="50"/>
      <c r="HNP44" s="50"/>
      <c r="HNQ44" s="50"/>
      <c r="HNR44" s="50"/>
      <c r="HNS44" s="50"/>
      <c r="HNT44" s="50"/>
      <c r="HNU44" s="50"/>
      <c r="HNV44" s="50"/>
      <c r="HNW44" s="50"/>
      <c r="HNX44" s="50"/>
      <c r="HNY44" s="50"/>
      <c r="HNZ44" s="50"/>
      <c r="HOA44" s="50"/>
      <c r="HOB44" s="50"/>
      <c r="HOC44" s="50"/>
      <c r="HOD44" s="50"/>
      <c r="HOE44" s="50"/>
      <c r="HOF44" s="50"/>
      <c r="HOG44" s="50"/>
      <c r="HOH44" s="50"/>
      <c r="HOI44" s="50"/>
      <c r="HOJ44" s="50"/>
      <c r="HOK44" s="50"/>
      <c r="HOL44" s="50"/>
      <c r="HOM44" s="50"/>
      <c r="HON44" s="50"/>
      <c r="HOO44" s="50"/>
      <c r="HOP44" s="50"/>
      <c r="HOQ44" s="50"/>
      <c r="HOR44" s="50"/>
      <c r="HOS44" s="50"/>
      <c r="HOT44" s="50"/>
      <c r="HOU44" s="50"/>
      <c r="HOV44" s="50"/>
      <c r="HOW44" s="50"/>
      <c r="HOX44" s="50"/>
      <c r="HOY44" s="50"/>
      <c r="HOZ44" s="50"/>
      <c r="HPA44" s="50"/>
      <c r="HPB44" s="50"/>
      <c r="HPC44" s="50"/>
      <c r="HPD44" s="50"/>
      <c r="HPE44" s="50"/>
      <c r="HPF44" s="50"/>
      <c r="HPG44" s="50"/>
      <c r="HPH44" s="50"/>
      <c r="HPI44" s="50"/>
      <c r="HPJ44" s="50"/>
      <c r="HPK44" s="50"/>
      <c r="HPL44" s="50"/>
      <c r="HPM44" s="50"/>
      <c r="HPN44" s="50"/>
      <c r="HPO44" s="50"/>
      <c r="HPP44" s="50"/>
      <c r="HPQ44" s="50"/>
      <c r="HPR44" s="50"/>
      <c r="HPS44" s="50"/>
      <c r="HPT44" s="50"/>
      <c r="HPU44" s="50"/>
      <c r="HPV44" s="50"/>
      <c r="HPW44" s="50"/>
      <c r="HPX44" s="50"/>
      <c r="HPY44" s="50"/>
      <c r="HPZ44" s="50"/>
      <c r="HQA44" s="50"/>
      <c r="HQB44" s="50"/>
      <c r="HQC44" s="50"/>
      <c r="HQD44" s="50"/>
      <c r="HQE44" s="50"/>
      <c r="HQF44" s="50"/>
      <c r="HQG44" s="50"/>
      <c r="HQH44" s="50"/>
      <c r="HQI44" s="50"/>
      <c r="HQJ44" s="50"/>
      <c r="HQK44" s="50"/>
      <c r="HQL44" s="50"/>
      <c r="HQM44" s="50"/>
      <c r="HQN44" s="50"/>
      <c r="HQO44" s="50"/>
      <c r="HQP44" s="50"/>
      <c r="HQQ44" s="50"/>
      <c r="HQR44" s="50"/>
      <c r="HQS44" s="50"/>
      <c r="HQT44" s="50"/>
      <c r="HQU44" s="50"/>
      <c r="HQV44" s="50"/>
      <c r="HQW44" s="50"/>
      <c r="HQX44" s="50"/>
      <c r="HQY44" s="50"/>
      <c r="HQZ44" s="50"/>
      <c r="HRA44" s="50"/>
      <c r="HRB44" s="50"/>
      <c r="HRC44" s="50"/>
      <c r="HRD44" s="50"/>
      <c r="HRE44" s="50"/>
      <c r="HRF44" s="50"/>
      <c r="HRG44" s="50"/>
      <c r="HRH44" s="50"/>
      <c r="HRI44" s="50"/>
      <c r="HRJ44" s="50"/>
      <c r="HRK44" s="50"/>
      <c r="HRL44" s="50"/>
      <c r="HRM44" s="50"/>
      <c r="HRN44" s="50"/>
      <c r="HRO44" s="50"/>
      <c r="HRP44" s="50"/>
      <c r="HRQ44" s="50"/>
      <c r="HRR44" s="50"/>
      <c r="HRS44" s="50"/>
      <c r="HRT44" s="50"/>
      <c r="HRU44" s="50"/>
      <c r="HRV44" s="50"/>
      <c r="HRW44" s="50"/>
      <c r="HRX44" s="50"/>
      <c r="HRY44" s="50"/>
      <c r="HRZ44" s="50"/>
      <c r="HSA44" s="50"/>
      <c r="HSB44" s="50"/>
      <c r="HSC44" s="50"/>
      <c r="HSD44" s="50"/>
      <c r="HSE44" s="50"/>
      <c r="HSF44" s="50"/>
      <c r="HSG44" s="50"/>
      <c r="HSH44" s="50"/>
      <c r="HSI44" s="50"/>
      <c r="HSJ44" s="50"/>
      <c r="HSK44" s="50"/>
      <c r="HSL44" s="50"/>
      <c r="HSM44" s="50"/>
      <c r="HSN44" s="50"/>
      <c r="HSO44" s="50"/>
      <c r="HSP44" s="50"/>
      <c r="HSQ44" s="50"/>
      <c r="HSR44" s="50"/>
      <c r="HSS44" s="50"/>
      <c r="HST44" s="50"/>
      <c r="HSU44" s="50"/>
      <c r="HSV44" s="50"/>
      <c r="HSW44" s="50"/>
      <c r="HSX44" s="50"/>
      <c r="HSY44" s="50"/>
      <c r="HSZ44" s="50"/>
      <c r="HTA44" s="50"/>
      <c r="HTB44" s="50"/>
      <c r="HTC44" s="50"/>
      <c r="HTD44" s="50"/>
      <c r="HTE44" s="50"/>
      <c r="HTF44" s="50"/>
      <c r="HTG44" s="50"/>
      <c r="HTH44" s="50"/>
      <c r="HTI44" s="50"/>
      <c r="HTJ44" s="50"/>
      <c r="HTK44" s="50"/>
      <c r="HTL44" s="50"/>
      <c r="HTM44" s="50"/>
      <c r="HTN44" s="50"/>
      <c r="HTO44" s="50"/>
      <c r="HTP44" s="50"/>
      <c r="HTQ44" s="50"/>
      <c r="HTR44" s="50"/>
      <c r="HTS44" s="50"/>
      <c r="HTT44" s="50"/>
      <c r="HTU44" s="50"/>
      <c r="HTV44" s="50"/>
      <c r="HTW44" s="50"/>
      <c r="HTX44" s="50"/>
      <c r="HTY44" s="50"/>
      <c r="HTZ44" s="50"/>
      <c r="HUA44" s="50"/>
      <c r="HUB44" s="50"/>
      <c r="HUC44" s="50"/>
      <c r="HUD44" s="50"/>
      <c r="HUE44" s="50"/>
      <c r="HUF44" s="50"/>
      <c r="HUG44" s="50"/>
      <c r="HUH44" s="50"/>
      <c r="HUI44" s="50"/>
      <c r="HUJ44" s="50"/>
      <c r="HUK44" s="50"/>
      <c r="HUL44" s="50"/>
      <c r="HUM44" s="50"/>
      <c r="HUN44" s="50"/>
      <c r="HUO44" s="50"/>
      <c r="HUP44" s="50"/>
      <c r="HUQ44" s="50"/>
      <c r="HUR44" s="50"/>
      <c r="HUS44" s="50"/>
      <c r="HUT44" s="50"/>
      <c r="HUU44" s="50"/>
      <c r="HUV44" s="50"/>
      <c r="HUW44" s="50"/>
      <c r="HUX44" s="50"/>
      <c r="HUY44" s="50"/>
      <c r="HUZ44" s="50"/>
      <c r="HVA44" s="50"/>
      <c r="HVB44" s="50"/>
      <c r="HVC44" s="50"/>
      <c r="HVD44" s="50"/>
      <c r="HVE44" s="50"/>
      <c r="HVF44" s="50"/>
      <c r="HVG44" s="50"/>
      <c r="HVH44" s="50"/>
      <c r="HVI44" s="50"/>
      <c r="HVJ44" s="50"/>
      <c r="HVK44" s="50"/>
      <c r="HVL44" s="50"/>
      <c r="HVM44" s="50"/>
      <c r="HVN44" s="50"/>
      <c r="HVO44" s="50"/>
      <c r="HVP44" s="50"/>
      <c r="HVQ44" s="50"/>
      <c r="HVR44" s="50"/>
      <c r="HVS44" s="50"/>
      <c r="HVT44" s="50"/>
      <c r="HVU44" s="50"/>
      <c r="HVV44" s="50"/>
      <c r="HVW44" s="50"/>
      <c r="HVX44" s="50"/>
      <c r="HVY44" s="50"/>
      <c r="HVZ44" s="50"/>
      <c r="HWA44" s="50"/>
      <c r="HWB44" s="50"/>
      <c r="HWC44" s="50"/>
      <c r="HWD44" s="50"/>
      <c r="HWE44" s="50"/>
      <c r="HWF44" s="50"/>
      <c r="HWG44" s="50"/>
      <c r="HWH44" s="50"/>
      <c r="HWI44" s="50"/>
      <c r="HWJ44" s="50"/>
      <c r="HWK44" s="50"/>
      <c r="HWL44" s="50"/>
      <c r="HWM44" s="50"/>
      <c r="HWN44" s="50"/>
      <c r="HWO44" s="50"/>
      <c r="HWP44" s="50"/>
      <c r="HWQ44" s="50"/>
      <c r="HWR44" s="50"/>
      <c r="HWS44" s="50"/>
      <c r="HWT44" s="50"/>
      <c r="HWU44" s="50"/>
      <c r="HWV44" s="50"/>
      <c r="HWW44" s="50"/>
      <c r="HWX44" s="50"/>
      <c r="HWY44" s="50"/>
      <c r="HWZ44" s="50"/>
      <c r="HXA44" s="50"/>
      <c r="HXB44" s="50"/>
      <c r="HXC44" s="50"/>
      <c r="HXD44" s="50"/>
      <c r="HXE44" s="50"/>
      <c r="HXF44" s="50"/>
      <c r="HXG44" s="50"/>
      <c r="HXH44" s="50"/>
      <c r="HXI44" s="50"/>
      <c r="HXJ44" s="50"/>
      <c r="HXK44" s="50"/>
      <c r="HXL44" s="50"/>
      <c r="HXM44" s="50"/>
      <c r="HXN44" s="50"/>
      <c r="HXO44" s="50"/>
      <c r="HXP44" s="50"/>
      <c r="HXQ44" s="50"/>
      <c r="HXR44" s="50"/>
      <c r="HXS44" s="50"/>
      <c r="HXT44" s="50"/>
      <c r="HXU44" s="50"/>
      <c r="HXV44" s="50"/>
      <c r="HXW44" s="50"/>
      <c r="HXX44" s="50"/>
      <c r="HXY44" s="50"/>
      <c r="HXZ44" s="50"/>
      <c r="HYA44" s="50"/>
      <c r="HYB44" s="50"/>
      <c r="HYC44" s="50"/>
      <c r="HYD44" s="50"/>
      <c r="HYE44" s="50"/>
      <c r="HYF44" s="50"/>
      <c r="HYG44" s="50"/>
      <c r="HYH44" s="50"/>
      <c r="HYI44" s="50"/>
      <c r="HYJ44" s="50"/>
      <c r="HYK44" s="50"/>
      <c r="HYL44" s="50"/>
      <c r="HYM44" s="50"/>
      <c r="HYN44" s="50"/>
      <c r="HYO44" s="50"/>
      <c r="HYP44" s="50"/>
      <c r="HYQ44" s="50"/>
      <c r="HYR44" s="50"/>
      <c r="HYS44" s="50"/>
      <c r="HYT44" s="50"/>
      <c r="HYU44" s="50"/>
      <c r="HYV44" s="50"/>
      <c r="HYW44" s="50"/>
      <c r="HYX44" s="50"/>
      <c r="HYY44" s="50"/>
      <c r="HYZ44" s="50"/>
      <c r="HZA44" s="50"/>
      <c r="HZB44" s="50"/>
      <c r="HZC44" s="50"/>
      <c r="HZD44" s="50"/>
      <c r="HZE44" s="50"/>
      <c r="HZF44" s="50"/>
      <c r="HZG44" s="50"/>
      <c r="HZH44" s="50"/>
      <c r="HZI44" s="50"/>
      <c r="HZJ44" s="50"/>
      <c r="HZK44" s="50"/>
      <c r="HZL44" s="50"/>
      <c r="HZM44" s="50"/>
      <c r="HZN44" s="50"/>
      <c r="HZO44" s="50"/>
      <c r="HZP44" s="50"/>
      <c r="HZQ44" s="50"/>
      <c r="HZR44" s="50"/>
      <c r="HZS44" s="50"/>
      <c r="HZT44" s="50"/>
      <c r="HZU44" s="50"/>
      <c r="HZV44" s="50"/>
      <c r="HZW44" s="50"/>
      <c r="HZX44" s="50"/>
      <c r="HZY44" s="50"/>
      <c r="HZZ44" s="50"/>
      <c r="IAA44" s="50"/>
      <c r="IAB44" s="50"/>
      <c r="IAC44" s="50"/>
      <c r="IAD44" s="50"/>
      <c r="IAE44" s="50"/>
      <c r="IAF44" s="50"/>
      <c r="IAG44" s="50"/>
      <c r="IAH44" s="50"/>
      <c r="IAI44" s="50"/>
      <c r="IAJ44" s="50"/>
      <c r="IAK44" s="50"/>
      <c r="IAL44" s="50"/>
      <c r="IAM44" s="50"/>
      <c r="IAN44" s="50"/>
      <c r="IAO44" s="50"/>
      <c r="IAP44" s="50"/>
      <c r="IAQ44" s="50"/>
      <c r="IAR44" s="50"/>
      <c r="IAS44" s="50"/>
      <c r="IAT44" s="50"/>
      <c r="IAU44" s="50"/>
      <c r="IAV44" s="50"/>
      <c r="IAW44" s="50"/>
      <c r="IAX44" s="50"/>
      <c r="IAY44" s="50"/>
      <c r="IAZ44" s="50"/>
      <c r="IBA44" s="50"/>
      <c r="IBB44" s="50"/>
      <c r="IBC44" s="50"/>
      <c r="IBD44" s="50"/>
      <c r="IBE44" s="50"/>
      <c r="IBF44" s="50"/>
      <c r="IBG44" s="50"/>
      <c r="IBH44" s="50"/>
      <c r="IBI44" s="50"/>
      <c r="IBJ44" s="50"/>
      <c r="IBK44" s="50"/>
      <c r="IBL44" s="50"/>
      <c r="IBM44" s="50"/>
      <c r="IBN44" s="50"/>
      <c r="IBO44" s="50"/>
      <c r="IBP44" s="50"/>
      <c r="IBQ44" s="50"/>
      <c r="IBR44" s="50"/>
      <c r="IBS44" s="50"/>
      <c r="IBT44" s="50"/>
      <c r="IBU44" s="50"/>
      <c r="IBV44" s="50"/>
      <c r="IBW44" s="50"/>
      <c r="IBX44" s="50"/>
      <c r="IBY44" s="50"/>
      <c r="IBZ44" s="50"/>
      <c r="ICA44" s="50"/>
      <c r="ICB44" s="50"/>
      <c r="ICC44" s="50"/>
      <c r="ICD44" s="50"/>
      <c r="ICE44" s="50"/>
      <c r="ICF44" s="50"/>
      <c r="ICG44" s="50"/>
      <c r="ICH44" s="50"/>
      <c r="ICI44" s="50"/>
      <c r="ICJ44" s="50"/>
      <c r="ICK44" s="50"/>
      <c r="ICL44" s="50"/>
      <c r="ICM44" s="50"/>
      <c r="ICN44" s="50"/>
      <c r="ICO44" s="50"/>
      <c r="ICP44" s="50"/>
      <c r="ICQ44" s="50"/>
      <c r="ICR44" s="50"/>
      <c r="ICS44" s="50"/>
      <c r="ICT44" s="50"/>
      <c r="ICU44" s="50"/>
      <c r="ICV44" s="50"/>
      <c r="ICW44" s="50"/>
      <c r="ICX44" s="50"/>
      <c r="ICY44" s="50"/>
      <c r="ICZ44" s="50"/>
      <c r="IDA44" s="50"/>
      <c r="IDB44" s="50"/>
      <c r="IDC44" s="50"/>
      <c r="IDD44" s="50"/>
      <c r="IDE44" s="50"/>
      <c r="IDF44" s="50"/>
      <c r="IDG44" s="50"/>
      <c r="IDH44" s="50"/>
      <c r="IDI44" s="50"/>
      <c r="IDJ44" s="50"/>
      <c r="IDK44" s="50"/>
      <c r="IDL44" s="50"/>
      <c r="IDM44" s="50"/>
      <c r="IDN44" s="50"/>
      <c r="IDO44" s="50"/>
      <c r="IDP44" s="50"/>
      <c r="IDQ44" s="50"/>
      <c r="IDR44" s="50"/>
      <c r="IDS44" s="50"/>
      <c r="IDT44" s="50"/>
      <c r="IDU44" s="50"/>
      <c r="IDV44" s="50"/>
      <c r="IDW44" s="50"/>
      <c r="IDX44" s="50"/>
      <c r="IDY44" s="50"/>
      <c r="IDZ44" s="50"/>
      <c r="IEA44" s="50"/>
      <c r="IEB44" s="50"/>
      <c r="IEC44" s="50"/>
      <c r="IED44" s="50"/>
      <c r="IEE44" s="50"/>
      <c r="IEF44" s="50"/>
      <c r="IEG44" s="50"/>
      <c r="IEH44" s="50"/>
      <c r="IEI44" s="50"/>
      <c r="IEJ44" s="50"/>
      <c r="IEK44" s="50"/>
      <c r="IEL44" s="50"/>
      <c r="IEM44" s="50"/>
      <c r="IEN44" s="50"/>
      <c r="IEO44" s="50"/>
      <c r="IEP44" s="50"/>
      <c r="IEQ44" s="50"/>
      <c r="IER44" s="50"/>
      <c r="IES44" s="50"/>
      <c r="IET44" s="50"/>
      <c r="IEU44" s="50"/>
      <c r="IEV44" s="50"/>
      <c r="IEW44" s="50"/>
      <c r="IEX44" s="50"/>
      <c r="IEY44" s="50"/>
      <c r="IEZ44" s="50"/>
      <c r="IFA44" s="50"/>
      <c r="IFB44" s="50"/>
      <c r="IFC44" s="50"/>
      <c r="IFD44" s="50"/>
      <c r="IFE44" s="50"/>
      <c r="IFF44" s="50"/>
      <c r="IFG44" s="50"/>
      <c r="IFH44" s="50"/>
      <c r="IFI44" s="50"/>
      <c r="IFJ44" s="50"/>
      <c r="IFK44" s="50"/>
      <c r="IFL44" s="50"/>
      <c r="IFM44" s="50"/>
      <c r="IFN44" s="50"/>
      <c r="IFO44" s="50"/>
      <c r="IFP44" s="50"/>
      <c r="IFQ44" s="50"/>
      <c r="IFR44" s="50"/>
      <c r="IFS44" s="50"/>
      <c r="IFT44" s="50"/>
      <c r="IFU44" s="50"/>
      <c r="IFV44" s="50"/>
      <c r="IFW44" s="50"/>
      <c r="IFX44" s="50"/>
      <c r="IFY44" s="50"/>
      <c r="IFZ44" s="50"/>
      <c r="IGA44" s="50"/>
      <c r="IGB44" s="50"/>
      <c r="IGC44" s="50"/>
      <c r="IGD44" s="50"/>
      <c r="IGE44" s="50"/>
      <c r="IGF44" s="50"/>
      <c r="IGG44" s="50"/>
      <c r="IGH44" s="50"/>
      <c r="IGI44" s="50"/>
      <c r="IGJ44" s="50"/>
      <c r="IGK44" s="50"/>
      <c r="IGL44" s="50"/>
      <c r="IGM44" s="50"/>
      <c r="IGN44" s="50"/>
      <c r="IGO44" s="50"/>
      <c r="IGP44" s="50"/>
      <c r="IGQ44" s="50"/>
      <c r="IGR44" s="50"/>
      <c r="IGS44" s="50"/>
      <c r="IGT44" s="50"/>
      <c r="IGU44" s="50"/>
      <c r="IGV44" s="50"/>
      <c r="IGW44" s="50"/>
      <c r="IGX44" s="50"/>
      <c r="IGY44" s="50"/>
      <c r="IGZ44" s="50"/>
      <c r="IHA44" s="50"/>
      <c r="IHB44" s="50"/>
      <c r="IHC44" s="50"/>
      <c r="IHD44" s="50"/>
      <c r="IHE44" s="50"/>
      <c r="IHF44" s="50"/>
      <c r="IHG44" s="50"/>
      <c r="IHH44" s="50"/>
      <c r="IHI44" s="50"/>
      <c r="IHJ44" s="50"/>
      <c r="IHK44" s="50"/>
      <c r="IHL44" s="50"/>
      <c r="IHM44" s="50"/>
      <c r="IHN44" s="50"/>
      <c r="IHO44" s="50"/>
      <c r="IHP44" s="50"/>
      <c r="IHQ44" s="50"/>
      <c r="IHR44" s="50"/>
      <c r="IHS44" s="50"/>
      <c r="IHT44" s="50"/>
      <c r="IHU44" s="50"/>
      <c r="IHV44" s="50"/>
      <c r="IHW44" s="50"/>
      <c r="IHX44" s="50"/>
      <c r="IHY44" s="50"/>
      <c r="IHZ44" s="50"/>
      <c r="IIA44" s="50"/>
      <c r="IIB44" s="50"/>
      <c r="IIC44" s="50"/>
      <c r="IID44" s="50"/>
      <c r="IIE44" s="50"/>
      <c r="IIF44" s="50"/>
      <c r="IIG44" s="50"/>
      <c r="IIH44" s="50"/>
      <c r="III44" s="50"/>
      <c r="IIJ44" s="50"/>
      <c r="IIK44" s="50"/>
      <c r="IIL44" s="50"/>
      <c r="IIM44" s="50"/>
      <c r="IIN44" s="50"/>
      <c r="IIO44" s="50"/>
      <c r="IIP44" s="50"/>
      <c r="IIQ44" s="50"/>
      <c r="IIR44" s="50"/>
      <c r="IIS44" s="50"/>
      <c r="IIT44" s="50"/>
      <c r="IIU44" s="50"/>
      <c r="IIV44" s="50"/>
      <c r="IIW44" s="50"/>
      <c r="IIX44" s="50"/>
      <c r="IIY44" s="50"/>
      <c r="IIZ44" s="50"/>
      <c r="IJA44" s="50"/>
      <c r="IJB44" s="50"/>
      <c r="IJC44" s="50"/>
      <c r="IJD44" s="50"/>
      <c r="IJE44" s="50"/>
      <c r="IJF44" s="50"/>
      <c r="IJG44" s="50"/>
      <c r="IJH44" s="50"/>
      <c r="IJI44" s="50"/>
      <c r="IJJ44" s="50"/>
      <c r="IJK44" s="50"/>
      <c r="IJL44" s="50"/>
      <c r="IJM44" s="50"/>
      <c r="IJN44" s="50"/>
      <c r="IJO44" s="50"/>
      <c r="IJP44" s="50"/>
      <c r="IJQ44" s="50"/>
      <c r="IJR44" s="50"/>
      <c r="IJS44" s="50"/>
      <c r="IJT44" s="50"/>
      <c r="IJU44" s="50"/>
      <c r="IJV44" s="50"/>
      <c r="IJW44" s="50"/>
      <c r="IJX44" s="50"/>
      <c r="IJY44" s="50"/>
      <c r="IJZ44" s="50"/>
      <c r="IKA44" s="50"/>
      <c r="IKB44" s="50"/>
      <c r="IKC44" s="50"/>
      <c r="IKD44" s="50"/>
      <c r="IKE44" s="50"/>
      <c r="IKF44" s="50"/>
      <c r="IKG44" s="50"/>
      <c r="IKH44" s="50"/>
      <c r="IKI44" s="50"/>
      <c r="IKJ44" s="50"/>
      <c r="IKK44" s="50"/>
      <c r="IKL44" s="50"/>
      <c r="IKM44" s="50"/>
      <c r="IKN44" s="50"/>
      <c r="IKO44" s="50"/>
      <c r="IKP44" s="50"/>
      <c r="IKQ44" s="50"/>
      <c r="IKR44" s="50"/>
      <c r="IKS44" s="50"/>
      <c r="IKT44" s="50"/>
      <c r="IKU44" s="50"/>
      <c r="IKV44" s="50"/>
      <c r="IKW44" s="50"/>
      <c r="IKX44" s="50"/>
      <c r="IKY44" s="50"/>
      <c r="IKZ44" s="50"/>
      <c r="ILA44" s="50"/>
      <c r="ILB44" s="50"/>
      <c r="ILC44" s="50"/>
      <c r="ILD44" s="50"/>
      <c r="ILE44" s="50"/>
      <c r="ILF44" s="50"/>
      <c r="ILG44" s="50"/>
      <c r="ILH44" s="50"/>
      <c r="ILI44" s="50"/>
      <c r="ILJ44" s="50"/>
      <c r="ILK44" s="50"/>
      <c r="ILL44" s="50"/>
      <c r="ILM44" s="50"/>
      <c r="ILN44" s="50"/>
      <c r="ILO44" s="50"/>
      <c r="ILP44" s="50"/>
      <c r="ILQ44" s="50"/>
      <c r="ILR44" s="50"/>
      <c r="ILS44" s="50"/>
      <c r="ILT44" s="50"/>
      <c r="ILU44" s="50"/>
      <c r="ILV44" s="50"/>
      <c r="ILW44" s="50"/>
      <c r="ILX44" s="50"/>
      <c r="ILY44" s="50"/>
      <c r="ILZ44" s="50"/>
      <c r="IMA44" s="50"/>
      <c r="IMB44" s="50"/>
      <c r="IMC44" s="50"/>
      <c r="IMD44" s="50"/>
      <c r="IME44" s="50"/>
      <c r="IMF44" s="50"/>
      <c r="IMG44" s="50"/>
      <c r="IMH44" s="50"/>
      <c r="IMI44" s="50"/>
      <c r="IMJ44" s="50"/>
      <c r="IMK44" s="50"/>
      <c r="IML44" s="50"/>
      <c r="IMM44" s="50"/>
      <c r="IMN44" s="50"/>
      <c r="IMO44" s="50"/>
      <c r="IMP44" s="50"/>
      <c r="IMQ44" s="50"/>
      <c r="IMR44" s="50"/>
      <c r="IMS44" s="50"/>
      <c r="IMT44" s="50"/>
      <c r="IMU44" s="50"/>
      <c r="IMV44" s="50"/>
      <c r="IMW44" s="50"/>
      <c r="IMX44" s="50"/>
      <c r="IMY44" s="50"/>
      <c r="IMZ44" s="50"/>
      <c r="INA44" s="50"/>
      <c r="INB44" s="50"/>
      <c r="INC44" s="50"/>
      <c r="IND44" s="50"/>
      <c r="INE44" s="50"/>
      <c r="INF44" s="50"/>
      <c r="ING44" s="50"/>
      <c r="INH44" s="50"/>
      <c r="INI44" s="50"/>
      <c r="INJ44" s="50"/>
      <c r="INK44" s="50"/>
      <c r="INL44" s="50"/>
      <c r="INM44" s="50"/>
      <c r="INN44" s="50"/>
      <c r="INO44" s="50"/>
      <c r="INP44" s="50"/>
      <c r="INQ44" s="50"/>
      <c r="INR44" s="50"/>
      <c r="INS44" s="50"/>
      <c r="INT44" s="50"/>
      <c r="INU44" s="50"/>
      <c r="INV44" s="50"/>
      <c r="INW44" s="50"/>
      <c r="INX44" s="50"/>
      <c r="INY44" s="50"/>
      <c r="INZ44" s="50"/>
      <c r="IOA44" s="50"/>
      <c r="IOB44" s="50"/>
      <c r="IOC44" s="50"/>
      <c r="IOD44" s="50"/>
      <c r="IOE44" s="50"/>
      <c r="IOF44" s="50"/>
      <c r="IOG44" s="50"/>
      <c r="IOH44" s="50"/>
      <c r="IOI44" s="50"/>
      <c r="IOJ44" s="50"/>
      <c r="IOK44" s="50"/>
      <c r="IOL44" s="50"/>
      <c r="IOM44" s="50"/>
      <c r="ION44" s="50"/>
      <c r="IOO44" s="50"/>
      <c r="IOP44" s="50"/>
      <c r="IOQ44" s="50"/>
      <c r="IOR44" s="50"/>
      <c r="IOS44" s="50"/>
      <c r="IOT44" s="50"/>
      <c r="IOU44" s="50"/>
      <c r="IOV44" s="50"/>
      <c r="IOW44" s="50"/>
      <c r="IOX44" s="50"/>
      <c r="IOY44" s="50"/>
      <c r="IOZ44" s="50"/>
      <c r="IPA44" s="50"/>
      <c r="IPB44" s="50"/>
      <c r="IPC44" s="50"/>
      <c r="IPD44" s="50"/>
      <c r="IPE44" s="50"/>
      <c r="IPF44" s="50"/>
      <c r="IPG44" s="50"/>
      <c r="IPH44" s="50"/>
      <c r="IPI44" s="50"/>
      <c r="IPJ44" s="50"/>
      <c r="IPK44" s="50"/>
      <c r="IPL44" s="50"/>
      <c r="IPM44" s="50"/>
      <c r="IPN44" s="50"/>
      <c r="IPO44" s="50"/>
      <c r="IPP44" s="50"/>
      <c r="IPQ44" s="50"/>
      <c r="IPR44" s="50"/>
      <c r="IPS44" s="50"/>
      <c r="IPT44" s="50"/>
      <c r="IPU44" s="50"/>
      <c r="IPV44" s="50"/>
      <c r="IPW44" s="50"/>
      <c r="IPX44" s="50"/>
      <c r="IPY44" s="50"/>
      <c r="IPZ44" s="50"/>
      <c r="IQA44" s="50"/>
      <c r="IQB44" s="50"/>
      <c r="IQC44" s="50"/>
      <c r="IQD44" s="50"/>
      <c r="IQE44" s="50"/>
      <c r="IQF44" s="50"/>
      <c r="IQG44" s="50"/>
      <c r="IQH44" s="50"/>
      <c r="IQI44" s="50"/>
      <c r="IQJ44" s="50"/>
      <c r="IQK44" s="50"/>
      <c r="IQL44" s="50"/>
      <c r="IQM44" s="50"/>
      <c r="IQN44" s="50"/>
      <c r="IQO44" s="50"/>
      <c r="IQP44" s="50"/>
      <c r="IQQ44" s="50"/>
      <c r="IQR44" s="50"/>
      <c r="IQS44" s="50"/>
      <c r="IQT44" s="50"/>
      <c r="IQU44" s="50"/>
      <c r="IQV44" s="50"/>
      <c r="IQW44" s="50"/>
      <c r="IQX44" s="50"/>
      <c r="IQY44" s="50"/>
      <c r="IQZ44" s="50"/>
      <c r="IRA44" s="50"/>
      <c r="IRB44" s="50"/>
      <c r="IRC44" s="50"/>
      <c r="IRD44" s="50"/>
      <c r="IRE44" s="50"/>
      <c r="IRF44" s="50"/>
      <c r="IRG44" s="50"/>
      <c r="IRH44" s="50"/>
      <c r="IRI44" s="50"/>
      <c r="IRJ44" s="50"/>
      <c r="IRK44" s="50"/>
      <c r="IRL44" s="50"/>
      <c r="IRM44" s="50"/>
      <c r="IRN44" s="50"/>
      <c r="IRO44" s="50"/>
      <c r="IRP44" s="50"/>
      <c r="IRQ44" s="50"/>
      <c r="IRR44" s="50"/>
      <c r="IRS44" s="50"/>
      <c r="IRT44" s="50"/>
      <c r="IRU44" s="50"/>
      <c r="IRV44" s="50"/>
      <c r="IRW44" s="50"/>
      <c r="IRX44" s="50"/>
      <c r="IRY44" s="50"/>
      <c r="IRZ44" s="50"/>
      <c r="ISA44" s="50"/>
      <c r="ISB44" s="50"/>
      <c r="ISC44" s="50"/>
      <c r="ISD44" s="50"/>
      <c r="ISE44" s="50"/>
      <c r="ISF44" s="50"/>
      <c r="ISG44" s="50"/>
      <c r="ISH44" s="50"/>
      <c r="ISI44" s="50"/>
      <c r="ISJ44" s="50"/>
      <c r="ISK44" s="50"/>
      <c r="ISL44" s="50"/>
      <c r="ISM44" s="50"/>
      <c r="ISN44" s="50"/>
      <c r="ISO44" s="50"/>
      <c r="ISP44" s="50"/>
      <c r="ISQ44" s="50"/>
      <c r="ISR44" s="50"/>
      <c r="ISS44" s="50"/>
      <c r="IST44" s="50"/>
      <c r="ISU44" s="50"/>
      <c r="ISV44" s="50"/>
      <c r="ISW44" s="50"/>
      <c r="ISX44" s="50"/>
      <c r="ISY44" s="50"/>
      <c r="ISZ44" s="50"/>
      <c r="ITA44" s="50"/>
      <c r="ITB44" s="50"/>
      <c r="ITC44" s="50"/>
      <c r="ITD44" s="50"/>
      <c r="ITE44" s="50"/>
      <c r="ITF44" s="50"/>
      <c r="ITG44" s="50"/>
      <c r="ITH44" s="50"/>
      <c r="ITI44" s="50"/>
      <c r="ITJ44" s="50"/>
      <c r="ITK44" s="50"/>
      <c r="ITL44" s="50"/>
      <c r="ITM44" s="50"/>
      <c r="ITN44" s="50"/>
      <c r="ITO44" s="50"/>
      <c r="ITP44" s="50"/>
      <c r="ITQ44" s="50"/>
      <c r="ITR44" s="50"/>
      <c r="ITS44" s="50"/>
      <c r="ITT44" s="50"/>
      <c r="ITU44" s="50"/>
      <c r="ITV44" s="50"/>
      <c r="ITW44" s="50"/>
      <c r="ITX44" s="50"/>
      <c r="ITY44" s="50"/>
      <c r="ITZ44" s="50"/>
      <c r="IUA44" s="50"/>
      <c r="IUB44" s="50"/>
      <c r="IUC44" s="50"/>
      <c r="IUD44" s="50"/>
      <c r="IUE44" s="50"/>
      <c r="IUF44" s="50"/>
      <c r="IUG44" s="50"/>
      <c r="IUH44" s="50"/>
      <c r="IUI44" s="50"/>
      <c r="IUJ44" s="50"/>
      <c r="IUK44" s="50"/>
      <c r="IUL44" s="50"/>
      <c r="IUM44" s="50"/>
      <c r="IUN44" s="50"/>
      <c r="IUO44" s="50"/>
      <c r="IUP44" s="50"/>
      <c r="IUQ44" s="50"/>
      <c r="IUR44" s="50"/>
      <c r="IUS44" s="50"/>
      <c r="IUT44" s="50"/>
      <c r="IUU44" s="50"/>
      <c r="IUV44" s="50"/>
      <c r="IUW44" s="50"/>
      <c r="IUX44" s="50"/>
      <c r="IUY44" s="50"/>
      <c r="IUZ44" s="50"/>
      <c r="IVA44" s="50"/>
      <c r="IVB44" s="50"/>
      <c r="IVC44" s="50"/>
      <c r="IVD44" s="50"/>
      <c r="IVE44" s="50"/>
      <c r="IVF44" s="50"/>
      <c r="IVG44" s="50"/>
      <c r="IVH44" s="50"/>
      <c r="IVI44" s="50"/>
      <c r="IVJ44" s="50"/>
      <c r="IVK44" s="50"/>
      <c r="IVL44" s="50"/>
      <c r="IVM44" s="50"/>
      <c r="IVN44" s="50"/>
      <c r="IVO44" s="50"/>
      <c r="IVP44" s="50"/>
      <c r="IVQ44" s="50"/>
      <c r="IVR44" s="50"/>
      <c r="IVS44" s="50"/>
      <c r="IVT44" s="50"/>
      <c r="IVU44" s="50"/>
      <c r="IVV44" s="50"/>
      <c r="IVW44" s="50"/>
      <c r="IVX44" s="50"/>
      <c r="IVY44" s="50"/>
      <c r="IVZ44" s="50"/>
      <c r="IWA44" s="50"/>
      <c r="IWB44" s="50"/>
      <c r="IWC44" s="50"/>
      <c r="IWD44" s="50"/>
      <c r="IWE44" s="50"/>
      <c r="IWF44" s="50"/>
      <c r="IWG44" s="50"/>
      <c r="IWH44" s="50"/>
      <c r="IWI44" s="50"/>
      <c r="IWJ44" s="50"/>
      <c r="IWK44" s="50"/>
      <c r="IWL44" s="50"/>
      <c r="IWM44" s="50"/>
      <c r="IWN44" s="50"/>
      <c r="IWO44" s="50"/>
      <c r="IWP44" s="50"/>
      <c r="IWQ44" s="50"/>
      <c r="IWR44" s="50"/>
      <c r="IWS44" s="50"/>
      <c r="IWT44" s="50"/>
      <c r="IWU44" s="50"/>
      <c r="IWV44" s="50"/>
      <c r="IWW44" s="50"/>
      <c r="IWX44" s="50"/>
      <c r="IWY44" s="50"/>
      <c r="IWZ44" s="50"/>
      <c r="IXA44" s="50"/>
      <c r="IXB44" s="50"/>
      <c r="IXC44" s="50"/>
      <c r="IXD44" s="50"/>
      <c r="IXE44" s="50"/>
      <c r="IXF44" s="50"/>
      <c r="IXG44" s="50"/>
      <c r="IXH44" s="50"/>
      <c r="IXI44" s="50"/>
      <c r="IXJ44" s="50"/>
      <c r="IXK44" s="50"/>
      <c r="IXL44" s="50"/>
      <c r="IXM44" s="50"/>
      <c r="IXN44" s="50"/>
      <c r="IXO44" s="50"/>
      <c r="IXP44" s="50"/>
      <c r="IXQ44" s="50"/>
      <c r="IXR44" s="50"/>
      <c r="IXS44" s="50"/>
      <c r="IXT44" s="50"/>
      <c r="IXU44" s="50"/>
      <c r="IXV44" s="50"/>
      <c r="IXW44" s="50"/>
      <c r="IXX44" s="50"/>
      <c r="IXY44" s="50"/>
      <c r="IXZ44" s="50"/>
      <c r="IYA44" s="50"/>
      <c r="IYB44" s="50"/>
      <c r="IYC44" s="50"/>
      <c r="IYD44" s="50"/>
      <c r="IYE44" s="50"/>
      <c r="IYF44" s="50"/>
      <c r="IYG44" s="50"/>
      <c r="IYH44" s="50"/>
      <c r="IYI44" s="50"/>
      <c r="IYJ44" s="50"/>
      <c r="IYK44" s="50"/>
      <c r="IYL44" s="50"/>
      <c r="IYM44" s="50"/>
      <c r="IYN44" s="50"/>
      <c r="IYO44" s="50"/>
      <c r="IYP44" s="50"/>
      <c r="IYQ44" s="50"/>
      <c r="IYR44" s="50"/>
      <c r="IYS44" s="50"/>
      <c r="IYT44" s="50"/>
      <c r="IYU44" s="50"/>
      <c r="IYV44" s="50"/>
      <c r="IYW44" s="50"/>
      <c r="IYX44" s="50"/>
      <c r="IYY44" s="50"/>
      <c r="IYZ44" s="50"/>
      <c r="IZA44" s="50"/>
      <c r="IZB44" s="50"/>
      <c r="IZC44" s="50"/>
      <c r="IZD44" s="50"/>
      <c r="IZE44" s="50"/>
      <c r="IZF44" s="50"/>
      <c r="IZG44" s="50"/>
      <c r="IZH44" s="50"/>
      <c r="IZI44" s="50"/>
      <c r="IZJ44" s="50"/>
      <c r="IZK44" s="50"/>
      <c r="IZL44" s="50"/>
      <c r="IZM44" s="50"/>
      <c r="IZN44" s="50"/>
      <c r="IZO44" s="50"/>
      <c r="IZP44" s="50"/>
      <c r="IZQ44" s="50"/>
      <c r="IZR44" s="50"/>
      <c r="IZS44" s="50"/>
      <c r="IZT44" s="50"/>
      <c r="IZU44" s="50"/>
      <c r="IZV44" s="50"/>
      <c r="IZW44" s="50"/>
      <c r="IZX44" s="50"/>
      <c r="IZY44" s="50"/>
      <c r="IZZ44" s="50"/>
      <c r="JAA44" s="50"/>
      <c r="JAB44" s="50"/>
      <c r="JAC44" s="50"/>
      <c r="JAD44" s="50"/>
      <c r="JAE44" s="50"/>
      <c r="JAF44" s="50"/>
      <c r="JAG44" s="50"/>
      <c r="JAH44" s="50"/>
      <c r="JAI44" s="50"/>
      <c r="JAJ44" s="50"/>
      <c r="JAK44" s="50"/>
      <c r="JAL44" s="50"/>
      <c r="JAM44" s="50"/>
      <c r="JAN44" s="50"/>
      <c r="JAO44" s="50"/>
      <c r="JAP44" s="50"/>
      <c r="JAQ44" s="50"/>
      <c r="JAR44" s="50"/>
      <c r="JAS44" s="50"/>
      <c r="JAT44" s="50"/>
      <c r="JAU44" s="50"/>
      <c r="JAV44" s="50"/>
      <c r="JAW44" s="50"/>
      <c r="JAX44" s="50"/>
      <c r="JAY44" s="50"/>
      <c r="JAZ44" s="50"/>
      <c r="JBA44" s="50"/>
      <c r="JBB44" s="50"/>
      <c r="JBC44" s="50"/>
      <c r="JBD44" s="50"/>
      <c r="JBE44" s="50"/>
      <c r="JBF44" s="50"/>
      <c r="JBG44" s="50"/>
      <c r="JBH44" s="50"/>
      <c r="JBI44" s="50"/>
      <c r="JBJ44" s="50"/>
      <c r="JBK44" s="50"/>
      <c r="JBL44" s="50"/>
      <c r="JBM44" s="50"/>
      <c r="JBN44" s="50"/>
      <c r="JBO44" s="50"/>
      <c r="JBP44" s="50"/>
      <c r="JBQ44" s="50"/>
      <c r="JBR44" s="50"/>
      <c r="JBS44" s="50"/>
      <c r="JBT44" s="50"/>
      <c r="JBU44" s="50"/>
      <c r="JBV44" s="50"/>
      <c r="JBW44" s="50"/>
      <c r="JBX44" s="50"/>
      <c r="JBY44" s="50"/>
      <c r="JBZ44" s="50"/>
      <c r="JCA44" s="50"/>
      <c r="JCB44" s="50"/>
      <c r="JCC44" s="50"/>
      <c r="JCD44" s="50"/>
      <c r="JCE44" s="50"/>
      <c r="JCF44" s="50"/>
      <c r="JCG44" s="50"/>
      <c r="JCH44" s="50"/>
      <c r="JCI44" s="50"/>
      <c r="JCJ44" s="50"/>
      <c r="JCK44" s="50"/>
      <c r="JCL44" s="50"/>
      <c r="JCM44" s="50"/>
      <c r="JCN44" s="50"/>
      <c r="JCO44" s="50"/>
      <c r="JCP44" s="50"/>
      <c r="JCQ44" s="50"/>
      <c r="JCR44" s="50"/>
      <c r="JCS44" s="50"/>
      <c r="JCT44" s="50"/>
      <c r="JCU44" s="50"/>
      <c r="JCV44" s="50"/>
      <c r="JCW44" s="50"/>
      <c r="JCX44" s="50"/>
      <c r="JCY44" s="50"/>
      <c r="JCZ44" s="50"/>
      <c r="JDA44" s="50"/>
      <c r="JDB44" s="50"/>
      <c r="JDC44" s="50"/>
      <c r="JDD44" s="50"/>
      <c r="JDE44" s="50"/>
      <c r="JDF44" s="50"/>
      <c r="JDG44" s="50"/>
      <c r="JDH44" s="50"/>
      <c r="JDI44" s="50"/>
      <c r="JDJ44" s="50"/>
      <c r="JDK44" s="50"/>
      <c r="JDL44" s="50"/>
      <c r="JDM44" s="50"/>
      <c r="JDN44" s="50"/>
      <c r="JDO44" s="50"/>
      <c r="JDP44" s="50"/>
      <c r="JDQ44" s="50"/>
      <c r="JDR44" s="50"/>
      <c r="JDS44" s="50"/>
      <c r="JDT44" s="50"/>
      <c r="JDU44" s="50"/>
      <c r="JDV44" s="50"/>
      <c r="JDW44" s="50"/>
      <c r="JDX44" s="50"/>
      <c r="JDY44" s="50"/>
      <c r="JDZ44" s="50"/>
      <c r="JEA44" s="50"/>
      <c r="JEB44" s="50"/>
      <c r="JEC44" s="50"/>
      <c r="JED44" s="50"/>
      <c r="JEE44" s="50"/>
      <c r="JEF44" s="50"/>
      <c r="JEG44" s="50"/>
      <c r="JEH44" s="50"/>
      <c r="JEI44" s="50"/>
      <c r="JEJ44" s="50"/>
      <c r="JEK44" s="50"/>
      <c r="JEL44" s="50"/>
      <c r="JEM44" s="50"/>
      <c r="JEN44" s="50"/>
      <c r="JEO44" s="50"/>
      <c r="JEP44" s="50"/>
      <c r="JEQ44" s="50"/>
      <c r="JER44" s="50"/>
      <c r="JES44" s="50"/>
      <c r="JET44" s="50"/>
      <c r="JEU44" s="50"/>
      <c r="JEV44" s="50"/>
      <c r="JEW44" s="50"/>
      <c r="JEX44" s="50"/>
      <c r="JEY44" s="50"/>
      <c r="JEZ44" s="50"/>
      <c r="JFA44" s="50"/>
      <c r="JFB44" s="50"/>
      <c r="JFC44" s="50"/>
      <c r="JFD44" s="50"/>
      <c r="JFE44" s="50"/>
      <c r="JFF44" s="50"/>
      <c r="JFG44" s="50"/>
      <c r="JFH44" s="50"/>
      <c r="JFI44" s="50"/>
      <c r="JFJ44" s="50"/>
      <c r="JFK44" s="50"/>
      <c r="JFL44" s="50"/>
      <c r="JFM44" s="50"/>
      <c r="JFN44" s="50"/>
      <c r="JFO44" s="50"/>
      <c r="JFP44" s="50"/>
      <c r="JFQ44" s="50"/>
      <c r="JFR44" s="50"/>
      <c r="JFS44" s="50"/>
      <c r="JFT44" s="50"/>
      <c r="JFU44" s="50"/>
      <c r="JFV44" s="50"/>
      <c r="JFW44" s="50"/>
      <c r="JFX44" s="50"/>
      <c r="JFY44" s="50"/>
      <c r="JFZ44" s="50"/>
      <c r="JGA44" s="50"/>
      <c r="JGB44" s="50"/>
      <c r="JGC44" s="50"/>
      <c r="JGD44" s="50"/>
      <c r="JGE44" s="50"/>
      <c r="JGF44" s="50"/>
      <c r="JGG44" s="50"/>
      <c r="JGH44" s="50"/>
      <c r="JGI44" s="50"/>
      <c r="JGJ44" s="50"/>
      <c r="JGK44" s="50"/>
      <c r="JGL44" s="50"/>
      <c r="JGM44" s="50"/>
      <c r="JGN44" s="50"/>
      <c r="JGO44" s="50"/>
      <c r="JGP44" s="50"/>
      <c r="JGQ44" s="50"/>
      <c r="JGR44" s="50"/>
      <c r="JGS44" s="50"/>
      <c r="JGT44" s="50"/>
      <c r="JGU44" s="50"/>
      <c r="JGV44" s="50"/>
      <c r="JGW44" s="50"/>
      <c r="JGX44" s="50"/>
      <c r="JGY44" s="50"/>
      <c r="JGZ44" s="50"/>
      <c r="JHA44" s="50"/>
      <c r="JHB44" s="50"/>
      <c r="JHC44" s="50"/>
      <c r="JHD44" s="50"/>
      <c r="JHE44" s="50"/>
      <c r="JHF44" s="50"/>
      <c r="JHG44" s="50"/>
      <c r="JHH44" s="50"/>
      <c r="JHI44" s="50"/>
      <c r="JHJ44" s="50"/>
      <c r="JHK44" s="50"/>
      <c r="JHL44" s="50"/>
      <c r="JHM44" s="50"/>
      <c r="JHN44" s="50"/>
      <c r="JHO44" s="50"/>
      <c r="JHP44" s="50"/>
      <c r="JHQ44" s="50"/>
      <c r="JHR44" s="50"/>
      <c r="JHS44" s="50"/>
      <c r="JHT44" s="50"/>
      <c r="JHU44" s="50"/>
      <c r="JHV44" s="50"/>
      <c r="JHW44" s="50"/>
      <c r="JHX44" s="50"/>
      <c r="JHY44" s="50"/>
      <c r="JHZ44" s="50"/>
      <c r="JIA44" s="50"/>
      <c r="JIB44" s="50"/>
      <c r="JIC44" s="50"/>
      <c r="JID44" s="50"/>
      <c r="JIE44" s="50"/>
      <c r="JIF44" s="50"/>
      <c r="JIG44" s="50"/>
      <c r="JIH44" s="50"/>
      <c r="JII44" s="50"/>
      <c r="JIJ44" s="50"/>
      <c r="JIK44" s="50"/>
      <c r="JIL44" s="50"/>
      <c r="JIM44" s="50"/>
      <c r="JIN44" s="50"/>
      <c r="JIO44" s="50"/>
      <c r="JIP44" s="50"/>
      <c r="JIQ44" s="50"/>
      <c r="JIR44" s="50"/>
      <c r="JIS44" s="50"/>
      <c r="JIT44" s="50"/>
      <c r="JIU44" s="50"/>
      <c r="JIV44" s="50"/>
      <c r="JIW44" s="50"/>
      <c r="JIX44" s="50"/>
      <c r="JIY44" s="50"/>
      <c r="JIZ44" s="50"/>
      <c r="JJA44" s="50"/>
      <c r="JJB44" s="50"/>
      <c r="JJC44" s="50"/>
      <c r="JJD44" s="50"/>
      <c r="JJE44" s="50"/>
      <c r="JJF44" s="50"/>
      <c r="JJG44" s="50"/>
      <c r="JJH44" s="50"/>
      <c r="JJI44" s="50"/>
      <c r="JJJ44" s="50"/>
      <c r="JJK44" s="50"/>
      <c r="JJL44" s="50"/>
      <c r="JJM44" s="50"/>
      <c r="JJN44" s="50"/>
      <c r="JJO44" s="50"/>
      <c r="JJP44" s="50"/>
      <c r="JJQ44" s="50"/>
      <c r="JJR44" s="50"/>
      <c r="JJS44" s="50"/>
      <c r="JJT44" s="50"/>
      <c r="JJU44" s="50"/>
      <c r="JJV44" s="50"/>
      <c r="JJW44" s="50"/>
      <c r="JJX44" s="50"/>
      <c r="JJY44" s="50"/>
      <c r="JJZ44" s="50"/>
      <c r="JKA44" s="50"/>
      <c r="JKB44" s="50"/>
      <c r="JKC44" s="50"/>
      <c r="JKD44" s="50"/>
      <c r="JKE44" s="50"/>
      <c r="JKF44" s="50"/>
      <c r="JKG44" s="50"/>
      <c r="JKH44" s="50"/>
      <c r="JKI44" s="50"/>
      <c r="JKJ44" s="50"/>
      <c r="JKK44" s="50"/>
      <c r="JKL44" s="50"/>
      <c r="JKM44" s="50"/>
      <c r="JKN44" s="50"/>
      <c r="JKO44" s="50"/>
      <c r="JKP44" s="50"/>
      <c r="JKQ44" s="50"/>
      <c r="JKR44" s="50"/>
      <c r="JKS44" s="50"/>
      <c r="JKT44" s="50"/>
      <c r="JKU44" s="50"/>
      <c r="JKV44" s="50"/>
      <c r="JKW44" s="50"/>
      <c r="JKX44" s="50"/>
      <c r="JKY44" s="50"/>
      <c r="JKZ44" s="50"/>
      <c r="JLA44" s="50"/>
      <c r="JLB44" s="50"/>
      <c r="JLC44" s="50"/>
      <c r="JLD44" s="50"/>
      <c r="JLE44" s="50"/>
      <c r="JLF44" s="50"/>
      <c r="JLG44" s="50"/>
      <c r="JLH44" s="50"/>
      <c r="JLI44" s="50"/>
      <c r="JLJ44" s="50"/>
      <c r="JLK44" s="50"/>
      <c r="JLL44" s="50"/>
      <c r="JLM44" s="50"/>
      <c r="JLN44" s="50"/>
      <c r="JLO44" s="50"/>
      <c r="JLP44" s="50"/>
      <c r="JLQ44" s="50"/>
      <c r="JLR44" s="50"/>
      <c r="JLS44" s="50"/>
      <c r="JLT44" s="50"/>
      <c r="JLU44" s="50"/>
      <c r="JLV44" s="50"/>
      <c r="JLW44" s="50"/>
      <c r="JLX44" s="50"/>
      <c r="JLY44" s="50"/>
      <c r="JLZ44" s="50"/>
      <c r="JMA44" s="50"/>
      <c r="JMB44" s="50"/>
      <c r="JMC44" s="50"/>
      <c r="JMD44" s="50"/>
      <c r="JME44" s="50"/>
      <c r="JMF44" s="50"/>
      <c r="JMG44" s="50"/>
      <c r="JMH44" s="50"/>
      <c r="JMI44" s="50"/>
      <c r="JMJ44" s="50"/>
      <c r="JMK44" s="50"/>
      <c r="JML44" s="50"/>
      <c r="JMM44" s="50"/>
      <c r="JMN44" s="50"/>
      <c r="JMO44" s="50"/>
      <c r="JMP44" s="50"/>
      <c r="JMQ44" s="50"/>
      <c r="JMR44" s="50"/>
      <c r="JMS44" s="50"/>
      <c r="JMT44" s="50"/>
      <c r="JMU44" s="50"/>
      <c r="JMV44" s="50"/>
      <c r="JMW44" s="50"/>
      <c r="JMX44" s="50"/>
      <c r="JMY44" s="50"/>
      <c r="JMZ44" s="50"/>
      <c r="JNA44" s="50"/>
      <c r="JNB44" s="50"/>
      <c r="JNC44" s="50"/>
      <c r="JND44" s="50"/>
      <c r="JNE44" s="50"/>
      <c r="JNF44" s="50"/>
      <c r="JNG44" s="50"/>
      <c r="JNH44" s="50"/>
      <c r="JNI44" s="50"/>
      <c r="JNJ44" s="50"/>
      <c r="JNK44" s="50"/>
      <c r="JNL44" s="50"/>
      <c r="JNM44" s="50"/>
      <c r="JNN44" s="50"/>
      <c r="JNO44" s="50"/>
      <c r="JNP44" s="50"/>
      <c r="JNQ44" s="50"/>
      <c r="JNR44" s="50"/>
      <c r="JNS44" s="50"/>
      <c r="JNT44" s="50"/>
      <c r="JNU44" s="50"/>
      <c r="JNV44" s="50"/>
      <c r="JNW44" s="50"/>
      <c r="JNX44" s="50"/>
      <c r="JNY44" s="50"/>
      <c r="JNZ44" s="50"/>
      <c r="JOA44" s="50"/>
      <c r="JOB44" s="50"/>
      <c r="JOC44" s="50"/>
      <c r="JOD44" s="50"/>
      <c r="JOE44" s="50"/>
      <c r="JOF44" s="50"/>
      <c r="JOG44" s="50"/>
      <c r="JOH44" s="50"/>
      <c r="JOI44" s="50"/>
      <c r="JOJ44" s="50"/>
      <c r="JOK44" s="50"/>
      <c r="JOL44" s="50"/>
      <c r="JOM44" s="50"/>
      <c r="JON44" s="50"/>
      <c r="JOO44" s="50"/>
      <c r="JOP44" s="50"/>
      <c r="JOQ44" s="50"/>
      <c r="JOR44" s="50"/>
      <c r="JOS44" s="50"/>
      <c r="JOT44" s="50"/>
      <c r="JOU44" s="50"/>
      <c r="JOV44" s="50"/>
      <c r="JOW44" s="50"/>
      <c r="JOX44" s="50"/>
      <c r="JOY44" s="50"/>
      <c r="JOZ44" s="50"/>
      <c r="JPA44" s="50"/>
      <c r="JPB44" s="50"/>
      <c r="JPC44" s="50"/>
      <c r="JPD44" s="50"/>
      <c r="JPE44" s="50"/>
      <c r="JPF44" s="50"/>
      <c r="JPG44" s="50"/>
      <c r="JPH44" s="50"/>
      <c r="JPI44" s="50"/>
      <c r="JPJ44" s="50"/>
      <c r="JPK44" s="50"/>
      <c r="JPL44" s="50"/>
      <c r="JPM44" s="50"/>
      <c r="JPN44" s="50"/>
      <c r="JPO44" s="50"/>
      <c r="JPP44" s="50"/>
      <c r="JPQ44" s="50"/>
      <c r="JPR44" s="50"/>
      <c r="JPS44" s="50"/>
      <c r="JPT44" s="50"/>
      <c r="JPU44" s="50"/>
      <c r="JPV44" s="50"/>
      <c r="JPW44" s="50"/>
      <c r="JPX44" s="50"/>
      <c r="JPY44" s="50"/>
      <c r="JPZ44" s="50"/>
      <c r="JQA44" s="50"/>
      <c r="JQB44" s="50"/>
      <c r="JQC44" s="50"/>
      <c r="JQD44" s="50"/>
      <c r="JQE44" s="50"/>
      <c r="JQF44" s="50"/>
      <c r="JQG44" s="50"/>
      <c r="JQH44" s="50"/>
      <c r="JQI44" s="50"/>
      <c r="JQJ44" s="50"/>
      <c r="JQK44" s="50"/>
      <c r="JQL44" s="50"/>
      <c r="JQM44" s="50"/>
      <c r="JQN44" s="50"/>
      <c r="JQO44" s="50"/>
      <c r="JQP44" s="50"/>
      <c r="JQQ44" s="50"/>
      <c r="JQR44" s="50"/>
      <c r="JQS44" s="50"/>
      <c r="JQT44" s="50"/>
      <c r="JQU44" s="50"/>
      <c r="JQV44" s="50"/>
      <c r="JQW44" s="50"/>
      <c r="JQX44" s="50"/>
      <c r="JQY44" s="50"/>
      <c r="JQZ44" s="50"/>
      <c r="JRA44" s="50"/>
      <c r="JRB44" s="50"/>
      <c r="JRC44" s="50"/>
      <c r="JRD44" s="50"/>
      <c r="JRE44" s="50"/>
      <c r="JRF44" s="50"/>
      <c r="JRG44" s="50"/>
      <c r="JRH44" s="50"/>
      <c r="JRI44" s="50"/>
      <c r="JRJ44" s="50"/>
      <c r="JRK44" s="50"/>
      <c r="JRL44" s="50"/>
      <c r="JRM44" s="50"/>
      <c r="JRN44" s="50"/>
      <c r="JRO44" s="50"/>
      <c r="JRP44" s="50"/>
      <c r="JRQ44" s="50"/>
      <c r="JRR44" s="50"/>
      <c r="JRS44" s="50"/>
      <c r="JRT44" s="50"/>
      <c r="JRU44" s="50"/>
      <c r="JRV44" s="50"/>
      <c r="JRW44" s="50"/>
      <c r="JRX44" s="50"/>
      <c r="JRY44" s="50"/>
      <c r="JRZ44" s="50"/>
      <c r="JSA44" s="50"/>
      <c r="JSB44" s="50"/>
      <c r="JSC44" s="50"/>
      <c r="JSD44" s="50"/>
      <c r="JSE44" s="50"/>
      <c r="JSF44" s="50"/>
      <c r="JSG44" s="50"/>
      <c r="JSH44" s="50"/>
      <c r="JSI44" s="50"/>
      <c r="JSJ44" s="50"/>
      <c r="JSK44" s="50"/>
      <c r="JSL44" s="50"/>
      <c r="JSM44" s="50"/>
      <c r="JSN44" s="50"/>
      <c r="JSO44" s="50"/>
      <c r="JSP44" s="50"/>
      <c r="JSQ44" s="50"/>
      <c r="JSR44" s="50"/>
      <c r="JSS44" s="50"/>
      <c r="JST44" s="50"/>
      <c r="JSU44" s="50"/>
      <c r="JSV44" s="50"/>
      <c r="JSW44" s="50"/>
      <c r="JSX44" s="50"/>
      <c r="JSY44" s="50"/>
      <c r="JSZ44" s="50"/>
      <c r="JTA44" s="50"/>
      <c r="JTB44" s="50"/>
      <c r="JTC44" s="50"/>
      <c r="JTD44" s="50"/>
      <c r="JTE44" s="50"/>
      <c r="JTF44" s="50"/>
      <c r="JTG44" s="50"/>
      <c r="JTH44" s="50"/>
      <c r="JTI44" s="50"/>
      <c r="JTJ44" s="50"/>
      <c r="JTK44" s="50"/>
      <c r="JTL44" s="50"/>
      <c r="JTM44" s="50"/>
      <c r="JTN44" s="50"/>
      <c r="JTO44" s="50"/>
      <c r="JTP44" s="50"/>
      <c r="JTQ44" s="50"/>
      <c r="JTR44" s="50"/>
      <c r="JTS44" s="50"/>
      <c r="JTT44" s="50"/>
      <c r="JTU44" s="50"/>
      <c r="JTV44" s="50"/>
      <c r="JTW44" s="50"/>
      <c r="JTX44" s="50"/>
      <c r="JTY44" s="50"/>
      <c r="JTZ44" s="50"/>
      <c r="JUA44" s="50"/>
      <c r="JUB44" s="50"/>
      <c r="JUC44" s="50"/>
      <c r="JUD44" s="50"/>
      <c r="JUE44" s="50"/>
      <c r="JUF44" s="50"/>
      <c r="JUG44" s="50"/>
      <c r="JUH44" s="50"/>
      <c r="JUI44" s="50"/>
      <c r="JUJ44" s="50"/>
      <c r="JUK44" s="50"/>
      <c r="JUL44" s="50"/>
      <c r="JUM44" s="50"/>
      <c r="JUN44" s="50"/>
      <c r="JUO44" s="50"/>
      <c r="JUP44" s="50"/>
      <c r="JUQ44" s="50"/>
      <c r="JUR44" s="50"/>
      <c r="JUS44" s="50"/>
      <c r="JUT44" s="50"/>
      <c r="JUU44" s="50"/>
      <c r="JUV44" s="50"/>
      <c r="JUW44" s="50"/>
      <c r="JUX44" s="50"/>
      <c r="JUY44" s="50"/>
      <c r="JUZ44" s="50"/>
      <c r="JVA44" s="50"/>
      <c r="JVB44" s="50"/>
      <c r="JVC44" s="50"/>
      <c r="JVD44" s="50"/>
      <c r="JVE44" s="50"/>
      <c r="JVF44" s="50"/>
      <c r="JVG44" s="50"/>
      <c r="JVH44" s="50"/>
      <c r="JVI44" s="50"/>
      <c r="JVJ44" s="50"/>
      <c r="JVK44" s="50"/>
      <c r="JVL44" s="50"/>
      <c r="JVM44" s="50"/>
      <c r="JVN44" s="50"/>
      <c r="JVO44" s="50"/>
      <c r="JVP44" s="50"/>
      <c r="JVQ44" s="50"/>
      <c r="JVR44" s="50"/>
      <c r="JVS44" s="50"/>
      <c r="JVT44" s="50"/>
      <c r="JVU44" s="50"/>
      <c r="JVV44" s="50"/>
      <c r="JVW44" s="50"/>
      <c r="JVX44" s="50"/>
      <c r="JVY44" s="50"/>
      <c r="JVZ44" s="50"/>
      <c r="JWA44" s="50"/>
      <c r="JWB44" s="50"/>
      <c r="JWC44" s="50"/>
      <c r="JWD44" s="50"/>
      <c r="JWE44" s="50"/>
      <c r="JWF44" s="50"/>
      <c r="JWG44" s="50"/>
      <c r="JWH44" s="50"/>
      <c r="JWI44" s="50"/>
      <c r="JWJ44" s="50"/>
      <c r="JWK44" s="50"/>
      <c r="JWL44" s="50"/>
      <c r="JWM44" s="50"/>
      <c r="JWN44" s="50"/>
      <c r="JWO44" s="50"/>
      <c r="JWP44" s="50"/>
      <c r="JWQ44" s="50"/>
      <c r="JWR44" s="50"/>
      <c r="JWS44" s="50"/>
      <c r="JWT44" s="50"/>
      <c r="JWU44" s="50"/>
      <c r="JWV44" s="50"/>
      <c r="JWW44" s="50"/>
      <c r="JWX44" s="50"/>
      <c r="JWY44" s="50"/>
      <c r="JWZ44" s="50"/>
      <c r="JXA44" s="50"/>
      <c r="JXB44" s="50"/>
      <c r="JXC44" s="50"/>
      <c r="JXD44" s="50"/>
      <c r="JXE44" s="50"/>
      <c r="JXF44" s="50"/>
      <c r="JXG44" s="50"/>
      <c r="JXH44" s="50"/>
      <c r="JXI44" s="50"/>
      <c r="JXJ44" s="50"/>
      <c r="JXK44" s="50"/>
      <c r="JXL44" s="50"/>
      <c r="JXM44" s="50"/>
      <c r="JXN44" s="50"/>
      <c r="JXO44" s="50"/>
      <c r="JXP44" s="50"/>
      <c r="JXQ44" s="50"/>
      <c r="JXR44" s="50"/>
      <c r="JXS44" s="50"/>
      <c r="JXT44" s="50"/>
      <c r="JXU44" s="50"/>
      <c r="JXV44" s="50"/>
      <c r="JXW44" s="50"/>
      <c r="JXX44" s="50"/>
      <c r="JXY44" s="50"/>
      <c r="JXZ44" s="50"/>
      <c r="JYA44" s="50"/>
      <c r="JYB44" s="50"/>
      <c r="JYC44" s="50"/>
      <c r="JYD44" s="50"/>
      <c r="JYE44" s="50"/>
      <c r="JYF44" s="50"/>
      <c r="JYG44" s="50"/>
      <c r="JYH44" s="50"/>
      <c r="JYI44" s="50"/>
      <c r="JYJ44" s="50"/>
      <c r="JYK44" s="50"/>
      <c r="JYL44" s="50"/>
      <c r="JYM44" s="50"/>
      <c r="JYN44" s="50"/>
      <c r="JYO44" s="50"/>
      <c r="JYP44" s="50"/>
      <c r="JYQ44" s="50"/>
      <c r="JYR44" s="50"/>
      <c r="JYS44" s="50"/>
      <c r="JYT44" s="50"/>
      <c r="JYU44" s="50"/>
      <c r="JYV44" s="50"/>
      <c r="JYW44" s="50"/>
      <c r="JYX44" s="50"/>
      <c r="JYY44" s="50"/>
      <c r="JYZ44" s="50"/>
      <c r="JZA44" s="50"/>
      <c r="JZB44" s="50"/>
      <c r="JZC44" s="50"/>
      <c r="JZD44" s="50"/>
      <c r="JZE44" s="50"/>
      <c r="JZF44" s="50"/>
      <c r="JZG44" s="50"/>
      <c r="JZH44" s="50"/>
      <c r="JZI44" s="50"/>
      <c r="JZJ44" s="50"/>
      <c r="JZK44" s="50"/>
      <c r="JZL44" s="50"/>
      <c r="JZM44" s="50"/>
      <c r="JZN44" s="50"/>
      <c r="JZO44" s="50"/>
      <c r="JZP44" s="50"/>
      <c r="JZQ44" s="50"/>
      <c r="JZR44" s="50"/>
      <c r="JZS44" s="50"/>
      <c r="JZT44" s="50"/>
      <c r="JZU44" s="50"/>
      <c r="JZV44" s="50"/>
      <c r="JZW44" s="50"/>
      <c r="JZX44" s="50"/>
      <c r="JZY44" s="50"/>
      <c r="JZZ44" s="50"/>
      <c r="KAA44" s="50"/>
      <c r="KAB44" s="50"/>
      <c r="KAC44" s="50"/>
      <c r="KAD44" s="50"/>
      <c r="KAE44" s="50"/>
      <c r="KAF44" s="50"/>
      <c r="KAG44" s="50"/>
      <c r="KAH44" s="50"/>
      <c r="KAI44" s="50"/>
      <c r="KAJ44" s="50"/>
      <c r="KAK44" s="50"/>
      <c r="KAL44" s="50"/>
      <c r="KAM44" s="50"/>
      <c r="KAN44" s="50"/>
      <c r="KAO44" s="50"/>
      <c r="KAP44" s="50"/>
      <c r="KAQ44" s="50"/>
      <c r="KAR44" s="50"/>
      <c r="KAS44" s="50"/>
      <c r="KAT44" s="50"/>
      <c r="KAU44" s="50"/>
      <c r="KAV44" s="50"/>
      <c r="KAW44" s="50"/>
      <c r="KAX44" s="50"/>
      <c r="KAY44" s="50"/>
      <c r="KAZ44" s="50"/>
      <c r="KBA44" s="50"/>
      <c r="KBB44" s="50"/>
      <c r="KBC44" s="50"/>
      <c r="KBD44" s="50"/>
      <c r="KBE44" s="50"/>
      <c r="KBF44" s="50"/>
      <c r="KBG44" s="50"/>
      <c r="KBH44" s="50"/>
      <c r="KBI44" s="50"/>
      <c r="KBJ44" s="50"/>
      <c r="KBK44" s="50"/>
      <c r="KBL44" s="50"/>
      <c r="KBM44" s="50"/>
      <c r="KBN44" s="50"/>
      <c r="KBO44" s="50"/>
      <c r="KBP44" s="50"/>
      <c r="KBQ44" s="50"/>
      <c r="KBR44" s="50"/>
      <c r="KBS44" s="50"/>
      <c r="KBT44" s="50"/>
      <c r="KBU44" s="50"/>
      <c r="KBV44" s="50"/>
      <c r="KBW44" s="50"/>
      <c r="KBX44" s="50"/>
      <c r="KBY44" s="50"/>
      <c r="KBZ44" s="50"/>
      <c r="KCA44" s="50"/>
      <c r="KCB44" s="50"/>
      <c r="KCC44" s="50"/>
      <c r="KCD44" s="50"/>
      <c r="KCE44" s="50"/>
      <c r="KCF44" s="50"/>
      <c r="KCG44" s="50"/>
      <c r="KCH44" s="50"/>
      <c r="KCI44" s="50"/>
      <c r="KCJ44" s="50"/>
      <c r="KCK44" s="50"/>
      <c r="KCL44" s="50"/>
      <c r="KCM44" s="50"/>
      <c r="KCN44" s="50"/>
      <c r="KCO44" s="50"/>
      <c r="KCP44" s="50"/>
      <c r="KCQ44" s="50"/>
      <c r="KCR44" s="50"/>
      <c r="KCS44" s="50"/>
      <c r="KCT44" s="50"/>
      <c r="KCU44" s="50"/>
      <c r="KCV44" s="50"/>
      <c r="KCW44" s="50"/>
      <c r="KCX44" s="50"/>
      <c r="KCY44" s="50"/>
      <c r="KCZ44" s="50"/>
      <c r="KDA44" s="50"/>
      <c r="KDB44" s="50"/>
      <c r="KDC44" s="50"/>
      <c r="KDD44" s="50"/>
      <c r="KDE44" s="50"/>
      <c r="KDF44" s="50"/>
      <c r="KDG44" s="50"/>
      <c r="KDH44" s="50"/>
      <c r="KDI44" s="50"/>
      <c r="KDJ44" s="50"/>
      <c r="KDK44" s="50"/>
      <c r="KDL44" s="50"/>
      <c r="KDM44" s="50"/>
      <c r="KDN44" s="50"/>
      <c r="KDO44" s="50"/>
      <c r="KDP44" s="50"/>
      <c r="KDQ44" s="50"/>
      <c r="KDR44" s="50"/>
      <c r="KDS44" s="50"/>
      <c r="KDT44" s="50"/>
      <c r="KDU44" s="50"/>
      <c r="KDV44" s="50"/>
      <c r="KDW44" s="50"/>
      <c r="KDX44" s="50"/>
      <c r="KDY44" s="50"/>
      <c r="KDZ44" s="50"/>
      <c r="KEA44" s="50"/>
      <c r="KEB44" s="50"/>
      <c r="KEC44" s="50"/>
      <c r="KED44" s="50"/>
      <c r="KEE44" s="50"/>
      <c r="KEF44" s="50"/>
      <c r="KEG44" s="50"/>
      <c r="KEH44" s="50"/>
      <c r="KEI44" s="50"/>
      <c r="KEJ44" s="50"/>
      <c r="KEK44" s="50"/>
      <c r="KEL44" s="50"/>
      <c r="KEM44" s="50"/>
      <c r="KEN44" s="50"/>
      <c r="KEO44" s="50"/>
      <c r="KEP44" s="50"/>
      <c r="KEQ44" s="50"/>
      <c r="KER44" s="50"/>
      <c r="KES44" s="50"/>
      <c r="KET44" s="50"/>
      <c r="KEU44" s="50"/>
      <c r="KEV44" s="50"/>
      <c r="KEW44" s="50"/>
      <c r="KEX44" s="50"/>
      <c r="KEY44" s="50"/>
      <c r="KEZ44" s="50"/>
      <c r="KFA44" s="50"/>
      <c r="KFB44" s="50"/>
      <c r="KFC44" s="50"/>
      <c r="KFD44" s="50"/>
      <c r="KFE44" s="50"/>
      <c r="KFF44" s="50"/>
      <c r="KFG44" s="50"/>
      <c r="KFH44" s="50"/>
      <c r="KFI44" s="50"/>
      <c r="KFJ44" s="50"/>
      <c r="KFK44" s="50"/>
      <c r="KFL44" s="50"/>
      <c r="KFM44" s="50"/>
      <c r="KFN44" s="50"/>
      <c r="KFO44" s="50"/>
      <c r="KFP44" s="50"/>
      <c r="KFQ44" s="50"/>
      <c r="KFR44" s="50"/>
      <c r="KFS44" s="50"/>
      <c r="KFT44" s="50"/>
      <c r="KFU44" s="50"/>
      <c r="KFV44" s="50"/>
      <c r="KFW44" s="50"/>
      <c r="KFX44" s="50"/>
      <c r="KFY44" s="50"/>
      <c r="KFZ44" s="50"/>
      <c r="KGA44" s="50"/>
      <c r="KGB44" s="50"/>
      <c r="KGC44" s="50"/>
      <c r="KGD44" s="50"/>
      <c r="KGE44" s="50"/>
      <c r="KGF44" s="50"/>
      <c r="KGG44" s="50"/>
      <c r="KGH44" s="50"/>
      <c r="KGI44" s="50"/>
      <c r="KGJ44" s="50"/>
      <c r="KGK44" s="50"/>
      <c r="KGL44" s="50"/>
      <c r="KGM44" s="50"/>
      <c r="KGN44" s="50"/>
      <c r="KGO44" s="50"/>
      <c r="KGP44" s="50"/>
      <c r="KGQ44" s="50"/>
      <c r="KGR44" s="50"/>
      <c r="KGS44" s="50"/>
      <c r="KGT44" s="50"/>
      <c r="KGU44" s="50"/>
      <c r="KGV44" s="50"/>
      <c r="KGW44" s="50"/>
      <c r="KGX44" s="50"/>
      <c r="KGY44" s="50"/>
      <c r="KGZ44" s="50"/>
      <c r="KHA44" s="50"/>
      <c r="KHB44" s="50"/>
      <c r="KHC44" s="50"/>
      <c r="KHD44" s="50"/>
      <c r="KHE44" s="50"/>
      <c r="KHF44" s="50"/>
      <c r="KHG44" s="50"/>
      <c r="KHH44" s="50"/>
      <c r="KHI44" s="50"/>
      <c r="KHJ44" s="50"/>
      <c r="KHK44" s="50"/>
      <c r="KHL44" s="50"/>
      <c r="KHM44" s="50"/>
      <c r="KHN44" s="50"/>
      <c r="KHO44" s="50"/>
      <c r="KHP44" s="50"/>
      <c r="KHQ44" s="50"/>
      <c r="KHR44" s="50"/>
      <c r="KHS44" s="50"/>
      <c r="KHT44" s="50"/>
      <c r="KHU44" s="50"/>
      <c r="KHV44" s="50"/>
      <c r="KHW44" s="50"/>
      <c r="KHX44" s="50"/>
      <c r="KHY44" s="50"/>
      <c r="KHZ44" s="50"/>
      <c r="KIA44" s="50"/>
      <c r="KIB44" s="50"/>
      <c r="KIC44" s="50"/>
      <c r="KID44" s="50"/>
      <c r="KIE44" s="50"/>
      <c r="KIF44" s="50"/>
      <c r="KIG44" s="50"/>
      <c r="KIH44" s="50"/>
      <c r="KII44" s="50"/>
      <c r="KIJ44" s="50"/>
      <c r="KIK44" s="50"/>
      <c r="KIL44" s="50"/>
      <c r="KIM44" s="50"/>
      <c r="KIN44" s="50"/>
      <c r="KIO44" s="50"/>
      <c r="KIP44" s="50"/>
      <c r="KIQ44" s="50"/>
      <c r="KIR44" s="50"/>
      <c r="KIS44" s="50"/>
      <c r="KIT44" s="50"/>
      <c r="KIU44" s="50"/>
      <c r="KIV44" s="50"/>
      <c r="KIW44" s="50"/>
      <c r="KIX44" s="50"/>
      <c r="KIY44" s="50"/>
      <c r="KIZ44" s="50"/>
      <c r="KJA44" s="50"/>
      <c r="KJB44" s="50"/>
      <c r="KJC44" s="50"/>
      <c r="KJD44" s="50"/>
      <c r="KJE44" s="50"/>
      <c r="KJF44" s="50"/>
      <c r="KJG44" s="50"/>
      <c r="KJH44" s="50"/>
      <c r="KJI44" s="50"/>
      <c r="KJJ44" s="50"/>
      <c r="KJK44" s="50"/>
      <c r="KJL44" s="50"/>
      <c r="KJM44" s="50"/>
      <c r="KJN44" s="50"/>
      <c r="KJO44" s="50"/>
      <c r="KJP44" s="50"/>
      <c r="KJQ44" s="50"/>
      <c r="KJR44" s="50"/>
      <c r="KJS44" s="50"/>
      <c r="KJT44" s="50"/>
      <c r="KJU44" s="50"/>
      <c r="KJV44" s="50"/>
      <c r="KJW44" s="50"/>
      <c r="KJX44" s="50"/>
      <c r="KJY44" s="50"/>
      <c r="KJZ44" s="50"/>
      <c r="KKA44" s="50"/>
      <c r="KKB44" s="50"/>
      <c r="KKC44" s="50"/>
      <c r="KKD44" s="50"/>
      <c r="KKE44" s="50"/>
      <c r="KKF44" s="50"/>
      <c r="KKG44" s="50"/>
      <c r="KKH44" s="50"/>
      <c r="KKI44" s="50"/>
      <c r="KKJ44" s="50"/>
      <c r="KKK44" s="50"/>
      <c r="KKL44" s="50"/>
      <c r="KKM44" s="50"/>
      <c r="KKN44" s="50"/>
      <c r="KKO44" s="50"/>
      <c r="KKP44" s="50"/>
      <c r="KKQ44" s="50"/>
      <c r="KKR44" s="50"/>
      <c r="KKS44" s="50"/>
      <c r="KKT44" s="50"/>
      <c r="KKU44" s="50"/>
      <c r="KKV44" s="50"/>
      <c r="KKW44" s="50"/>
      <c r="KKX44" s="50"/>
      <c r="KKY44" s="50"/>
      <c r="KKZ44" s="50"/>
      <c r="KLA44" s="50"/>
      <c r="KLB44" s="50"/>
      <c r="KLC44" s="50"/>
      <c r="KLD44" s="50"/>
      <c r="KLE44" s="50"/>
      <c r="KLF44" s="50"/>
      <c r="KLG44" s="50"/>
      <c r="KLH44" s="50"/>
      <c r="KLI44" s="50"/>
      <c r="KLJ44" s="50"/>
      <c r="KLK44" s="50"/>
      <c r="KLL44" s="50"/>
      <c r="KLM44" s="50"/>
      <c r="KLN44" s="50"/>
      <c r="KLO44" s="50"/>
      <c r="KLP44" s="50"/>
      <c r="KLQ44" s="50"/>
      <c r="KLR44" s="50"/>
      <c r="KLS44" s="50"/>
      <c r="KLT44" s="50"/>
      <c r="KLU44" s="50"/>
      <c r="KLV44" s="50"/>
      <c r="KLW44" s="50"/>
      <c r="KLX44" s="50"/>
      <c r="KLY44" s="50"/>
      <c r="KLZ44" s="50"/>
      <c r="KMA44" s="50"/>
      <c r="KMB44" s="50"/>
      <c r="KMC44" s="50"/>
      <c r="KMD44" s="50"/>
      <c r="KME44" s="50"/>
      <c r="KMF44" s="50"/>
      <c r="KMG44" s="50"/>
      <c r="KMH44" s="50"/>
      <c r="KMI44" s="50"/>
      <c r="KMJ44" s="50"/>
      <c r="KMK44" s="50"/>
      <c r="KML44" s="50"/>
      <c r="KMM44" s="50"/>
      <c r="KMN44" s="50"/>
      <c r="KMO44" s="50"/>
      <c r="KMP44" s="50"/>
      <c r="KMQ44" s="50"/>
      <c r="KMR44" s="50"/>
      <c r="KMS44" s="50"/>
      <c r="KMT44" s="50"/>
      <c r="KMU44" s="50"/>
      <c r="KMV44" s="50"/>
      <c r="KMW44" s="50"/>
      <c r="KMX44" s="50"/>
      <c r="KMY44" s="50"/>
      <c r="KMZ44" s="50"/>
      <c r="KNA44" s="50"/>
      <c r="KNB44" s="50"/>
      <c r="KNC44" s="50"/>
      <c r="KND44" s="50"/>
      <c r="KNE44" s="50"/>
      <c r="KNF44" s="50"/>
      <c r="KNG44" s="50"/>
      <c r="KNH44" s="50"/>
      <c r="KNI44" s="50"/>
      <c r="KNJ44" s="50"/>
      <c r="KNK44" s="50"/>
      <c r="KNL44" s="50"/>
      <c r="KNM44" s="50"/>
      <c r="KNN44" s="50"/>
      <c r="KNO44" s="50"/>
      <c r="KNP44" s="50"/>
      <c r="KNQ44" s="50"/>
      <c r="KNR44" s="50"/>
      <c r="KNS44" s="50"/>
      <c r="KNT44" s="50"/>
      <c r="KNU44" s="50"/>
      <c r="KNV44" s="50"/>
      <c r="KNW44" s="50"/>
      <c r="KNX44" s="50"/>
      <c r="KNY44" s="50"/>
      <c r="KNZ44" s="50"/>
      <c r="KOA44" s="50"/>
      <c r="KOB44" s="50"/>
      <c r="KOC44" s="50"/>
      <c r="KOD44" s="50"/>
      <c r="KOE44" s="50"/>
      <c r="KOF44" s="50"/>
      <c r="KOG44" s="50"/>
      <c r="KOH44" s="50"/>
      <c r="KOI44" s="50"/>
      <c r="KOJ44" s="50"/>
      <c r="KOK44" s="50"/>
      <c r="KOL44" s="50"/>
      <c r="KOM44" s="50"/>
      <c r="KON44" s="50"/>
      <c r="KOO44" s="50"/>
      <c r="KOP44" s="50"/>
      <c r="KOQ44" s="50"/>
      <c r="KOR44" s="50"/>
      <c r="KOS44" s="50"/>
      <c r="KOT44" s="50"/>
      <c r="KOU44" s="50"/>
      <c r="KOV44" s="50"/>
      <c r="KOW44" s="50"/>
      <c r="KOX44" s="50"/>
      <c r="KOY44" s="50"/>
      <c r="KOZ44" s="50"/>
      <c r="KPA44" s="50"/>
      <c r="KPB44" s="50"/>
      <c r="KPC44" s="50"/>
      <c r="KPD44" s="50"/>
      <c r="KPE44" s="50"/>
      <c r="KPF44" s="50"/>
      <c r="KPG44" s="50"/>
      <c r="KPH44" s="50"/>
      <c r="KPI44" s="50"/>
      <c r="KPJ44" s="50"/>
      <c r="KPK44" s="50"/>
      <c r="KPL44" s="50"/>
      <c r="KPM44" s="50"/>
      <c r="KPN44" s="50"/>
      <c r="KPO44" s="50"/>
      <c r="KPP44" s="50"/>
      <c r="KPQ44" s="50"/>
      <c r="KPR44" s="50"/>
      <c r="KPS44" s="50"/>
      <c r="KPT44" s="50"/>
      <c r="KPU44" s="50"/>
      <c r="KPV44" s="50"/>
      <c r="KPW44" s="50"/>
      <c r="KPX44" s="50"/>
      <c r="KPY44" s="50"/>
      <c r="KPZ44" s="50"/>
      <c r="KQA44" s="50"/>
      <c r="KQB44" s="50"/>
      <c r="KQC44" s="50"/>
      <c r="KQD44" s="50"/>
      <c r="KQE44" s="50"/>
      <c r="KQF44" s="50"/>
      <c r="KQG44" s="50"/>
      <c r="KQH44" s="50"/>
      <c r="KQI44" s="50"/>
      <c r="KQJ44" s="50"/>
      <c r="KQK44" s="50"/>
      <c r="KQL44" s="50"/>
      <c r="KQM44" s="50"/>
      <c r="KQN44" s="50"/>
      <c r="KQO44" s="50"/>
      <c r="KQP44" s="50"/>
      <c r="KQQ44" s="50"/>
      <c r="KQR44" s="50"/>
      <c r="KQS44" s="50"/>
      <c r="KQT44" s="50"/>
      <c r="KQU44" s="50"/>
      <c r="KQV44" s="50"/>
      <c r="KQW44" s="50"/>
      <c r="KQX44" s="50"/>
      <c r="KQY44" s="50"/>
      <c r="KQZ44" s="50"/>
      <c r="KRA44" s="50"/>
      <c r="KRB44" s="50"/>
      <c r="KRC44" s="50"/>
      <c r="KRD44" s="50"/>
      <c r="KRE44" s="50"/>
      <c r="KRF44" s="50"/>
      <c r="KRG44" s="50"/>
      <c r="KRH44" s="50"/>
      <c r="KRI44" s="50"/>
      <c r="KRJ44" s="50"/>
      <c r="KRK44" s="50"/>
      <c r="KRL44" s="50"/>
      <c r="KRM44" s="50"/>
      <c r="KRN44" s="50"/>
      <c r="KRO44" s="50"/>
      <c r="KRP44" s="50"/>
      <c r="KRQ44" s="50"/>
      <c r="KRR44" s="50"/>
      <c r="KRS44" s="50"/>
      <c r="KRT44" s="50"/>
      <c r="KRU44" s="50"/>
      <c r="KRV44" s="50"/>
      <c r="KRW44" s="50"/>
      <c r="KRX44" s="50"/>
      <c r="KRY44" s="50"/>
      <c r="KRZ44" s="50"/>
      <c r="KSA44" s="50"/>
      <c r="KSB44" s="50"/>
      <c r="KSC44" s="50"/>
      <c r="KSD44" s="50"/>
      <c r="KSE44" s="50"/>
      <c r="KSF44" s="50"/>
      <c r="KSG44" s="50"/>
      <c r="KSH44" s="50"/>
      <c r="KSI44" s="50"/>
      <c r="KSJ44" s="50"/>
      <c r="KSK44" s="50"/>
      <c r="KSL44" s="50"/>
      <c r="KSM44" s="50"/>
      <c r="KSN44" s="50"/>
      <c r="KSO44" s="50"/>
      <c r="KSP44" s="50"/>
      <c r="KSQ44" s="50"/>
      <c r="KSR44" s="50"/>
      <c r="KSS44" s="50"/>
      <c r="KST44" s="50"/>
      <c r="KSU44" s="50"/>
      <c r="KSV44" s="50"/>
      <c r="KSW44" s="50"/>
      <c r="KSX44" s="50"/>
      <c r="KSY44" s="50"/>
      <c r="KSZ44" s="50"/>
      <c r="KTA44" s="50"/>
      <c r="KTB44" s="50"/>
      <c r="KTC44" s="50"/>
      <c r="KTD44" s="50"/>
      <c r="KTE44" s="50"/>
      <c r="KTF44" s="50"/>
      <c r="KTG44" s="50"/>
      <c r="KTH44" s="50"/>
      <c r="KTI44" s="50"/>
      <c r="KTJ44" s="50"/>
      <c r="KTK44" s="50"/>
      <c r="KTL44" s="50"/>
      <c r="KTM44" s="50"/>
      <c r="KTN44" s="50"/>
      <c r="KTO44" s="50"/>
      <c r="KTP44" s="50"/>
      <c r="KTQ44" s="50"/>
      <c r="KTR44" s="50"/>
      <c r="KTS44" s="50"/>
      <c r="KTT44" s="50"/>
      <c r="KTU44" s="50"/>
      <c r="KTV44" s="50"/>
      <c r="KTW44" s="50"/>
      <c r="KTX44" s="50"/>
      <c r="KTY44" s="50"/>
      <c r="KTZ44" s="50"/>
      <c r="KUA44" s="50"/>
      <c r="KUB44" s="50"/>
      <c r="KUC44" s="50"/>
      <c r="KUD44" s="50"/>
      <c r="KUE44" s="50"/>
      <c r="KUF44" s="50"/>
      <c r="KUG44" s="50"/>
      <c r="KUH44" s="50"/>
      <c r="KUI44" s="50"/>
      <c r="KUJ44" s="50"/>
      <c r="KUK44" s="50"/>
      <c r="KUL44" s="50"/>
      <c r="KUM44" s="50"/>
      <c r="KUN44" s="50"/>
      <c r="KUO44" s="50"/>
      <c r="KUP44" s="50"/>
      <c r="KUQ44" s="50"/>
      <c r="KUR44" s="50"/>
      <c r="KUS44" s="50"/>
      <c r="KUT44" s="50"/>
      <c r="KUU44" s="50"/>
      <c r="KUV44" s="50"/>
      <c r="KUW44" s="50"/>
      <c r="KUX44" s="50"/>
      <c r="KUY44" s="50"/>
      <c r="KUZ44" s="50"/>
      <c r="KVA44" s="50"/>
      <c r="KVB44" s="50"/>
      <c r="KVC44" s="50"/>
      <c r="KVD44" s="50"/>
      <c r="KVE44" s="50"/>
      <c r="KVF44" s="50"/>
      <c r="KVG44" s="50"/>
      <c r="KVH44" s="50"/>
      <c r="KVI44" s="50"/>
      <c r="KVJ44" s="50"/>
      <c r="KVK44" s="50"/>
      <c r="KVL44" s="50"/>
      <c r="KVM44" s="50"/>
      <c r="KVN44" s="50"/>
      <c r="KVO44" s="50"/>
      <c r="KVP44" s="50"/>
      <c r="KVQ44" s="50"/>
      <c r="KVR44" s="50"/>
      <c r="KVS44" s="50"/>
      <c r="KVT44" s="50"/>
      <c r="KVU44" s="50"/>
      <c r="KVV44" s="50"/>
      <c r="KVW44" s="50"/>
      <c r="KVX44" s="50"/>
      <c r="KVY44" s="50"/>
      <c r="KVZ44" s="50"/>
      <c r="KWA44" s="50"/>
      <c r="KWB44" s="50"/>
      <c r="KWC44" s="50"/>
      <c r="KWD44" s="50"/>
      <c r="KWE44" s="50"/>
      <c r="KWF44" s="50"/>
      <c r="KWG44" s="50"/>
      <c r="KWH44" s="50"/>
      <c r="KWI44" s="50"/>
      <c r="KWJ44" s="50"/>
      <c r="KWK44" s="50"/>
      <c r="KWL44" s="50"/>
      <c r="KWM44" s="50"/>
      <c r="KWN44" s="50"/>
      <c r="KWO44" s="50"/>
      <c r="KWP44" s="50"/>
      <c r="KWQ44" s="50"/>
      <c r="KWR44" s="50"/>
      <c r="KWS44" s="50"/>
      <c r="KWT44" s="50"/>
      <c r="KWU44" s="50"/>
      <c r="KWV44" s="50"/>
      <c r="KWW44" s="50"/>
      <c r="KWX44" s="50"/>
      <c r="KWY44" s="50"/>
      <c r="KWZ44" s="50"/>
      <c r="KXA44" s="50"/>
      <c r="KXB44" s="50"/>
      <c r="KXC44" s="50"/>
      <c r="KXD44" s="50"/>
      <c r="KXE44" s="50"/>
      <c r="KXF44" s="50"/>
      <c r="KXG44" s="50"/>
      <c r="KXH44" s="50"/>
      <c r="KXI44" s="50"/>
      <c r="KXJ44" s="50"/>
      <c r="KXK44" s="50"/>
      <c r="KXL44" s="50"/>
      <c r="KXM44" s="50"/>
      <c r="KXN44" s="50"/>
      <c r="KXO44" s="50"/>
      <c r="KXP44" s="50"/>
      <c r="KXQ44" s="50"/>
      <c r="KXR44" s="50"/>
      <c r="KXS44" s="50"/>
      <c r="KXT44" s="50"/>
      <c r="KXU44" s="50"/>
      <c r="KXV44" s="50"/>
      <c r="KXW44" s="50"/>
      <c r="KXX44" s="50"/>
      <c r="KXY44" s="50"/>
      <c r="KXZ44" s="50"/>
      <c r="KYA44" s="50"/>
      <c r="KYB44" s="50"/>
      <c r="KYC44" s="50"/>
      <c r="KYD44" s="50"/>
      <c r="KYE44" s="50"/>
      <c r="KYF44" s="50"/>
      <c r="KYG44" s="50"/>
      <c r="KYH44" s="50"/>
      <c r="KYI44" s="50"/>
      <c r="KYJ44" s="50"/>
      <c r="KYK44" s="50"/>
      <c r="KYL44" s="50"/>
      <c r="KYM44" s="50"/>
      <c r="KYN44" s="50"/>
      <c r="KYO44" s="50"/>
      <c r="KYP44" s="50"/>
      <c r="KYQ44" s="50"/>
      <c r="KYR44" s="50"/>
      <c r="KYS44" s="50"/>
      <c r="KYT44" s="50"/>
      <c r="KYU44" s="50"/>
      <c r="KYV44" s="50"/>
      <c r="KYW44" s="50"/>
      <c r="KYX44" s="50"/>
      <c r="KYY44" s="50"/>
      <c r="KYZ44" s="50"/>
      <c r="KZA44" s="50"/>
      <c r="KZB44" s="50"/>
      <c r="KZC44" s="50"/>
      <c r="KZD44" s="50"/>
      <c r="KZE44" s="50"/>
      <c r="KZF44" s="50"/>
      <c r="KZG44" s="50"/>
      <c r="KZH44" s="50"/>
      <c r="KZI44" s="50"/>
      <c r="KZJ44" s="50"/>
      <c r="KZK44" s="50"/>
      <c r="KZL44" s="50"/>
      <c r="KZM44" s="50"/>
      <c r="KZN44" s="50"/>
      <c r="KZO44" s="50"/>
      <c r="KZP44" s="50"/>
      <c r="KZQ44" s="50"/>
      <c r="KZR44" s="50"/>
      <c r="KZS44" s="50"/>
      <c r="KZT44" s="50"/>
      <c r="KZU44" s="50"/>
      <c r="KZV44" s="50"/>
      <c r="KZW44" s="50"/>
      <c r="KZX44" s="50"/>
      <c r="KZY44" s="50"/>
      <c r="KZZ44" s="50"/>
      <c r="LAA44" s="50"/>
      <c r="LAB44" s="50"/>
      <c r="LAC44" s="50"/>
      <c r="LAD44" s="50"/>
      <c r="LAE44" s="50"/>
      <c r="LAF44" s="50"/>
      <c r="LAG44" s="50"/>
      <c r="LAH44" s="50"/>
      <c r="LAI44" s="50"/>
      <c r="LAJ44" s="50"/>
      <c r="LAK44" s="50"/>
      <c r="LAL44" s="50"/>
      <c r="LAM44" s="50"/>
      <c r="LAN44" s="50"/>
      <c r="LAO44" s="50"/>
      <c r="LAP44" s="50"/>
      <c r="LAQ44" s="50"/>
      <c r="LAR44" s="50"/>
      <c r="LAS44" s="50"/>
      <c r="LAT44" s="50"/>
      <c r="LAU44" s="50"/>
      <c r="LAV44" s="50"/>
      <c r="LAW44" s="50"/>
      <c r="LAX44" s="50"/>
      <c r="LAY44" s="50"/>
      <c r="LAZ44" s="50"/>
      <c r="LBA44" s="50"/>
      <c r="LBB44" s="50"/>
      <c r="LBC44" s="50"/>
      <c r="LBD44" s="50"/>
      <c r="LBE44" s="50"/>
      <c r="LBF44" s="50"/>
      <c r="LBG44" s="50"/>
      <c r="LBH44" s="50"/>
      <c r="LBI44" s="50"/>
      <c r="LBJ44" s="50"/>
      <c r="LBK44" s="50"/>
      <c r="LBL44" s="50"/>
      <c r="LBM44" s="50"/>
      <c r="LBN44" s="50"/>
      <c r="LBO44" s="50"/>
      <c r="LBP44" s="50"/>
      <c r="LBQ44" s="50"/>
      <c r="LBR44" s="50"/>
      <c r="LBS44" s="50"/>
      <c r="LBT44" s="50"/>
      <c r="LBU44" s="50"/>
      <c r="LBV44" s="50"/>
      <c r="LBW44" s="50"/>
      <c r="LBX44" s="50"/>
      <c r="LBY44" s="50"/>
      <c r="LBZ44" s="50"/>
      <c r="LCA44" s="50"/>
      <c r="LCB44" s="50"/>
      <c r="LCC44" s="50"/>
      <c r="LCD44" s="50"/>
      <c r="LCE44" s="50"/>
      <c r="LCF44" s="50"/>
      <c r="LCG44" s="50"/>
      <c r="LCH44" s="50"/>
      <c r="LCI44" s="50"/>
      <c r="LCJ44" s="50"/>
      <c r="LCK44" s="50"/>
      <c r="LCL44" s="50"/>
      <c r="LCM44" s="50"/>
      <c r="LCN44" s="50"/>
      <c r="LCO44" s="50"/>
      <c r="LCP44" s="50"/>
      <c r="LCQ44" s="50"/>
      <c r="LCR44" s="50"/>
      <c r="LCS44" s="50"/>
      <c r="LCT44" s="50"/>
      <c r="LCU44" s="50"/>
      <c r="LCV44" s="50"/>
      <c r="LCW44" s="50"/>
      <c r="LCX44" s="50"/>
      <c r="LCY44" s="50"/>
      <c r="LCZ44" s="50"/>
      <c r="LDA44" s="50"/>
      <c r="LDB44" s="50"/>
      <c r="LDC44" s="50"/>
      <c r="LDD44" s="50"/>
      <c r="LDE44" s="50"/>
      <c r="LDF44" s="50"/>
      <c r="LDG44" s="50"/>
      <c r="LDH44" s="50"/>
      <c r="LDI44" s="50"/>
      <c r="LDJ44" s="50"/>
      <c r="LDK44" s="50"/>
      <c r="LDL44" s="50"/>
      <c r="LDM44" s="50"/>
      <c r="LDN44" s="50"/>
      <c r="LDO44" s="50"/>
      <c r="LDP44" s="50"/>
      <c r="LDQ44" s="50"/>
      <c r="LDR44" s="50"/>
      <c r="LDS44" s="50"/>
      <c r="LDT44" s="50"/>
      <c r="LDU44" s="50"/>
      <c r="LDV44" s="50"/>
      <c r="LDW44" s="50"/>
      <c r="LDX44" s="50"/>
      <c r="LDY44" s="50"/>
      <c r="LDZ44" s="50"/>
      <c r="LEA44" s="50"/>
      <c r="LEB44" s="50"/>
      <c r="LEC44" s="50"/>
      <c r="LED44" s="50"/>
      <c r="LEE44" s="50"/>
      <c r="LEF44" s="50"/>
      <c r="LEG44" s="50"/>
      <c r="LEH44" s="50"/>
      <c r="LEI44" s="50"/>
      <c r="LEJ44" s="50"/>
      <c r="LEK44" s="50"/>
      <c r="LEL44" s="50"/>
      <c r="LEM44" s="50"/>
      <c r="LEN44" s="50"/>
      <c r="LEO44" s="50"/>
      <c r="LEP44" s="50"/>
      <c r="LEQ44" s="50"/>
      <c r="LER44" s="50"/>
      <c r="LES44" s="50"/>
      <c r="LET44" s="50"/>
      <c r="LEU44" s="50"/>
      <c r="LEV44" s="50"/>
      <c r="LEW44" s="50"/>
      <c r="LEX44" s="50"/>
      <c r="LEY44" s="50"/>
      <c r="LEZ44" s="50"/>
      <c r="LFA44" s="50"/>
      <c r="LFB44" s="50"/>
      <c r="LFC44" s="50"/>
      <c r="LFD44" s="50"/>
      <c r="LFE44" s="50"/>
      <c r="LFF44" s="50"/>
      <c r="LFG44" s="50"/>
      <c r="LFH44" s="50"/>
      <c r="LFI44" s="50"/>
      <c r="LFJ44" s="50"/>
      <c r="LFK44" s="50"/>
      <c r="LFL44" s="50"/>
      <c r="LFM44" s="50"/>
      <c r="LFN44" s="50"/>
      <c r="LFO44" s="50"/>
      <c r="LFP44" s="50"/>
      <c r="LFQ44" s="50"/>
      <c r="LFR44" s="50"/>
      <c r="LFS44" s="50"/>
      <c r="LFT44" s="50"/>
      <c r="LFU44" s="50"/>
      <c r="LFV44" s="50"/>
      <c r="LFW44" s="50"/>
      <c r="LFX44" s="50"/>
      <c r="LFY44" s="50"/>
      <c r="LFZ44" s="50"/>
      <c r="LGA44" s="50"/>
      <c r="LGB44" s="50"/>
      <c r="LGC44" s="50"/>
      <c r="LGD44" s="50"/>
      <c r="LGE44" s="50"/>
      <c r="LGF44" s="50"/>
      <c r="LGG44" s="50"/>
      <c r="LGH44" s="50"/>
      <c r="LGI44" s="50"/>
      <c r="LGJ44" s="50"/>
      <c r="LGK44" s="50"/>
      <c r="LGL44" s="50"/>
      <c r="LGM44" s="50"/>
      <c r="LGN44" s="50"/>
      <c r="LGO44" s="50"/>
      <c r="LGP44" s="50"/>
      <c r="LGQ44" s="50"/>
      <c r="LGR44" s="50"/>
      <c r="LGS44" s="50"/>
      <c r="LGT44" s="50"/>
      <c r="LGU44" s="50"/>
      <c r="LGV44" s="50"/>
      <c r="LGW44" s="50"/>
      <c r="LGX44" s="50"/>
      <c r="LGY44" s="50"/>
      <c r="LGZ44" s="50"/>
      <c r="LHA44" s="50"/>
      <c r="LHB44" s="50"/>
      <c r="LHC44" s="50"/>
      <c r="LHD44" s="50"/>
      <c r="LHE44" s="50"/>
      <c r="LHF44" s="50"/>
      <c r="LHG44" s="50"/>
      <c r="LHH44" s="50"/>
      <c r="LHI44" s="50"/>
      <c r="LHJ44" s="50"/>
      <c r="LHK44" s="50"/>
      <c r="LHL44" s="50"/>
      <c r="LHM44" s="50"/>
      <c r="LHN44" s="50"/>
      <c r="LHO44" s="50"/>
      <c r="LHP44" s="50"/>
      <c r="LHQ44" s="50"/>
      <c r="LHR44" s="50"/>
      <c r="LHS44" s="50"/>
      <c r="LHT44" s="50"/>
      <c r="LHU44" s="50"/>
      <c r="LHV44" s="50"/>
      <c r="LHW44" s="50"/>
      <c r="LHX44" s="50"/>
      <c r="LHY44" s="50"/>
      <c r="LHZ44" s="50"/>
      <c r="LIA44" s="50"/>
      <c r="LIB44" s="50"/>
      <c r="LIC44" s="50"/>
      <c r="LID44" s="50"/>
      <c r="LIE44" s="50"/>
      <c r="LIF44" s="50"/>
      <c r="LIG44" s="50"/>
      <c r="LIH44" s="50"/>
      <c r="LII44" s="50"/>
      <c r="LIJ44" s="50"/>
      <c r="LIK44" s="50"/>
      <c r="LIL44" s="50"/>
      <c r="LIM44" s="50"/>
      <c r="LIN44" s="50"/>
      <c r="LIO44" s="50"/>
      <c r="LIP44" s="50"/>
      <c r="LIQ44" s="50"/>
      <c r="LIR44" s="50"/>
      <c r="LIS44" s="50"/>
      <c r="LIT44" s="50"/>
      <c r="LIU44" s="50"/>
      <c r="LIV44" s="50"/>
      <c r="LIW44" s="50"/>
      <c r="LIX44" s="50"/>
      <c r="LIY44" s="50"/>
      <c r="LIZ44" s="50"/>
      <c r="LJA44" s="50"/>
      <c r="LJB44" s="50"/>
      <c r="LJC44" s="50"/>
      <c r="LJD44" s="50"/>
      <c r="LJE44" s="50"/>
      <c r="LJF44" s="50"/>
      <c r="LJG44" s="50"/>
      <c r="LJH44" s="50"/>
      <c r="LJI44" s="50"/>
      <c r="LJJ44" s="50"/>
      <c r="LJK44" s="50"/>
      <c r="LJL44" s="50"/>
      <c r="LJM44" s="50"/>
      <c r="LJN44" s="50"/>
      <c r="LJO44" s="50"/>
      <c r="LJP44" s="50"/>
      <c r="LJQ44" s="50"/>
      <c r="LJR44" s="50"/>
      <c r="LJS44" s="50"/>
      <c r="LJT44" s="50"/>
      <c r="LJU44" s="50"/>
      <c r="LJV44" s="50"/>
      <c r="LJW44" s="50"/>
      <c r="LJX44" s="50"/>
      <c r="LJY44" s="50"/>
      <c r="LJZ44" s="50"/>
      <c r="LKA44" s="50"/>
      <c r="LKB44" s="50"/>
      <c r="LKC44" s="50"/>
      <c r="LKD44" s="50"/>
      <c r="LKE44" s="50"/>
      <c r="LKF44" s="50"/>
      <c r="LKG44" s="50"/>
      <c r="LKH44" s="50"/>
      <c r="LKI44" s="50"/>
      <c r="LKJ44" s="50"/>
      <c r="LKK44" s="50"/>
      <c r="LKL44" s="50"/>
      <c r="LKM44" s="50"/>
      <c r="LKN44" s="50"/>
      <c r="LKO44" s="50"/>
      <c r="LKP44" s="50"/>
      <c r="LKQ44" s="50"/>
      <c r="LKR44" s="50"/>
      <c r="LKS44" s="50"/>
      <c r="LKT44" s="50"/>
      <c r="LKU44" s="50"/>
      <c r="LKV44" s="50"/>
      <c r="LKW44" s="50"/>
      <c r="LKX44" s="50"/>
      <c r="LKY44" s="50"/>
      <c r="LKZ44" s="50"/>
      <c r="LLA44" s="50"/>
      <c r="LLB44" s="50"/>
      <c r="LLC44" s="50"/>
      <c r="LLD44" s="50"/>
      <c r="LLE44" s="50"/>
      <c r="LLF44" s="50"/>
      <c r="LLG44" s="50"/>
      <c r="LLH44" s="50"/>
      <c r="LLI44" s="50"/>
      <c r="LLJ44" s="50"/>
      <c r="LLK44" s="50"/>
      <c r="LLL44" s="50"/>
      <c r="LLM44" s="50"/>
      <c r="LLN44" s="50"/>
      <c r="LLO44" s="50"/>
      <c r="LLP44" s="50"/>
      <c r="LLQ44" s="50"/>
      <c r="LLR44" s="50"/>
      <c r="LLS44" s="50"/>
      <c r="LLT44" s="50"/>
      <c r="LLU44" s="50"/>
      <c r="LLV44" s="50"/>
      <c r="LLW44" s="50"/>
      <c r="LLX44" s="50"/>
      <c r="LLY44" s="50"/>
      <c r="LLZ44" s="50"/>
      <c r="LMA44" s="50"/>
      <c r="LMB44" s="50"/>
      <c r="LMC44" s="50"/>
      <c r="LMD44" s="50"/>
      <c r="LME44" s="50"/>
      <c r="LMF44" s="50"/>
      <c r="LMG44" s="50"/>
      <c r="LMH44" s="50"/>
      <c r="LMI44" s="50"/>
      <c r="LMJ44" s="50"/>
      <c r="LMK44" s="50"/>
      <c r="LML44" s="50"/>
      <c r="LMM44" s="50"/>
      <c r="LMN44" s="50"/>
      <c r="LMO44" s="50"/>
      <c r="LMP44" s="50"/>
      <c r="LMQ44" s="50"/>
      <c r="LMR44" s="50"/>
      <c r="LMS44" s="50"/>
      <c r="LMT44" s="50"/>
      <c r="LMU44" s="50"/>
      <c r="LMV44" s="50"/>
      <c r="LMW44" s="50"/>
      <c r="LMX44" s="50"/>
      <c r="LMY44" s="50"/>
      <c r="LMZ44" s="50"/>
      <c r="LNA44" s="50"/>
      <c r="LNB44" s="50"/>
      <c r="LNC44" s="50"/>
      <c r="LND44" s="50"/>
      <c r="LNE44" s="50"/>
      <c r="LNF44" s="50"/>
      <c r="LNG44" s="50"/>
      <c r="LNH44" s="50"/>
      <c r="LNI44" s="50"/>
      <c r="LNJ44" s="50"/>
      <c r="LNK44" s="50"/>
      <c r="LNL44" s="50"/>
      <c r="LNM44" s="50"/>
      <c r="LNN44" s="50"/>
      <c r="LNO44" s="50"/>
      <c r="LNP44" s="50"/>
      <c r="LNQ44" s="50"/>
      <c r="LNR44" s="50"/>
      <c r="LNS44" s="50"/>
      <c r="LNT44" s="50"/>
      <c r="LNU44" s="50"/>
      <c r="LNV44" s="50"/>
      <c r="LNW44" s="50"/>
      <c r="LNX44" s="50"/>
      <c r="LNY44" s="50"/>
      <c r="LNZ44" s="50"/>
      <c r="LOA44" s="50"/>
      <c r="LOB44" s="50"/>
      <c r="LOC44" s="50"/>
      <c r="LOD44" s="50"/>
      <c r="LOE44" s="50"/>
      <c r="LOF44" s="50"/>
      <c r="LOG44" s="50"/>
      <c r="LOH44" s="50"/>
      <c r="LOI44" s="50"/>
      <c r="LOJ44" s="50"/>
      <c r="LOK44" s="50"/>
      <c r="LOL44" s="50"/>
      <c r="LOM44" s="50"/>
      <c r="LON44" s="50"/>
      <c r="LOO44" s="50"/>
      <c r="LOP44" s="50"/>
      <c r="LOQ44" s="50"/>
      <c r="LOR44" s="50"/>
      <c r="LOS44" s="50"/>
      <c r="LOT44" s="50"/>
      <c r="LOU44" s="50"/>
      <c r="LOV44" s="50"/>
      <c r="LOW44" s="50"/>
      <c r="LOX44" s="50"/>
      <c r="LOY44" s="50"/>
      <c r="LOZ44" s="50"/>
      <c r="LPA44" s="50"/>
      <c r="LPB44" s="50"/>
      <c r="LPC44" s="50"/>
      <c r="LPD44" s="50"/>
      <c r="LPE44" s="50"/>
      <c r="LPF44" s="50"/>
      <c r="LPG44" s="50"/>
      <c r="LPH44" s="50"/>
      <c r="LPI44" s="50"/>
      <c r="LPJ44" s="50"/>
      <c r="LPK44" s="50"/>
      <c r="LPL44" s="50"/>
      <c r="LPM44" s="50"/>
      <c r="LPN44" s="50"/>
      <c r="LPO44" s="50"/>
      <c r="LPP44" s="50"/>
      <c r="LPQ44" s="50"/>
      <c r="LPR44" s="50"/>
      <c r="LPS44" s="50"/>
      <c r="LPT44" s="50"/>
      <c r="LPU44" s="50"/>
      <c r="LPV44" s="50"/>
      <c r="LPW44" s="50"/>
      <c r="LPX44" s="50"/>
      <c r="LPY44" s="50"/>
      <c r="LPZ44" s="50"/>
      <c r="LQA44" s="50"/>
      <c r="LQB44" s="50"/>
      <c r="LQC44" s="50"/>
      <c r="LQD44" s="50"/>
      <c r="LQE44" s="50"/>
      <c r="LQF44" s="50"/>
      <c r="LQG44" s="50"/>
      <c r="LQH44" s="50"/>
      <c r="LQI44" s="50"/>
      <c r="LQJ44" s="50"/>
      <c r="LQK44" s="50"/>
      <c r="LQL44" s="50"/>
      <c r="LQM44" s="50"/>
      <c r="LQN44" s="50"/>
      <c r="LQO44" s="50"/>
      <c r="LQP44" s="50"/>
      <c r="LQQ44" s="50"/>
      <c r="LQR44" s="50"/>
      <c r="LQS44" s="50"/>
      <c r="LQT44" s="50"/>
      <c r="LQU44" s="50"/>
      <c r="LQV44" s="50"/>
      <c r="LQW44" s="50"/>
      <c r="LQX44" s="50"/>
      <c r="LQY44" s="50"/>
      <c r="LQZ44" s="50"/>
      <c r="LRA44" s="50"/>
      <c r="LRB44" s="50"/>
      <c r="LRC44" s="50"/>
      <c r="LRD44" s="50"/>
      <c r="LRE44" s="50"/>
      <c r="LRF44" s="50"/>
      <c r="LRG44" s="50"/>
      <c r="LRH44" s="50"/>
      <c r="LRI44" s="50"/>
      <c r="LRJ44" s="50"/>
      <c r="LRK44" s="50"/>
      <c r="LRL44" s="50"/>
      <c r="LRM44" s="50"/>
      <c r="LRN44" s="50"/>
      <c r="LRO44" s="50"/>
      <c r="LRP44" s="50"/>
      <c r="LRQ44" s="50"/>
      <c r="LRR44" s="50"/>
      <c r="LRS44" s="50"/>
      <c r="LRT44" s="50"/>
      <c r="LRU44" s="50"/>
      <c r="LRV44" s="50"/>
      <c r="LRW44" s="50"/>
      <c r="LRX44" s="50"/>
      <c r="LRY44" s="50"/>
      <c r="LRZ44" s="50"/>
      <c r="LSA44" s="50"/>
      <c r="LSB44" s="50"/>
      <c r="LSC44" s="50"/>
      <c r="LSD44" s="50"/>
      <c r="LSE44" s="50"/>
      <c r="LSF44" s="50"/>
      <c r="LSG44" s="50"/>
      <c r="LSH44" s="50"/>
      <c r="LSI44" s="50"/>
      <c r="LSJ44" s="50"/>
      <c r="LSK44" s="50"/>
      <c r="LSL44" s="50"/>
      <c r="LSM44" s="50"/>
      <c r="LSN44" s="50"/>
      <c r="LSO44" s="50"/>
      <c r="LSP44" s="50"/>
      <c r="LSQ44" s="50"/>
      <c r="LSR44" s="50"/>
      <c r="LSS44" s="50"/>
      <c r="LST44" s="50"/>
      <c r="LSU44" s="50"/>
      <c r="LSV44" s="50"/>
      <c r="LSW44" s="50"/>
      <c r="LSX44" s="50"/>
      <c r="LSY44" s="50"/>
      <c r="LSZ44" s="50"/>
      <c r="LTA44" s="50"/>
      <c r="LTB44" s="50"/>
      <c r="LTC44" s="50"/>
      <c r="LTD44" s="50"/>
      <c r="LTE44" s="50"/>
      <c r="LTF44" s="50"/>
      <c r="LTG44" s="50"/>
      <c r="LTH44" s="50"/>
      <c r="LTI44" s="50"/>
      <c r="LTJ44" s="50"/>
      <c r="LTK44" s="50"/>
      <c r="LTL44" s="50"/>
      <c r="LTM44" s="50"/>
      <c r="LTN44" s="50"/>
      <c r="LTO44" s="50"/>
      <c r="LTP44" s="50"/>
      <c r="LTQ44" s="50"/>
      <c r="LTR44" s="50"/>
      <c r="LTS44" s="50"/>
      <c r="LTT44" s="50"/>
      <c r="LTU44" s="50"/>
      <c r="LTV44" s="50"/>
      <c r="LTW44" s="50"/>
      <c r="LTX44" s="50"/>
      <c r="LTY44" s="50"/>
      <c r="LTZ44" s="50"/>
      <c r="LUA44" s="50"/>
      <c r="LUB44" s="50"/>
      <c r="LUC44" s="50"/>
      <c r="LUD44" s="50"/>
      <c r="LUE44" s="50"/>
      <c r="LUF44" s="50"/>
      <c r="LUG44" s="50"/>
      <c r="LUH44" s="50"/>
      <c r="LUI44" s="50"/>
      <c r="LUJ44" s="50"/>
      <c r="LUK44" s="50"/>
      <c r="LUL44" s="50"/>
      <c r="LUM44" s="50"/>
      <c r="LUN44" s="50"/>
      <c r="LUO44" s="50"/>
      <c r="LUP44" s="50"/>
      <c r="LUQ44" s="50"/>
      <c r="LUR44" s="50"/>
      <c r="LUS44" s="50"/>
      <c r="LUT44" s="50"/>
      <c r="LUU44" s="50"/>
      <c r="LUV44" s="50"/>
      <c r="LUW44" s="50"/>
      <c r="LUX44" s="50"/>
      <c r="LUY44" s="50"/>
      <c r="LUZ44" s="50"/>
      <c r="LVA44" s="50"/>
      <c r="LVB44" s="50"/>
      <c r="LVC44" s="50"/>
      <c r="LVD44" s="50"/>
      <c r="LVE44" s="50"/>
      <c r="LVF44" s="50"/>
      <c r="LVG44" s="50"/>
      <c r="LVH44" s="50"/>
      <c r="LVI44" s="50"/>
      <c r="LVJ44" s="50"/>
      <c r="LVK44" s="50"/>
      <c r="LVL44" s="50"/>
      <c r="LVM44" s="50"/>
      <c r="LVN44" s="50"/>
      <c r="LVO44" s="50"/>
      <c r="LVP44" s="50"/>
      <c r="LVQ44" s="50"/>
      <c r="LVR44" s="50"/>
      <c r="LVS44" s="50"/>
      <c r="LVT44" s="50"/>
      <c r="LVU44" s="50"/>
      <c r="LVV44" s="50"/>
      <c r="LVW44" s="50"/>
      <c r="LVX44" s="50"/>
      <c r="LVY44" s="50"/>
      <c r="LVZ44" s="50"/>
      <c r="LWA44" s="50"/>
      <c r="LWB44" s="50"/>
      <c r="LWC44" s="50"/>
      <c r="LWD44" s="50"/>
      <c r="LWE44" s="50"/>
      <c r="LWF44" s="50"/>
      <c r="LWG44" s="50"/>
      <c r="LWH44" s="50"/>
      <c r="LWI44" s="50"/>
      <c r="LWJ44" s="50"/>
      <c r="LWK44" s="50"/>
      <c r="LWL44" s="50"/>
      <c r="LWM44" s="50"/>
      <c r="LWN44" s="50"/>
      <c r="LWO44" s="50"/>
      <c r="LWP44" s="50"/>
      <c r="LWQ44" s="50"/>
      <c r="LWR44" s="50"/>
      <c r="LWS44" s="50"/>
      <c r="LWT44" s="50"/>
      <c r="LWU44" s="50"/>
      <c r="LWV44" s="50"/>
      <c r="LWW44" s="50"/>
      <c r="LWX44" s="50"/>
      <c r="LWY44" s="50"/>
      <c r="LWZ44" s="50"/>
      <c r="LXA44" s="50"/>
      <c r="LXB44" s="50"/>
      <c r="LXC44" s="50"/>
      <c r="LXD44" s="50"/>
      <c r="LXE44" s="50"/>
      <c r="LXF44" s="50"/>
      <c r="LXG44" s="50"/>
      <c r="LXH44" s="50"/>
      <c r="LXI44" s="50"/>
      <c r="LXJ44" s="50"/>
      <c r="LXK44" s="50"/>
      <c r="LXL44" s="50"/>
      <c r="LXM44" s="50"/>
      <c r="LXN44" s="50"/>
      <c r="LXO44" s="50"/>
      <c r="LXP44" s="50"/>
      <c r="LXQ44" s="50"/>
      <c r="LXR44" s="50"/>
      <c r="LXS44" s="50"/>
      <c r="LXT44" s="50"/>
      <c r="LXU44" s="50"/>
      <c r="LXV44" s="50"/>
      <c r="LXW44" s="50"/>
      <c r="LXX44" s="50"/>
      <c r="LXY44" s="50"/>
      <c r="LXZ44" s="50"/>
      <c r="LYA44" s="50"/>
      <c r="LYB44" s="50"/>
      <c r="LYC44" s="50"/>
      <c r="LYD44" s="50"/>
      <c r="LYE44" s="50"/>
      <c r="LYF44" s="50"/>
      <c r="LYG44" s="50"/>
      <c r="LYH44" s="50"/>
      <c r="LYI44" s="50"/>
      <c r="LYJ44" s="50"/>
      <c r="LYK44" s="50"/>
      <c r="LYL44" s="50"/>
      <c r="LYM44" s="50"/>
      <c r="LYN44" s="50"/>
      <c r="LYO44" s="50"/>
      <c r="LYP44" s="50"/>
      <c r="LYQ44" s="50"/>
      <c r="LYR44" s="50"/>
      <c r="LYS44" s="50"/>
      <c r="LYT44" s="50"/>
      <c r="LYU44" s="50"/>
      <c r="LYV44" s="50"/>
      <c r="LYW44" s="50"/>
      <c r="LYX44" s="50"/>
      <c r="LYY44" s="50"/>
      <c r="LYZ44" s="50"/>
      <c r="LZA44" s="50"/>
      <c r="LZB44" s="50"/>
      <c r="LZC44" s="50"/>
      <c r="LZD44" s="50"/>
      <c r="LZE44" s="50"/>
      <c r="LZF44" s="50"/>
      <c r="LZG44" s="50"/>
      <c r="LZH44" s="50"/>
      <c r="LZI44" s="50"/>
      <c r="LZJ44" s="50"/>
      <c r="LZK44" s="50"/>
      <c r="LZL44" s="50"/>
      <c r="LZM44" s="50"/>
      <c r="LZN44" s="50"/>
      <c r="LZO44" s="50"/>
      <c r="LZP44" s="50"/>
      <c r="LZQ44" s="50"/>
      <c r="LZR44" s="50"/>
      <c r="LZS44" s="50"/>
      <c r="LZT44" s="50"/>
      <c r="LZU44" s="50"/>
      <c r="LZV44" s="50"/>
      <c r="LZW44" s="50"/>
      <c r="LZX44" s="50"/>
      <c r="LZY44" s="50"/>
      <c r="LZZ44" s="50"/>
      <c r="MAA44" s="50"/>
      <c r="MAB44" s="50"/>
      <c r="MAC44" s="50"/>
      <c r="MAD44" s="50"/>
      <c r="MAE44" s="50"/>
      <c r="MAF44" s="50"/>
      <c r="MAG44" s="50"/>
      <c r="MAH44" s="50"/>
      <c r="MAI44" s="50"/>
      <c r="MAJ44" s="50"/>
      <c r="MAK44" s="50"/>
      <c r="MAL44" s="50"/>
      <c r="MAM44" s="50"/>
      <c r="MAN44" s="50"/>
      <c r="MAO44" s="50"/>
      <c r="MAP44" s="50"/>
      <c r="MAQ44" s="50"/>
      <c r="MAR44" s="50"/>
      <c r="MAS44" s="50"/>
      <c r="MAT44" s="50"/>
      <c r="MAU44" s="50"/>
      <c r="MAV44" s="50"/>
      <c r="MAW44" s="50"/>
      <c r="MAX44" s="50"/>
      <c r="MAY44" s="50"/>
      <c r="MAZ44" s="50"/>
      <c r="MBA44" s="50"/>
      <c r="MBB44" s="50"/>
      <c r="MBC44" s="50"/>
      <c r="MBD44" s="50"/>
      <c r="MBE44" s="50"/>
      <c r="MBF44" s="50"/>
      <c r="MBG44" s="50"/>
      <c r="MBH44" s="50"/>
      <c r="MBI44" s="50"/>
      <c r="MBJ44" s="50"/>
      <c r="MBK44" s="50"/>
      <c r="MBL44" s="50"/>
      <c r="MBM44" s="50"/>
      <c r="MBN44" s="50"/>
      <c r="MBO44" s="50"/>
      <c r="MBP44" s="50"/>
      <c r="MBQ44" s="50"/>
      <c r="MBR44" s="50"/>
      <c r="MBS44" s="50"/>
      <c r="MBT44" s="50"/>
      <c r="MBU44" s="50"/>
      <c r="MBV44" s="50"/>
      <c r="MBW44" s="50"/>
      <c r="MBX44" s="50"/>
      <c r="MBY44" s="50"/>
      <c r="MBZ44" s="50"/>
      <c r="MCA44" s="50"/>
      <c r="MCB44" s="50"/>
      <c r="MCC44" s="50"/>
      <c r="MCD44" s="50"/>
      <c r="MCE44" s="50"/>
      <c r="MCF44" s="50"/>
      <c r="MCG44" s="50"/>
      <c r="MCH44" s="50"/>
      <c r="MCI44" s="50"/>
      <c r="MCJ44" s="50"/>
      <c r="MCK44" s="50"/>
      <c r="MCL44" s="50"/>
      <c r="MCM44" s="50"/>
      <c r="MCN44" s="50"/>
      <c r="MCO44" s="50"/>
      <c r="MCP44" s="50"/>
      <c r="MCQ44" s="50"/>
      <c r="MCR44" s="50"/>
      <c r="MCS44" s="50"/>
      <c r="MCT44" s="50"/>
      <c r="MCU44" s="50"/>
      <c r="MCV44" s="50"/>
      <c r="MCW44" s="50"/>
      <c r="MCX44" s="50"/>
      <c r="MCY44" s="50"/>
      <c r="MCZ44" s="50"/>
      <c r="MDA44" s="50"/>
      <c r="MDB44" s="50"/>
      <c r="MDC44" s="50"/>
      <c r="MDD44" s="50"/>
      <c r="MDE44" s="50"/>
      <c r="MDF44" s="50"/>
      <c r="MDG44" s="50"/>
      <c r="MDH44" s="50"/>
      <c r="MDI44" s="50"/>
      <c r="MDJ44" s="50"/>
      <c r="MDK44" s="50"/>
      <c r="MDL44" s="50"/>
      <c r="MDM44" s="50"/>
      <c r="MDN44" s="50"/>
      <c r="MDO44" s="50"/>
      <c r="MDP44" s="50"/>
      <c r="MDQ44" s="50"/>
      <c r="MDR44" s="50"/>
      <c r="MDS44" s="50"/>
      <c r="MDT44" s="50"/>
      <c r="MDU44" s="50"/>
      <c r="MDV44" s="50"/>
      <c r="MDW44" s="50"/>
      <c r="MDX44" s="50"/>
      <c r="MDY44" s="50"/>
      <c r="MDZ44" s="50"/>
      <c r="MEA44" s="50"/>
      <c r="MEB44" s="50"/>
      <c r="MEC44" s="50"/>
      <c r="MED44" s="50"/>
      <c r="MEE44" s="50"/>
      <c r="MEF44" s="50"/>
      <c r="MEG44" s="50"/>
      <c r="MEH44" s="50"/>
      <c r="MEI44" s="50"/>
      <c r="MEJ44" s="50"/>
      <c r="MEK44" s="50"/>
      <c r="MEL44" s="50"/>
      <c r="MEM44" s="50"/>
      <c r="MEN44" s="50"/>
      <c r="MEO44" s="50"/>
      <c r="MEP44" s="50"/>
      <c r="MEQ44" s="50"/>
      <c r="MER44" s="50"/>
      <c r="MES44" s="50"/>
      <c r="MET44" s="50"/>
      <c r="MEU44" s="50"/>
      <c r="MEV44" s="50"/>
      <c r="MEW44" s="50"/>
      <c r="MEX44" s="50"/>
      <c r="MEY44" s="50"/>
      <c r="MEZ44" s="50"/>
      <c r="MFA44" s="50"/>
      <c r="MFB44" s="50"/>
      <c r="MFC44" s="50"/>
      <c r="MFD44" s="50"/>
      <c r="MFE44" s="50"/>
      <c r="MFF44" s="50"/>
      <c r="MFG44" s="50"/>
      <c r="MFH44" s="50"/>
      <c r="MFI44" s="50"/>
      <c r="MFJ44" s="50"/>
      <c r="MFK44" s="50"/>
      <c r="MFL44" s="50"/>
      <c r="MFM44" s="50"/>
      <c r="MFN44" s="50"/>
      <c r="MFO44" s="50"/>
      <c r="MFP44" s="50"/>
      <c r="MFQ44" s="50"/>
      <c r="MFR44" s="50"/>
      <c r="MFS44" s="50"/>
      <c r="MFT44" s="50"/>
      <c r="MFU44" s="50"/>
      <c r="MFV44" s="50"/>
      <c r="MFW44" s="50"/>
      <c r="MFX44" s="50"/>
      <c r="MFY44" s="50"/>
      <c r="MFZ44" s="50"/>
      <c r="MGA44" s="50"/>
      <c r="MGB44" s="50"/>
      <c r="MGC44" s="50"/>
      <c r="MGD44" s="50"/>
      <c r="MGE44" s="50"/>
      <c r="MGF44" s="50"/>
      <c r="MGG44" s="50"/>
      <c r="MGH44" s="50"/>
      <c r="MGI44" s="50"/>
      <c r="MGJ44" s="50"/>
      <c r="MGK44" s="50"/>
      <c r="MGL44" s="50"/>
      <c r="MGM44" s="50"/>
      <c r="MGN44" s="50"/>
      <c r="MGO44" s="50"/>
      <c r="MGP44" s="50"/>
      <c r="MGQ44" s="50"/>
      <c r="MGR44" s="50"/>
      <c r="MGS44" s="50"/>
      <c r="MGT44" s="50"/>
      <c r="MGU44" s="50"/>
      <c r="MGV44" s="50"/>
      <c r="MGW44" s="50"/>
      <c r="MGX44" s="50"/>
      <c r="MGY44" s="50"/>
      <c r="MGZ44" s="50"/>
      <c r="MHA44" s="50"/>
      <c r="MHB44" s="50"/>
      <c r="MHC44" s="50"/>
      <c r="MHD44" s="50"/>
      <c r="MHE44" s="50"/>
      <c r="MHF44" s="50"/>
      <c r="MHG44" s="50"/>
      <c r="MHH44" s="50"/>
      <c r="MHI44" s="50"/>
      <c r="MHJ44" s="50"/>
      <c r="MHK44" s="50"/>
      <c r="MHL44" s="50"/>
      <c r="MHM44" s="50"/>
      <c r="MHN44" s="50"/>
      <c r="MHO44" s="50"/>
      <c r="MHP44" s="50"/>
      <c r="MHQ44" s="50"/>
      <c r="MHR44" s="50"/>
      <c r="MHS44" s="50"/>
      <c r="MHT44" s="50"/>
      <c r="MHU44" s="50"/>
      <c r="MHV44" s="50"/>
      <c r="MHW44" s="50"/>
      <c r="MHX44" s="50"/>
      <c r="MHY44" s="50"/>
      <c r="MHZ44" s="50"/>
      <c r="MIA44" s="50"/>
      <c r="MIB44" s="50"/>
      <c r="MIC44" s="50"/>
      <c r="MID44" s="50"/>
      <c r="MIE44" s="50"/>
      <c r="MIF44" s="50"/>
      <c r="MIG44" s="50"/>
      <c r="MIH44" s="50"/>
      <c r="MII44" s="50"/>
      <c r="MIJ44" s="50"/>
      <c r="MIK44" s="50"/>
      <c r="MIL44" s="50"/>
      <c r="MIM44" s="50"/>
      <c r="MIN44" s="50"/>
      <c r="MIO44" s="50"/>
      <c r="MIP44" s="50"/>
      <c r="MIQ44" s="50"/>
      <c r="MIR44" s="50"/>
      <c r="MIS44" s="50"/>
      <c r="MIT44" s="50"/>
      <c r="MIU44" s="50"/>
      <c r="MIV44" s="50"/>
      <c r="MIW44" s="50"/>
      <c r="MIX44" s="50"/>
      <c r="MIY44" s="50"/>
      <c r="MIZ44" s="50"/>
      <c r="MJA44" s="50"/>
      <c r="MJB44" s="50"/>
      <c r="MJC44" s="50"/>
      <c r="MJD44" s="50"/>
      <c r="MJE44" s="50"/>
      <c r="MJF44" s="50"/>
      <c r="MJG44" s="50"/>
      <c r="MJH44" s="50"/>
      <c r="MJI44" s="50"/>
      <c r="MJJ44" s="50"/>
      <c r="MJK44" s="50"/>
      <c r="MJL44" s="50"/>
      <c r="MJM44" s="50"/>
      <c r="MJN44" s="50"/>
      <c r="MJO44" s="50"/>
      <c r="MJP44" s="50"/>
      <c r="MJQ44" s="50"/>
      <c r="MJR44" s="50"/>
      <c r="MJS44" s="50"/>
      <c r="MJT44" s="50"/>
      <c r="MJU44" s="50"/>
      <c r="MJV44" s="50"/>
      <c r="MJW44" s="50"/>
      <c r="MJX44" s="50"/>
      <c r="MJY44" s="50"/>
      <c r="MJZ44" s="50"/>
      <c r="MKA44" s="50"/>
      <c r="MKB44" s="50"/>
      <c r="MKC44" s="50"/>
      <c r="MKD44" s="50"/>
      <c r="MKE44" s="50"/>
      <c r="MKF44" s="50"/>
      <c r="MKG44" s="50"/>
      <c r="MKH44" s="50"/>
      <c r="MKI44" s="50"/>
      <c r="MKJ44" s="50"/>
      <c r="MKK44" s="50"/>
      <c r="MKL44" s="50"/>
      <c r="MKM44" s="50"/>
      <c r="MKN44" s="50"/>
      <c r="MKO44" s="50"/>
      <c r="MKP44" s="50"/>
      <c r="MKQ44" s="50"/>
      <c r="MKR44" s="50"/>
      <c r="MKS44" s="50"/>
      <c r="MKT44" s="50"/>
      <c r="MKU44" s="50"/>
      <c r="MKV44" s="50"/>
      <c r="MKW44" s="50"/>
      <c r="MKX44" s="50"/>
      <c r="MKY44" s="50"/>
      <c r="MKZ44" s="50"/>
      <c r="MLA44" s="50"/>
      <c r="MLB44" s="50"/>
      <c r="MLC44" s="50"/>
      <c r="MLD44" s="50"/>
      <c r="MLE44" s="50"/>
      <c r="MLF44" s="50"/>
      <c r="MLG44" s="50"/>
      <c r="MLH44" s="50"/>
      <c r="MLI44" s="50"/>
      <c r="MLJ44" s="50"/>
      <c r="MLK44" s="50"/>
      <c r="MLL44" s="50"/>
      <c r="MLM44" s="50"/>
      <c r="MLN44" s="50"/>
      <c r="MLO44" s="50"/>
      <c r="MLP44" s="50"/>
      <c r="MLQ44" s="50"/>
      <c r="MLR44" s="50"/>
      <c r="MLS44" s="50"/>
      <c r="MLT44" s="50"/>
      <c r="MLU44" s="50"/>
      <c r="MLV44" s="50"/>
      <c r="MLW44" s="50"/>
      <c r="MLX44" s="50"/>
      <c r="MLY44" s="50"/>
      <c r="MLZ44" s="50"/>
      <c r="MMA44" s="50"/>
      <c r="MMB44" s="50"/>
      <c r="MMC44" s="50"/>
      <c r="MMD44" s="50"/>
      <c r="MME44" s="50"/>
      <c r="MMF44" s="50"/>
      <c r="MMG44" s="50"/>
      <c r="MMH44" s="50"/>
      <c r="MMI44" s="50"/>
      <c r="MMJ44" s="50"/>
      <c r="MMK44" s="50"/>
      <c r="MML44" s="50"/>
      <c r="MMM44" s="50"/>
      <c r="MMN44" s="50"/>
      <c r="MMO44" s="50"/>
      <c r="MMP44" s="50"/>
      <c r="MMQ44" s="50"/>
      <c r="MMR44" s="50"/>
      <c r="MMS44" s="50"/>
      <c r="MMT44" s="50"/>
      <c r="MMU44" s="50"/>
      <c r="MMV44" s="50"/>
      <c r="MMW44" s="50"/>
      <c r="MMX44" s="50"/>
      <c r="MMY44" s="50"/>
      <c r="MMZ44" s="50"/>
      <c r="MNA44" s="50"/>
      <c r="MNB44" s="50"/>
      <c r="MNC44" s="50"/>
      <c r="MND44" s="50"/>
      <c r="MNE44" s="50"/>
      <c r="MNF44" s="50"/>
      <c r="MNG44" s="50"/>
      <c r="MNH44" s="50"/>
      <c r="MNI44" s="50"/>
      <c r="MNJ44" s="50"/>
      <c r="MNK44" s="50"/>
      <c r="MNL44" s="50"/>
      <c r="MNM44" s="50"/>
      <c r="MNN44" s="50"/>
      <c r="MNO44" s="50"/>
      <c r="MNP44" s="50"/>
      <c r="MNQ44" s="50"/>
      <c r="MNR44" s="50"/>
      <c r="MNS44" s="50"/>
      <c r="MNT44" s="50"/>
      <c r="MNU44" s="50"/>
      <c r="MNV44" s="50"/>
      <c r="MNW44" s="50"/>
      <c r="MNX44" s="50"/>
      <c r="MNY44" s="50"/>
      <c r="MNZ44" s="50"/>
      <c r="MOA44" s="50"/>
      <c r="MOB44" s="50"/>
      <c r="MOC44" s="50"/>
      <c r="MOD44" s="50"/>
      <c r="MOE44" s="50"/>
      <c r="MOF44" s="50"/>
      <c r="MOG44" s="50"/>
      <c r="MOH44" s="50"/>
      <c r="MOI44" s="50"/>
      <c r="MOJ44" s="50"/>
      <c r="MOK44" s="50"/>
      <c r="MOL44" s="50"/>
      <c r="MOM44" s="50"/>
      <c r="MON44" s="50"/>
      <c r="MOO44" s="50"/>
      <c r="MOP44" s="50"/>
      <c r="MOQ44" s="50"/>
      <c r="MOR44" s="50"/>
      <c r="MOS44" s="50"/>
      <c r="MOT44" s="50"/>
      <c r="MOU44" s="50"/>
      <c r="MOV44" s="50"/>
      <c r="MOW44" s="50"/>
      <c r="MOX44" s="50"/>
      <c r="MOY44" s="50"/>
      <c r="MOZ44" s="50"/>
      <c r="MPA44" s="50"/>
      <c r="MPB44" s="50"/>
      <c r="MPC44" s="50"/>
      <c r="MPD44" s="50"/>
      <c r="MPE44" s="50"/>
      <c r="MPF44" s="50"/>
      <c r="MPG44" s="50"/>
      <c r="MPH44" s="50"/>
      <c r="MPI44" s="50"/>
      <c r="MPJ44" s="50"/>
      <c r="MPK44" s="50"/>
      <c r="MPL44" s="50"/>
      <c r="MPM44" s="50"/>
      <c r="MPN44" s="50"/>
      <c r="MPO44" s="50"/>
      <c r="MPP44" s="50"/>
      <c r="MPQ44" s="50"/>
      <c r="MPR44" s="50"/>
      <c r="MPS44" s="50"/>
      <c r="MPT44" s="50"/>
      <c r="MPU44" s="50"/>
      <c r="MPV44" s="50"/>
      <c r="MPW44" s="50"/>
      <c r="MPX44" s="50"/>
      <c r="MPY44" s="50"/>
      <c r="MPZ44" s="50"/>
      <c r="MQA44" s="50"/>
      <c r="MQB44" s="50"/>
      <c r="MQC44" s="50"/>
      <c r="MQD44" s="50"/>
      <c r="MQE44" s="50"/>
      <c r="MQF44" s="50"/>
      <c r="MQG44" s="50"/>
      <c r="MQH44" s="50"/>
      <c r="MQI44" s="50"/>
      <c r="MQJ44" s="50"/>
      <c r="MQK44" s="50"/>
      <c r="MQL44" s="50"/>
      <c r="MQM44" s="50"/>
      <c r="MQN44" s="50"/>
      <c r="MQO44" s="50"/>
      <c r="MQP44" s="50"/>
      <c r="MQQ44" s="50"/>
      <c r="MQR44" s="50"/>
      <c r="MQS44" s="50"/>
      <c r="MQT44" s="50"/>
      <c r="MQU44" s="50"/>
      <c r="MQV44" s="50"/>
      <c r="MQW44" s="50"/>
      <c r="MQX44" s="50"/>
      <c r="MQY44" s="50"/>
      <c r="MQZ44" s="50"/>
      <c r="MRA44" s="50"/>
      <c r="MRB44" s="50"/>
      <c r="MRC44" s="50"/>
      <c r="MRD44" s="50"/>
      <c r="MRE44" s="50"/>
      <c r="MRF44" s="50"/>
      <c r="MRG44" s="50"/>
      <c r="MRH44" s="50"/>
      <c r="MRI44" s="50"/>
      <c r="MRJ44" s="50"/>
      <c r="MRK44" s="50"/>
      <c r="MRL44" s="50"/>
      <c r="MRM44" s="50"/>
      <c r="MRN44" s="50"/>
      <c r="MRO44" s="50"/>
      <c r="MRP44" s="50"/>
      <c r="MRQ44" s="50"/>
      <c r="MRR44" s="50"/>
      <c r="MRS44" s="50"/>
      <c r="MRT44" s="50"/>
      <c r="MRU44" s="50"/>
      <c r="MRV44" s="50"/>
      <c r="MRW44" s="50"/>
      <c r="MRX44" s="50"/>
      <c r="MRY44" s="50"/>
      <c r="MRZ44" s="50"/>
      <c r="MSA44" s="50"/>
      <c r="MSB44" s="50"/>
      <c r="MSC44" s="50"/>
      <c r="MSD44" s="50"/>
      <c r="MSE44" s="50"/>
      <c r="MSF44" s="50"/>
      <c r="MSG44" s="50"/>
      <c r="MSH44" s="50"/>
      <c r="MSI44" s="50"/>
      <c r="MSJ44" s="50"/>
      <c r="MSK44" s="50"/>
      <c r="MSL44" s="50"/>
      <c r="MSM44" s="50"/>
      <c r="MSN44" s="50"/>
      <c r="MSO44" s="50"/>
      <c r="MSP44" s="50"/>
      <c r="MSQ44" s="50"/>
      <c r="MSR44" s="50"/>
      <c r="MSS44" s="50"/>
      <c r="MST44" s="50"/>
      <c r="MSU44" s="50"/>
      <c r="MSV44" s="50"/>
      <c r="MSW44" s="50"/>
      <c r="MSX44" s="50"/>
      <c r="MSY44" s="50"/>
      <c r="MSZ44" s="50"/>
      <c r="MTA44" s="50"/>
      <c r="MTB44" s="50"/>
      <c r="MTC44" s="50"/>
      <c r="MTD44" s="50"/>
      <c r="MTE44" s="50"/>
      <c r="MTF44" s="50"/>
      <c r="MTG44" s="50"/>
      <c r="MTH44" s="50"/>
      <c r="MTI44" s="50"/>
      <c r="MTJ44" s="50"/>
      <c r="MTK44" s="50"/>
      <c r="MTL44" s="50"/>
      <c r="MTM44" s="50"/>
      <c r="MTN44" s="50"/>
      <c r="MTO44" s="50"/>
      <c r="MTP44" s="50"/>
      <c r="MTQ44" s="50"/>
      <c r="MTR44" s="50"/>
      <c r="MTS44" s="50"/>
      <c r="MTT44" s="50"/>
      <c r="MTU44" s="50"/>
      <c r="MTV44" s="50"/>
      <c r="MTW44" s="50"/>
      <c r="MTX44" s="50"/>
      <c r="MTY44" s="50"/>
      <c r="MTZ44" s="50"/>
      <c r="MUA44" s="50"/>
      <c r="MUB44" s="50"/>
      <c r="MUC44" s="50"/>
      <c r="MUD44" s="50"/>
      <c r="MUE44" s="50"/>
      <c r="MUF44" s="50"/>
      <c r="MUG44" s="50"/>
      <c r="MUH44" s="50"/>
      <c r="MUI44" s="50"/>
      <c r="MUJ44" s="50"/>
      <c r="MUK44" s="50"/>
      <c r="MUL44" s="50"/>
      <c r="MUM44" s="50"/>
      <c r="MUN44" s="50"/>
      <c r="MUO44" s="50"/>
      <c r="MUP44" s="50"/>
      <c r="MUQ44" s="50"/>
      <c r="MUR44" s="50"/>
      <c r="MUS44" s="50"/>
      <c r="MUT44" s="50"/>
      <c r="MUU44" s="50"/>
      <c r="MUV44" s="50"/>
      <c r="MUW44" s="50"/>
      <c r="MUX44" s="50"/>
      <c r="MUY44" s="50"/>
      <c r="MUZ44" s="50"/>
      <c r="MVA44" s="50"/>
      <c r="MVB44" s="50"/>
      <c r="MVC44" s="50"/>
      <c r="MVD44" s="50"/>
      <c r="MVE44" s="50"/>
      <c r="MVF44" s="50"/>
      <c r="MVG44" s="50"/>
      <c r="MVH44" s="50"/>
      <c r="MVI44" s="50"/>
      <c r="MVJ44" s="50"/>
      <c r="MVK44" s="50"/>
      <c r="MVL44" s="50"/>
      <c r="MVM44" s="50"/>
      <c r="MVN44" s="50"/>
      <c r="MVO44" s="50"/>
      <c r="MVP44" s="50"/>
      <c r="MVQ44" s="50"/>
      <c r="MVR44" s="50"/>
      <c r="MVS44" s="50"/>
      <c r="MVT44" s="50"/>
      <c r="MVU44" s="50"/>
      <c r="MVV44" s="50"/>
      <c r="MVW44" s="50"/>
      <c r="MVX44" s="50"/>
      <c r="MVY44" s="50"/>
      <c r="MVZ44" s="50"/>
      <c r="MWA44" s="50"/>
      <c r="MWB44" s="50"/>
      <c r="MWC44" s="50"/>
      <c r="MWD44" s="50"/>
      <c r="MWE44" s="50"/>
      <c r="MWF44" s="50"/>
      <c r="MWG44" s="50"/>
      <c r="MWH44" s="50"/>
      <c r="MWI44" s="50"/>
      <c r="MWJ44" s="50"/>
      <c r="MWK44" s="50"/>
      <c r="MWL44" s="50"/>
      <c r="MWM44" s="50"/>
      <c r="MWN44" s="50"/>
      <c r="MWO44" s="50"/>
      <c r="MWP44" s="50"/>
      <c r="MWQ44" s="50"/>
      <c r="MWR44" s="50"/>
      <c r="MWS44" s="50"/>
      <c r="MWT44" s="50"/>
      <c r="MWU44" s="50"/>
      <c r="MWV44" s="50"/>
      <c r="MWW44" s="50"/>
      <c r="MWX44" s="50"/>
      <c r="MWY44" s="50"/>
      <c r="MWZ44" s="50"/>
      <c r="MXA44" s="50"/>
      <c r="MXB44" s="50"/>
      <c r="MXC44" s="50"/>
      <c r="MXD44" s="50"/>
      <c r="MXE44" s="50"/>
      <c r="MXF44" s="50"/>
      <c r="MXG44" s="50"/>
      <c r="MXH44" s="50"/>
      <c r="MXI44" s="50"/>
      <c r="MXJ44" s="50"/>
      <c r="MXK44" s="50"/>
      <c r="MXL44" s="50"/>
      <c r="MXM44" s="50"/>
      <c r="MXN44" s="50"/>
      <c r="MXO44" s="50"/>
      <c r="MXP44" s="50"/>
      <c r="MXQ44" s="50"/>
      <c r="MXR44" s="50"/>
      <c r="MXS44" s="50"/>
      <c r="MXT44" s="50"/>
      <c r="MXU44" s="50"/>
      <c r="MXV44" s="50"/>
      <c r="MXW44" s="50"/>
      <c r="MXX44" s="50"/>
      <c r="MXY44" s="50"/>
      <c r="MXZ44" s="50"/>
      <c r="MYA44" s="50"/>
      <c r="MYB44" s="50"/>
      <c r="MYC44" s="50"/>
      <c r="MYD44" s="50"/>
      <c r="MYE44" s="50"/>
      <c r="MYF44" s="50"/>
      <c r="MYG44" s="50"/>
      <c r="MYH44" s="50"/>
      <c r="MYI44" s="50"/>
      <c r="MYJ44" s="50"/>
      <c r="MYK44" s="50"/>
      <c r="MYL44" s="50"/>
      <c r="MYM44" s="50"/>
      <c r="MYN44" s="50"/>
      <c r="MYO44" s="50"/>
      <c r="MYP44" s="50"/>
      <c r="MYQ44" s="50"/>
      <c r="MYR44" s="50"/>
      <c r="MYS44" s="50"/>
      <c r="MYT44" s="50"/>
      <c r="MYU44" s="50"/>
      <c r="MYV44" s="50"/>
      <c r="MYW44" s="50"/>
      <c r="MYX44" s="50"/>
      <c r="MYY44" s="50"/>
      <c r="MYZ44" s="50"/>
      <c r="MZA44" s="50"/>
      <c r="MZB44" s="50"/>
      <c r="MZC44" s="50"/>
      <c r="MZD44" s="50"/>
      <c r="MZE44" s="50"/>
      <c r="MZF44" s="50"/>
      <c r="MZG44" s="50"/>
      <c r="MZH44" s="50"/>
      <c r="MZI44" s="50"/>
      <c r="MZJ44" s="50"/>
      <c r="MZK44" s="50"/>
      <c r="MZL44" s="50"/>
      <c r="MZM44" s="50"/>
      <c r="MZN44" s="50"/>
      <c r="MZO44" s="50"/>
      <c r="MZP44" s="50"/>
      <c r="MZQ44" s="50"/>
      <c r="MZR44" s="50"/>
      <c r="MZS44" s="50"/>
      <c r="MZT44" s="50"/>
      <c r="MZU44" s="50"/>
      <c r="MZV44" s="50"/>
      <c r="MZW44" s="50"/>
      <c r="MZX44" s="50"/>
      <c r="MZY44" s="50"/>
      <c r="MZZ44" s="50"/>
      <c r="NAA44" s="50"/>
      <c r="NAB44" s="50"/>
      <c r="NAC44" s="50"/>
      <c r="NAD44" s="50"/>
      <c r="NAE44" s="50"/>
      <c r="NAF44" s="50"/>
      <c r="NAG44" s="50"/>
      <c r="NAH44" s="50"/>
      <c r="NAI44" s="50"/>
      <c r="NAJ44" s="50"/>
      <c r="NAK44" s="50"/>
      <c r="NAL44" s="50"/>
      <c r="NAM44" s="50"/>
      <c r="NAN44" s="50"/>
      <c r="NAO44" s="50"/>
      <c r="NAP44" s="50"/>
      <c r="NAQ44" s="50"/>
      <c r="NAR44" s="50"/>
      <c r="NAS44" s="50"/>
      <c r="NAT44" s="50"/>
      <c r="NAU44" s="50"/>
      <c r="NAV44" s="50"/>
      <c r="NAW44" s="50"/>
      <c r="NAX44" s="50"/>
      <c r="NAY44" s="50"/>
      <c r="NAZ44" s="50"/>
      <c r="NBA44" s="50"/>
      <c r="NBB44" s="50"/>
      <c r="NBC44" s="50"/>
      <c r="NBD44" s="50"/>
      <c r="NBE44" s="50"/>
      <c r="NBF44" s="50"/>
      <c r="NBG44" s="50"/>
      <c r="NBH44" s="50"/>
      <c r="NBI44" s="50"/>
      <c r="NBJ44" s="50"/>
      <c r="NBK44" s="50"/>
      <c r="NBL44" s="50"/>
      <c r="NBM44" s="50"/>
      <c r="NBN44" s="50"/>
      <c r="NBO44" s="50"/>
      <c r="NBP44" s="50"/>
      <c r="NBQ44" s="50"/>
      <c r="NBR44" s="50"/>
      <c r="NBS44" s="50"/>
      <c r="NBT44" s="50"/>
      <c r="NBU44" s="50"/>
      <c r="NBV44" s="50"/>
      <c r="NBW44" s="50"/>
      <c r="NBX44" s="50"/>
      <c r="NBY44" s="50"/>
      <c r="NBZ44" s="50"/>
      <c r="NCA44" s="50"/>
      <c r="NCB44" s="50"/>
      <c r="NCC44" s="50"/>
      <c r="NCD44" s="50"/>
      <c r="NCE44" s="50"/>
      <c r="NCF44" s="50"/>
      <c r="NCG44" s="50"/>
      <c r="NCH44" s="50"/>
      <c r="NCI44" s="50"/>
      <c r="NCJ44" s="50"/>
      <c r="NCK44" s="50"/>
      <c r="NCL44" s="50"/>
      <c r="NCM44" s="50"/>
      <c r="NCN44" s="50"/>
      <c r="NCO44" s="50"/>
      <c r="NCP44" s="50"/>
      <c r="NCQ44" s="50"/>
      <c r="NCR44" s="50"/>
      <c r="NCS44" s="50"/>
      <c r="NCT44" s="50"/>
      <c r="NCU44" s="50"/>
      <c r="NCV44" s="50"/>
      <c r="NCW44" s="50"/>
      <c r="NCX44" s="50"/>
      <c r="NCY44" s="50"/>
      <c r="NCZ44" s="50"/>
      <c r="NDA44" s="50"/>
      <c r="NDB44" s="50"/>
      <c r="NDC44" s="50"/>
      <c r="NDD44" s="50"/>
      <c r="NDE44" s="50"/>
      <c r="NDF44" s="50"/>
      <c r="NDG44" s="50"/>
      <c r="NDH44" s="50"/>
      <c r="NDI44" s="50"/>
      <c r="NDJ44" s="50"/>
      <c r="NDK44" s="50"/>
      <c r="NDL44" s="50"/>
      <c r="NDM44" s="50"/>
      <c r="NDN44" s="50"/>
      <c r="NDO44" s="50"/>
      <c r="NDP44" s="50"/>
      <c r="NDQ44" s="50"/>
      <c r="NDR44" s="50"/>
      <c r="NDS44" s="50"/>
      <c r="NDT44" s="50"/>
      <c r="NDU44" s="50"/>
      <c r="NDV44" s="50"/>
      <c r="NDW44" s="50"/>
      <c r="NDX44" s="50"/>
      <c r="NDY44" s="50"/>
      <c r="NDZ44" s="50"/>
      <c r="NEA44" s="50"/>
      <c r="NEB44" s="50"/>
      <c r="NEC44" s="50"/>
      <c r="NED44" s="50"/>
      <c r="NEE44" s="50"/>
      <c r="NEF44" s="50"/>
      <c r="NEG44" s="50"/>
      <c r="NEH44" s="50"/>
      <c r="NEI44" s="50"/>
      <c r="NEJ44" s="50"/>
      <c r="NEK44" s="50"/>
      <c r="NEL44" s="50"/>
      <c r="NEM44" s="50"/>
      <c r="NEN44" s="50"/>
      <c r="NEO44" s="50"/>
      <c r="NEP44" s="50"/>
      <c r="NEQ44" s="50"/>
      <c r="NER44" s="50"/>
      <c r="NES44" s="50"/>
      <c r="NET44" s="50"/>
      <c r="NEU44" s="50"/>
      <c r="NEV44" s="50"/>
      <c r="NEW44" s="50"/>
      <c r="NEX44" s="50"/>
      <c r="NEY44" s="50"/>
      <c r="NEZ44" s="50"/>
      <c r="NFA44" s="50"/>
      <c r="NFB44" s="50"/>
      <c r="NFC44" s="50"/>
      <c r="NFD44" s="50"/>
      <c r="NFE44" s="50"/>
      <c r="NFF44" s="50"/>
      <c r="NFG44" s="50"/>
      <c r="NFH44" s="50"/>
      <c r="NFI44" s="50"/>
      <c r="NFJ44" s="50"/>
      <c r="NFK44" s="50"/>
      <c r="NFL44" s="50"/>
      <c r="NFM44" s="50"/>
      <c r="NFN44" s="50"/>
      <c r="NFO44" s="50"/>
      <c r="NFP44" s="50"/>
      <c r="NFQ44" s="50"/>
      <c r="NFR44" s="50"/>
      <c r="NFS44" s="50"/>
      <c r="NFT44" s="50"/>
      <c r="NFU44" s="50"/>
      <c r="NFV44" s="50"/>
      <c r="NFW44" s="50"/>
      <c r="NFX44" s="50"/>
      <c r="NFY44" s="50"/>
      <c r="NFZ44" s="50"/>
      <c r="NGA44" s="50"/>
      <c r="NGB44" s="50"/>
      <c r="NGC44" s="50"/>
      <c r="NGD44" s="50"/>
      <c r="NGE44" s="50"/>
      <c r="NGF44" s="50"/>
      <c r="NGG44" s="50"/>
      <c r="NGH44" s="50"/>
      <c r="NGI44" s="50"/>
      <c r="NGJ44" s="50"/>
      <c r="NGK44" s="50"/>
      <c r="NGL44" s="50"/>
      <c r="NGM44" s="50"/>
      <c r="NGN44" s="50"/>
      <c r="NGO44" s="50"/>
      <c r="NGP44" s="50"/>
      <c r="NGQ44" s="50"/>
      <c r="NGR44" s="50"/>
      <c r="NGS44" s="50"/>
      <c r="NGT44" s="50"/>
      <c r="NGU44" s="50"/>
      <c r="NGV44" s="50"/>
      <c r="NGW44" s="50"/>
      <c r="NGX44" s="50"/>
      <c r="NGY44" s="50"/>
      <c r="NGZ44" s="50"/>
      <c r="NHA44" s="50"/>
      <c r="NHB44" s="50"/>
      <c r="NHC44" s="50"/>
      <c r="NHD44" s="50"/>
      <c r="NHE44" s="50"/>
      <c r="NHF44" s="50"/>
      <c r="NHG44" s="50"/>
      <c r="NHH44" s="50"/>
      <c r="NHI44" s="50"/>
      <c r="NHJ44" s="50"/>
      <c r="NHK44" s="50"/>
      <c r="NHL44" s="50"/>
      <c r="NHM44" s="50"/>
      <c r="NHN44" s="50"/>
      <c r="NHO44" s="50"/>
      <c r="NHP44" s="50"/>
      <c r="NHQ44" s="50"/>
      <c r="NHR44" s="50"/>
      <c r="NHS44" s="50"/>
      <c r="NHT44" s="50"/>
      <c r="NHU44" s="50"/>
      <c r="NHV44" s="50"/>
      <c r="NHW44" s="50"/>
      <c r="NHX44" s="50"/>
      <c r="NHY44" s="50"/>
      <c r="NHZ44" s="50"/>
      <c r="NIA44" s="50"/>
      <c r="NIB44" s="50"/>
      <c r="NIC44" s="50"/>
      <c r="NID44" s="50"/>
      <c r="NIE44" s="50"/>
      <c r="NIF44" s="50"/>
      <c r="NIG44" s="50"/>
      <c r="NIH44" s="50"/>
      <c r="NII44" s="50"/>
      <c r="NIJ44" s="50"/>
      <c r="NIK44" s="50"/>
      <c r="NIL44" s="50"/>
      <c r="NIM44" s="50"/>
      <c r="NIN44" s="50"/>
      <c r="NIO44" s="50"/>
      <c r="NIP44" s="50"/>
      <c r="NIQ44" s="50"/>
      <c r="NIR44" s="50"/>
      <c r="NIS44" s="50"/>
      <c r="NIT44" s="50"/>
      <c r="NIU44" s="50"/>
      <c r="NIV44" s="50"/>
      <c r="NIW44" s="50"/>
      <c r="NIX44" s="50"/>
      <c r="NIY44" s="50"/>
      <c r="NIZ44" s="50"/>
      <c r="NJA44" s="50"/>
      <c r="NJB44" s="50"/>
      <c r="NJC44" s="50"/>
      <c r="NJD44" s="50"/>
      <c r="NJE44" s="50"/>
      <c r="NJF44" s="50"/>
      <c r="NJG44" s="50"/>
      <c r="NJH44" s="50"/>
      <c r="NJI44" s="50"/>
      <c r="NJJ44" s="50"/>
      <c r="NJK44" s="50"/>
      <c r="NJL44" s="50"/>
      <c r="NJM44" s="50"/>
      <c r="NJN44" s="50"/>
      <c r="NJO44" s="50"/>
      <c r="NJP44" s="50"/>
      <c r="NJQ44" s="50"/>
      <c r="NJR44" s="50"/>
      <c r="NJS44" s="50"/>
      <c r="NJT44" s="50"/>
      <c r="NJU44" s="50"/>
      <c r="NJV44" s="50"/>
      <c r="NJW44" s="50"/>
      <c r="NJX44" s="50"/>
      <c r="NJY44" s="50"/>
      <c r="NJZ44" s="50"/>
      <c r="NKA44" s="50"/>
      <c r="NKB44" s="50"/>
      <c r="NKC44" s="50"/>
      <c r="NKD44" s="50"/>
      <c r="NKE44" s="50"/>
      <c r="NKF44" s="50"/>
      <c r="NKG44" s="50"/>
      <c r="NKH44" s="50"/>
      <c r="NKI44" s="50"/>
      <c r="NKJ44" s="50"/>
      <c r="NKK44" s="50"/>
      <c r="NKL44" s="50"/>
      <c r="NKM44" s="50"/>
      <c r="NKN44" s="50"/>
      <c r="NKO44" s="50"/>
      <c r="NKP44" s="50"/>
      <c r="NKQ44" s="50"/>
      <c r="NKR44" s="50"/>
      <c r="NKS44" s="50"/>
      <c r="NKT44" s="50"/>
      <c r="NKU44" s="50"/>
      <c r="NKV44" s="50"/>
      <c r="NKW44" s="50"/>
      <c r="NKX44" s="50"/>
      <c r="NKY44" s="50"/>
      <c r="NKZ44" s="50"/>
      <c r="NLA44" s="50"/>
      <c r="NLB44" s="50"/>
      <c r="NLC44" s="50"/>
      <c r="NLD44" s="50"/>
      <c r="NLE44" s="50"/>
      <c r="NLF44" s="50"/>
      <c r="NLG44" s="50"/>
      <c r="NLH44" s="50"/>
      <c r="NLI44" s="50"/>
      <c r="NLJ44" s="50"/>
      <c r="NLK44" s="50"/>
      <c r="NLL44" s="50"/>
      <c r="NLM44" s="50"/>
      <c r="NLN44" s="50"/>
      <c r="NLO44" s="50"/>
      <c r="NLP44" s="50"/>
      <c r="NLQ44" s="50"/>
      <c r="NLR44" s="50"/>
      <c r="NLS44" s="50"/>
      <c r="NLT44" s="50"/>
      <c r="NLU44" s="50"/>
      <c r="NLV44" s="50"/>
      <c r="NLW44" s="50"/>
      <c r="NLX44" s="50"/>
      <c r="NLY44" s="50"/>
      <c r="NLZ44" s="50"/>
      <c r="NMA44" s="50"/>
      <c r="NMB44" s="50"/>
      <c r="NMC44" s="50"/>
      <c r="NMD44" s="50"/>
      <c r="NME44" s="50"/>
      <c r="NMF44" s="50"/>
      <c r="NMG44" s="50"/>
      <c r="NMH44" s="50"/>
      <c r="NMI44" s="50"/>
      <c r="NMJ44" s="50"/>
      <c r="NMK44" s="50"/>
      <c r="NML44" s="50"/>
      <c r="NMM44" s="50"/>
      <c r="NMN44" s="50"/>
      <c r="NMO44" s="50"/>
      <c r="NMP44" s="50"/>
      <c r="NMQ44" s="50"/>
      <c r="NMR44" s="50"/>
      <c r="NMS44" s="50"/>
      <c r="NMT44" s="50"/>
      <c r="NMU44" s="50"/>
      <c r="NMV44" s="50"/>
      <c r="NMW44" s="50"/>
      <c r="NMX44" s="50"/>
      <c r="NMY44" s="50"/>
      <c r="NMZ44" s="50"/>
      <c r="NNA44" s="50"/>
      <c r="NNB44" s="50"/>
      <c r="NNC44" s="50"/>
      <c r="NND44" s="50"/>
      <c r="NNE44" s="50"/>
      <c r="NNF44" s="50"/>
      <c r="NNG44" s="50"/>
      <c r="NNH44" s="50"/>
      <c r="NNI44" s="50"/>
      <c r="NNJ44" s="50"/>
      <c r="NNK44" s="50"/>
      <c r="NNL44" s="50"/>
      <c r="NNM44" s="50"/>
      <c r="NNN44" s="50"/>
      <c r="NNO44" s="50"/>
      <c r="NNP44" s="50"/>
      <c r="NNQ44" s="50"/>
      <c r="NNR44" s="50"/>
      <c r="NNS44" s="50"/>
      <c r="NNT44" s="50"/>
      <c r="NNU44" s="50"/>
      <c r="NNV44" s="50"/>
      <c r="NNW44" s="50"/>
      <c r="NNX44" s="50"/>
      <c r="NNY44" s="50"/>
      <c r="NNZ44" s="50"/>
      <c r="NOA44" s="50"/>
      <c r="NOB44" s="50"/>
      <c r="NOC44" s="50"/>
      <c r="NOD44" s="50"/>
      <c r="NOE44" s="50"/>
      <c r="NOF44" s="50"/>
      <c r="NOG44" s="50"/>
      <c r="NOH44" s="50"/>
      <c r="NOI44" s="50"/>
      <c r="NOJ44" s="50"/>
      <c r="NOK44" s="50"/>
      <c r="NOL44" s="50"/>
      <c r="NOM44" s="50"/>
      <c r="NON44" s="50"/>
      <c r="NOO44" s="50"/>
      <c r="NOP44" s="50"/>
      <c r="NOQ44" s="50"/>
      <c r="NOR44" s="50"/>
      <c r="NOS44" s="50"/>
      <c r="NOT44" s="50"/>
      <c r="NOU44" s="50"/>
      <c r="NOV44" s="50"/>
      <c r="NOW44" s="50"/>
      <c r="NOX44" s="50"/>
      <c r="NOY44" s="50"/>
      <c r="NOZ44" s="50"/>
      <c r="NPA44" s="50"/>
      <c r="NPB44" s="50"/>
      <c r="NPC44" s="50"/>
      <c r="NPD44" s="50"/>
      <c r="NPE44" s="50"/>
      <c r="NPF44" s="50"/>
      <c r="NPG44" s="50"/>
      <c r="NPH44" s="50"/>
      <c r="NPI44" s="50"/>
      <c r="NPJ44" s="50"/>
      <c r="NPK44" s="50"/>
      <c r="NPL44" s="50"/>
      <c r="NPM44" s="50"/>
      <c r="NPN44" s="50"/>
      <c r="NPO44" s="50"/>
      <c r="NPP44" s="50"/>
      <c r="NPQ44" s="50"/>
      <c r="NPR44" s="50"/>
      <c r="NPS44" s="50"/>
      <c r="NPT44" s="50"/>
      <c r="NPU44" s="50"/>
      <c r="NPV44" s="50"/>
      <c r="NPW44" s="50"/>
      <c r="NPX44" s="50"/>
      <c r="NPY44" s="50"/>
      <c r="NPZ44" s="50"/>
      <c r="NQA44" s="50"/>
      <c r="NQB44" s="50"/>
      <c r="NQC44" s="50"/>
      <c r="NQD44" s="50"/>
      <c r="NQE44" s="50"/>
      <c r="NQF44" s="50"/>
      <c r="NQG44" s="50"/>
      <c r="NQH44" s="50"/>
      <c r="NQI44" s="50"/>
      <c r="NQJ44" s="50"/>
      <c r="NQK44" s="50"/>
      <c r="NQL44" s="50"/>
      <c r="NQM44" s="50"/>
      <c r="NQN44" s="50"/>
      <c r="NQO44" s="50"/>
      <c r="NQP44" s="50"/>
      <c r="NQQ44" s="50"/>
      <c r="NQR44" s="50"/>
      <c r="NQS44" s="50"/>
      <c r="NQT44" s="50"/>
      <c r="NQU44" s="50"/>
      <c r="NQV44" s="50"/>
      <c r="NQW44" s="50"/>
      <c r="NQX44" s="50"/>
      <c r="NQY44" s="50"/>
      <c r="NQZ44" s="50"/>
      <c r="NRA44" s="50"/>
      <c r="NRB44" s="50"/>
      <c r="NRC44" s="50"/>
      <c r="NRD44" s="50"/>
      <c r="NRE44" s="50"/>
      <c r="NRF44" s="50"/>
      <c r="NRG44" s="50"/>
      <c r="NRH44" s="50"/>
      <c r="NRI44" s="50"/>
      <c r="NRJ44" s="50"/>
      <c r="NRK44" s="50"/>
      <c r="NRL44" s="50"/>
      <c r="NRM44" s="50"/>
      <c r="NRN44" s="50"/>
      <c r="NRO44" s="50"/>
      <c r="NRP44" s="50"/>
      <c r="NRQ44" s="50"/>
      <c r="NRR44" s="50"/>
      <c r="NRS44" s="50"/>
      <c r="NRT44" s="50"/>
      <c r="NRU44" s="50"/>
      <c r="NRV44" s="50"/>
      <c r="NRW44" s="50"/>
      <c r="NRX44" s="50"/>
      <c r="NRY44" s="50"/>
      <c r="NRZ44" s="50"/>
      <c r="NSA44" s="50"/>
      <c r="NSB44" s="50"/>
      <c r="NSC44" s="50"/>
      <c r="NSD44" s="50"/>
      <c r="NSE44" s="50"/>
      <c r="NSF44" s="50"/>
      <c r="NSG44" s="50"/>
      <c r="NSH44" s="50"/>
      <c r="NSI44" s="50"/>
      <c r="NSJ44" s="50"/>
      <c r="NSK44" s="50"/>
      <c r="NSL44" s="50"/>
      <c r="NSM44" s="50"/>
      <c r="NSN44" s="50"/>
      <c r="NSO44" s="50"/>
      <c r="NSP44" s="50"/>
      <c r="NSQ44" s="50"/>
      <c r="NSR44" s="50"/>
      <c r="NSS44" s="50"/>
      <c r="NST44" s="50"/>
      <c r="NSU44" s="50"/>
      <c r="NSV44" s="50"/>
      <c r="NSW44" s="50"/>
      <c r="NSX44" s="50"/>
      <c r="NSY44" s="50"/>
      <c r="NSZ44" s="50"/>
      <c r="NTA44" s="50"/>
      <c r="NTB44" s="50"/>
      <c r="NTC44" s="50"/>
      <c r="NTD44" s="50"/>
      <c r="NTE44" s="50"/>
      <c r="NTF44" s="50"/>
      <c r="NTG44" s="50"/>
      <c r="NTH44" s="50"/>
      <c r="NTI44" s="50"/>
      <c r="NTJ44" s="50"/>
      <c r="NTK44" s="50"/>
      <c r="NTL44" s="50"/>
      <c r="NTM44" s="50"/>
      <c r="NTN44" s="50"/>
      <c r="NTO44" s="50"/>
      <c r="NTP44" s="50"/>
      <c r="NTQ44" s="50"/>
      <c r="NTR44" s="50"/>
      <c r="NTS44" s="50"/>
      <c r="NTT44" s="50"/>
      <c r="NTU44" s="50"/>
      <c r="NTV44" s="50"/>
      <c r="NTW44" s="50"/>
      <c r="NTX44" s="50"/>
      <c r="NTY44" s="50"/>
      <c r="NTZ44" s="50"/>
      <c r="NUA44" s="50"/>
      <c r="NUB44" s="50"/>
      <c r="NUC44" s="50"/>
      <c r="NUD44" s="50"/>
      <c r="NUE44" s="50"/>
      <c r="NUF44" s="50"/>
      <c r="NUG44" s="50"/>
      <c r="NUH44" s="50"/>
      <c r="NUI44" s="50"/>
      <c r="NUJ44" s="50"/>
      <c r="NUK44" s="50"/>
      <c r="NUL44" s="50"/>
      <c r="NUM44" s="50"/>
      <c r="NUN44" s="50"/>
      <c r="NUO44" s="50"/>
      <c r="NUP44" s="50"/>
      <c r="NUQ44" s="50"/>
      <c r="NUR44" s="50"/>
      <c r="NUS44" s="50"/>
      <c r="NUT44" s="50"/>
      <c r="NUU44" s="50"/>
      <c r="NUV44" s="50"/>
      <c r="NUW44" s="50"/>
      <c r="NUX44" s="50"/>
      <c r="NUY44" s="50"/>
      <c r="NUZ44" s="50"/>
      <c r="NVA44" s="50"/>
      <c r="NVB44" s="50"/>
      <c r="NVC44" s="50"/>
      <c r="NVD44" s="50"/>
      <c r="NVE44" s="50"/>
      <c r="NVF44" s="50"/>
      <c r="NVG44" s="50"/>
      <c r="NVH44" s="50"/>
      <c r="NVI44" s="50"/>
      <c r="NVJ44" s="50"/>
      <c r="NVK44" s="50"/>
      <c r="NVL44" s="50"/>
      <c r="NVM44" s="50"/>
      <c r="NVN44" s="50"/>
      <c r="NVO44" s="50"/>
      <c r="NVP44" s="50"/>
      <c r="NVQ44" s="50"/>
      <c r="NVR44" s="50"/>
      <c r="NVS44" s="50"/>
      <c r="NVT44" s="50"/>
      <c r="NVU44" s="50"/>
      <c r="NVV44" s="50"/>
      <c r="NVW44" s="50"/>
      <c r="NVX44" s="50"/>
      <c r="NVY44" s="50"/>
      <c r="NVZ44" s="50"/>
      <c r="NWA44" s="50"/>
      <c r="NWB44" s="50"/>
      <c r="NWC44" s="50"/>
      <c r="NWD44" s="50"/>
      <c r="NWE44" s="50"/>
      <c r="NWF44" s="50"/>
      <c r="NWG44" s="50"/>
      <c r="NWH44" s="50"/>
      <c r="NWI44" s="50"/>
      <c r="NWJ44" s="50"/>
      <c r="NWK44" s="50"/>
      <c r="NWL44" s="50"/>
      <c r="NWM44" s="50"/>
      <c r="NWN44" s="50"/>
      <c r="NWO44" s="50"/>
      <c r="NWP44" s="50"/>
      <c r="NWQ44" s="50"/>
      <c r="NWR44" s="50"/>
      <c r="NWS44" s="50"/>
      <c r="NWT44" s="50"/>
      <c r="NWU44" s="50"/>
      <c r="NWV44" s="50"/>
      <c r="NWW44" s="50"/>
      <c r="NWX44" s="50"/>
      <c r="NWY44" s="50"/>
      <c r="NWZ44" s="50"/>
      <c r="NXA44" s="50"/>
      <c r="NXB44" s="50"/>
      <c r="NXC44" s="50"/>
      <c r="NXD44" s="50"/>
      <c r="NXE44" s="50"/>
      <c r="NXF44" s="50"/>
      <c r="NXG44" s="50"/>
      <c r="NXH44" s="50"/>
      <c r="NXI44" s="50"/>
      <c r="NXJ44" s="50"/>
      <c r="NXK44" s="50"/>
      <c r="NXL44" s="50"/>
      <c r="NXM44" s="50"/>
      <c r="NXN44" s="50"/>
      <c r="NXO44" s="50"/>
      <c r="NXP44" s="50"/>
      <c r="NXQ44" s="50"/>
      <c r="NXR44" s="50"/>
      <c r="NXS44" s="50"/>
      <c r="NXT44" s="50"/>
      <c r="NXU44" s="50"/>
      <c r="NXV44" s="50"/>
      <c r="NXW44" s="50"/>
      <c r="NXX44" s="50"/>
      <c r="NXY44" s="50"/>
      <c r="NXZ44" s="50"/>
      <c r="NYA44" s="50"/>
      <c r="NYB44" s="50"/>
      <c r="NYC44" s="50"/>
      <c r="NYD44" s="50"/>
      <c r="NYE44" s="50"/>
      <c r="NYF44" s="50"/>
      <c r="NYG44" s="50"/>
      <c r="NYH44" s="50"/>
      <c r="NYI44" s="50"/>
      <c r="NYJ44" s="50"/>
      <c r="NYK44" s="50"/>
      <c r="NYL44" s="50"/>
      <c r="NYM44" s="50"/>
      <c r="NYN44" s="50"/>
      <c r="NYO44" s="50"/>
      <c r="NYP44" s="50"/>
      <c r="NYQ44" s="50"/>
      <c r="NYR44" s="50"/>
      <c r="NYS44" s="50"/>
      <c r="NYT44" s="50"/>
      <c r="NYU44" s="50"/>
      <c r="NYV44" s="50"/>
      <c r="NYW44" s="50"/>
      <c r="NYX44" s="50"/>
      <c r="NYY44" s="50"/>
      <c r="NYZ44" s="50"/>
      <c r="NZA44" s="50"/>
      <c r="NZB44" s="50"/>
      <c r="NZC44" s="50"/>
      <c r="NZD44" s="50"/>
      <c r="NZE44" s="50"/>
      <c r="NZF44" s="50"/>
      <c r="NZG44" s="50"/>
      <c r="NZH44" s="50"/>
      <c r="NZI44" s="50"/>
      <c r="NZJ44" s="50"/>
      <c r="NZK44" s="50"/>
      <c r="NZL44" s="50"/>
      <c r="NZM44" s="50"/>
      <c r="NZN44" s="50"/>
      <c r="NZO44" s="50"/>
      <c r="NZP44" s="50"/>
      <c r="NZQ44" s="50"/>
      <c r="NZR44" s="50"/>
      <c r="NZS44" s="50"/>
      <c r="NZT44" s="50"/>
      <c r="NZU44" s="50"/>
      <c r="NZV44" s="50"/>
      <c r="NZW44" s="50"/>
      <c r="NZX44" s="50"/>
      <c r="NZY44" s="50"/>
      <c r="NZZ44" s="50"/>
      <c r="OAA44" s="50"/>
      <c r="OAB44" s="50"/>
      <c r="OAC44" s="50"/>
      <c r="OAD44" s="50"/>
      <c r="OAE44" s="50"/>
      <c r="OAF44" s="50"/>
      <c r="OAG44" s="50"/>
      <c r="OAH44" s="50"/>
      <c r="OAI44" s="50"/>
      <c r="OAJ44" s="50"/>
      <c r="OAK44" s="50"/>
      <c r="OAL44" s="50"/>
      <c r="OAM44" s="50"/>
      <c r="OAN44" s="50"/>
      <c r="OAO44" s="50"/>
      <c r="OAP44" s="50"/>
      <c r="OAQ44" s="50"/>
      <c r="OAR44" s="50"/>
      <c r="OAS44" s="50"/>
      <c r="OAT44" s="50"/>
      <c r="OAU44" s="50"/>
      <c r="OAV44" s="50"/>
      <c r="OAW44" s="50"/>
      <c r="OAX44" s="50"/>
      <c r="OAY44" s="50"/>
      <c r="OAZ44" s="50"/>
      <c r="OBA44" s="50"/>
      <c r="OBB44" s="50"/>
      <c r="OBC44" s="50"/>
      <c r="OBD44" s="50"/>
      <c r="OBE44" s="50"/>
      <c r="OBF44" s="50"/>
      <c r="OBG44" s="50"/>
      <c r="OBH44" s="50"/>
      <c r="OBI44" s="50"/>
      <c r="OBJ44" s="50"/>
      <c r="OBK44" s="50"/>
      <c r="OBL44" s="50"/>
      <c r="OBM44" s="50"/>
      <c r="OBN44" s="50"/>
      <c r="OBO44" s="50"/>
      <c r="OBP44" s="50"/>
      <c r="OBQ44" s="50"/>
      <c r="OBR44" s="50"/>
      <c r="OBS44" s="50"/>
      <c r="OBT44" s="50"/>
      <c r="OBU44" s="50"/>
      <c r="OBV44" s="50"/>
      <c r="OBW44" s="50"/>
      <c r="OBX44" s="50"/>
      <c r="OBY44" s="50"/>
      <c r="OBZ44" s="50"/>
      <c r="OCA44" s="50"/>
      <c r="OCB44" s="50"/>
      <c r="OCC44" s="50"/>
      <c r="OCD44" s="50"/>
      <c r="OCE44" s="50"/>
      <c r="OCF44" s="50"/>
      <c r="OCG44" s="50"/>
      <c r="OCH44" s="50"/>
      <c r="OCI44" s="50"/>
      <c r="OCJ44" s="50"/>
      <c r="OCK44" s="50"/>
      <c r="OCL44" s="50"/>
      <c r="OCM44" s="50"/>
      <c r="OCN44" s="50"/>
      <c r="OCO44" s="50"/>
      <c r="OCP44" s="50"/>
      <c r="OCQ44" s="50"/>
      <c r="OCR44" s="50"/>
      <c r="OCS44" s="50"/>
      <c r="OCT44" s="50"/>
      <c r="OCU44" s="50"/>
      <c r="OCV44" s="50"/>
      <c r="OCW44" s="50"/>
      <c r="OCX44" s="50"/>
      <c r="OCY44" s="50"/>
      <c r="OCZ44" s="50"/>
      <c r="ODA44" s="50"/>
      <c r="ODB44" s="50"/>
      <c r="ODC44" s="50"/>
      <c r="ODD44" s="50"/>
      <c r="ODE44" s="50"/>
      <c r="ODF44" s="50"/>
      <c r="ODG44" s="50"/>
      <c r="ODH44" s="50"/>
      <c r="ODI44" s="50"/>
      <c r="ODJ44" s="50"/>
      <c r="ODK44" s="50"/>
      <c r="ODL44" s="50"/>
      <c r="ODM44" s="50"/>
      <c r="ODN44" s="50"/>
      <c r="ODO44" s="50"/>
      <c r="ODP44" s="50"/>
      <c r="ODQ44" s="50"/>
      <c r="ODR44" s="50"/>
      <c r="ODS44" s="50"/>
      <c r="ODT44" s="50"/>
      <c r="ODU44" s="50"/>
      <c r="ODV44" s="50"/>
      <c r="ODW44" s="50"/>
      <c r="ODX44" s="50"/>
      <c r="ODY44" s="50"/>
      <c r="ODZ44" s="50"/>
      <c r="OEA44" s="50"/>
      <c r="OEB44" s="50"/>
      <c r="OEC44" s="50"/>
      <c r="OED44" s="50"/>
      <c r="OEE44" s="50"/>
      <c r="OEF44" s="50"/>
      <c r="OEG44" s="50"/>
      <c r="OEH44" s="50"/>
      <c r="OEI44" s="50"/>
      <c r="OEJ44" s="50"/>
      <c r="OEK44" s="50"/>
      <c r="OEL44" s="50"/>
      <c r="OEM44" s="50"/>
      <c r="OEN44" s="50"/>
      <c r="OEO44" s="50"/>
      <c r="OEP44" s="50"/>
      <c r="OEQ44" s="50"/>
      <c r="OER44" s="50"/>
      <c r="OES44" s="50"/>
      <c r="OET44" s="50"/>
      <c r="OEU44" s="50"/>
      <c r="OEV44" s="50"/>
      <c r="OEW44" s="50"/>
      <c r="OEX44" s="50"/>
      <c r="OEY44" s="50"/>
      <c r="OEZ44" s="50"/>
      <c r="OFA44" s="50"/>
      <c r="OFB44" s="50"/>
      <c r="OFC44" s="50"/>
      <c r="OFD44" s="50"/>
      <c r="OFE44" s="50"/>
      <c r="OFF44" s="50"/>
      <c r="OFG44" s="50"/>
      <c r="OFH44" s="50"/>
      <c r="OFI44" s="50"/>
      <c r="OFJ44" s="50"/>
      <c r="OFK44" s="50"/>
      <c r="OFL44" s="50"/>
      <c r="OFM44" s="50"/>
      <c r="OFN44" s="50"/>
      <c r="OFO44" s="50"/>
      <c r="OFP44" s="50"/>
      <c r="OFQ44" s="50"/>
      <c r="OFR44" s="50"/>
      <c r="OFS44" s="50"/>
      <c r="OFT44" s="50"/>
      <c r="OFU44" s="50"/>
      <c r="OFV44" s="50"/>
      <c r="OFW44" s="50"/>
      <c r="OFX44" s="50"/>
      <c r="OFY44" s="50"/>
      <c r="OFZ44" s="50"/>
      <c r="OGA44" s="50"/>
      <c r="OGB44" s="50"/>
      <c r="OGC44" s="50"/>
      <c r="OGD44" s="50"/>
      <c r="OGE44" s="50"/>
      <c r="OGF44" s="50"/>
      <c r="OGG44" s="50"/>
      <c r="OGH44" s="50"/>
      <c r="OGI44" s="50"/>
      <c r="OGJ44" s="50"/>
      <c r="OGK44" s="50"/>
      <c r="OGL44" s="50"/>
      <c r="OGM44" s="50"/>
      <c r="OGN44" s="50"/>
      <c r="OGO44" s="50"/>
      <c r="OGP44" s="50"/>
      <c r="OGQ44" s="50"/>
      <c r="OGR44" s="50"/>
      <c r="OGS44" s="50"/>
      <c r="OGT44" s="50"/>
      <c r="OGU44" s="50"/>
      <c r="OGV44" s="50"/>
      <c r="OGW44" s="50"/>
      <c r="OGX44" s="50"/>
      <c r="OGY44" s="50"/>
      <c r="OGZ44" s="50"/>
      <c r="OHA44" s="50"/>
      <c r="OHB44" s="50"/>
      <c r="OHC44" s="50"/>
      <c r="OHD44" s="50"/>
      <c r="OHE44" s="50"/>
      <c r="OHF44" s="50"/>
      <c r="OHG44" s="50"/>
      <c r="OHH44" s="50"/>
      <c r="OHI44" s="50"/>
      <c r="OHJ44" s="50"/>
      <c r="OHK44" s="50"/>
      <c r="OHL44" s="50"/>
      <c r="OHM44" s="50"/>
      <c r="OHN44" s="50"/>
      <c r="OHO44" s="50"/>
      <c r="OHP44" s="50"/>
      <c r="OHQ44" s="50"/>
      <c r="OHR44" s="50"/>
      <c r="OHS44" s="50"/>
      <c r="OHT44" s="50"/>
      <c r="OHU44" s="50"/>
      <c r="OHV44" s="50"/>
      <c r="OHW44" s="50"/>
      <c r="OHX44" s="50"/>
      <c r="OHY44" s="50"/>
      <c r="OHZ44" s="50"/>
      <c r="OIA44" s="50"/>
      <c r="OIB44" s="50"/>
      <c r="OIC44" s="50"/>
      <c r="OID44" s="50"/>
      <c r="OIE44" s="50"/>
      <c r="OIF44" s="50"/>
      <c r="OIG44" s="50"/>
      <c r="OIH44" s="50"/>
      <c r="OII44" s="50"/>
      <c r="OIJ44" s="50"/>
      <c r="OIK44" s="50"/>
      <c r="OIL44" s="50"/>
      <c r="OIM44" s="50"/>
      <c r="OIN44" s="50"/>
      <c r="OIO44" s="50"/>
      <c r="OIP44" s="50"/>
      <c r="OIQ44" s="50"/>
      <c r="OIR44" s="50"/>
      <c r="OIS44" s="50"/>
      <c r="OIT44" s="50"/>
      <c r="OIU44" s="50"/>
      <c r="OIV44" s="50"/>
      <c r="OIW44" s="50"/>
      <c r="OIX44" s="50"/>
      <c r="OIY44" s="50"/>
      <c r="OIZ44" s="50"/>
      <c r="OJA44" s="50"/>
      <c r="OJB44" s="50"/>
      <c r="OJC44" s="50"/>
      <c r="OJD44" s="50"/>
      <c r="OJE44" s="50"/>
      <c r="OJF44" s="50"/>
      <c r="OJG44" s="50"/>
      <c r="OJH44" s="50"/>
      <c r="OJI44" s="50"/>
      <c r="OJJ44" s="50"/>
      <c r="OJK44" s="50"/>
      <c r="OJL44" s="50"/>
      <c r="OJM44" s="50"/>
      <c r="OJN44" s="50"/>
      <c r="OJO44" s="50"/>
      <c r="OJP44" s="50"/>
      <c r="OJQ44" s="50"/>
      <c r="OJR44" s="50"/>
      <c r="OJS44" s="50"/>
      <c r="OJT44" s="50"/>
      <c r="OJU44" s="50"/>
      <c r="OJV44" s="50"/>
      <c r="OJW44" s="50"/>
      <c r="OJX44" s="50"/>
      <c r="OJY44" s="50"/>
      <c r="OJZ44" s="50"/>
      <c r="OKA44" s="50"/>
      <c r="OKB44" s="50"/>
      <c r="OKC44" s="50"/>
      <c r="OKD44" s="50"/>
      <c r="OKE44" s="50"/>
      <c r="OKF44" s="50"/>
      <c r="OKG44" s="50"/>
      <c r="OKH44" s="50"/>
      <c r="OKI44" s="50"/>
      <c r="OKJ44" s="50"/>
      <c r="OKK44" s="50"/>
      <c r="OKL44" s="50"/>
      <c r="OKM44" s="50"/>
      <c r="OKN44" s="50"/>
      <c r="OKO44" s="50"/>
      <c r="OKP44" s="50"/>
      <c r="OKQ44" s="50"/>
      <c r="OKR44" s="50"/>
      <c r="OKS44" s="50"/>
      <c r="OKT44" s="50"/>
      <c r="OKU44" s="50"/>
      <c r="OKV44" s="50"/>
      <c r="OKW44" s="50"/>
      <c r="OKX44" s="50"/>
      <c r="OKY44" s="50"/>
      <c r="OKZ44" s="50"/>
      <c r="OLA44" s="50"/>
      <c r="OLB44" s="50"/>
      <c r="OLC44" s="50"/>
      <c r="OLD44" s="50"/>
      <c r="OLE44" s="50"/>
      <c r="OLF44" s="50"/>
      <c r="OLG44" s="50"/>
      <c r="OLH44" s="50"/>
      <c r="OLI44" s="50"/>
      <c r="OLJ44" s="50"/>
      <c r="OLK44" s="50"/>
      <c r="OLL44" s="50"/>
      <c r="OLM44" s="50"/>
      <c r="OLN44" s="50"/>
      <c r="OLO44" s="50"/>
      <c r="OLP44" s="50"/>
      <c r="OLQ44" s="50"/>
      <c r="OLR44" s="50"/>
      <c r="OLS44" s="50"/>
      <c r="OLT44" s="50"/>
      <c r="OLU44" s="50"/>
      <c r="OLV44" s="50"/>
      <c r="OLW44" s="50"/>
      <c r="OLX44" s="50"/>
      <c r="OLY44" s="50"/>
      <c r="OLZ44" s="50"/>
      <c r="OMA44" s="50"/>
      <c r="OMB44" s="50"/>
      <c r="OMC44" s="50"/>
      <c r="OMD44" s="50"/>
      <c r="OME44" s="50"/>
      <c r="OMF44" s="50"/>
      <c r="OMG44" s="50"/>
      <c r="OMH44" s="50"/>
      <c r="OMI44" s="50"/>
      <c r="OMJ44" s="50"/>
      <c r="OMK44" s="50"/>
      <c r="OML44" s="50"/>
      <c r="OMM44" s="50"/>
      <c r="OMN44" s="50"/>
      <c r="OMO44" s="50"/>
      <c r="OMP44" s="50"/>
      <c r="OMQ44" s="50"/>
      <c r="OMR44" s="50"/>
      <c r="OMS44" s="50"/>
      <c r="OMT44" s="50"/>
      <c r="OMU44" s="50"/>
      <c r="OMV44" s="50"/>
      <c r="OMW44" s="50"/>
      <c r="OMX44" s="50"/>
      <c r="OMY44" s="50"/>
      <c r="OMZ44" s="50"/>
      <c r="ONA44" s="50"/>
      <c r="ONB44" s="50"/>
      <c r="ONC44" s="50"/>
      <c r="OND44" s="50"/>
      <c r="ONE44" s="50"/>
      <c r="ONF44" s="50"/>
      <c r="ONG44" s="50"/>
      <c r="ONH44" s="50"/>
      <c r="ONI44" s="50"/>
      <c r="ONJ44" s="50"/>
      <c r="ONK44" s="50"/>
      <c r="ONL44" s="50"/>
      <c r="ONM44" s="50"/>
      <c r="ONN44" s="50"/>
      <c r="ONO44" s="50"/>
      <c r="ONP44" s="50"/>
      <c r="ONQ44" s="50"/>
      <c r="ONR44" s="50"/>
      <c r="ONS44" s="50"/>
      <c r="ONT44" s="50"/>
      <c r="ONU44" s="50"/>
      <c r="ONV44" s="50"/>
      <c r="ONW44" s="50"/>
      <c r="ONX44" s="50"/>
      <c r="ONY44" s="50"/>
      <c r="ONZ44" s="50"/>
      <c r="OOA44" s="50"/>
      <c r="OOB44" s="50"/>
      <c r="OOC44" s="50"/>
      <c r="OOD44" s="50"/>
      <c r="OOE44" s="50"/>
      <c r="OOF44" s="50"/>
      <c r="OOG44" s="50"/>
      <c r="OOH44" s="50"/>
      <c r="OOI44" s="50"/>
      <c r="OOJ44" s="50"/>
      <c r="OOK44" s="50"/>
      <c r="OOL44" s="50"/>
      <c r="OOM44" s="50"/>
      <c r="OON44" s="50"/>
      <c r="OOO44" s="50"/>
      <c r="OOP44" s="50"/>
      <c r="OOQ44" s="50"/>
      <c r="OOR44" s="50"/>
      <c r="OOS44" s="50"/>
      <c r="OOT44" s="50"/>
      <c r="OOU44" s="50"/>
      <c r="OOV44" s="50"/>
      <c r="OOW44" s="50"/>
      <c r="OOX44" s="50"/>
      <c r="OOY44" s="50"/>
      <c r="OOZ44" s="50"/>
      <c r="OPA44" s="50"/>
      <c r="OPB44" s="50"/>
      <c r="OPC44" s="50"/>
      <c r="OPD44" s="50"/>
      <c r="OPE44" s="50"/>
      <c r="OPF44" s="50"/>
      <c r="OPG44" s="50"/>
      <c r="OPH44" s="50"/>
      <c r="OPI44" s="50"/>
      <c r="OPJ44" s="50"/>
      <c r="OPK44" s="50"/>
      <c r="OPL44" s="50"/>
      <c r="OPM44" s="50"/>
      <c r="OPN44" s="50"/>
      <c r="OPO44" s="50"/>
      <c r="OPP44" s="50"/>
      <c r="OPQ44" s="50"/>
      <c r="OPR44" s="50"/>
      <c r="OPS44" s="50"/>
      <c r="OPT44" s="50"/>
      <c r="OPU44" s="50"/>
      <c r="OPV44" s="50"/>
      <c r="OPW44" s="50"/>
      <c r="OPX44" s="50"/>
      <c r="OPY44" s="50"/>
      <c r="OPZ44" s="50"/>
      <c r="OQA44" s="50"/>
      <c r="OQB44" s="50"/>
      <c r="OQC44" s="50"/>
      <c r="OQD44" s="50"/>
      <c r="OQE44" s="50"/>
      <c r="OQF44" s="50"/>
      <c r="OQG44" s="50"/>
      <c r="OQH44" s="50"/>
      <c r="OQI44" s="50"/>
      <c r="OQJ44" s="50"/>
      <c r="OQK44" s="50"/>
      <c r="OQL44" s="50"/>
      <c r="OQM44" s="50"/>
      <c r="OQN44" s="50"/>
      <c r="OQO44" s="50"/>
      <c r="OQP44" s="50"/>
      <c r="OQQ44" s="50"/>
      <c r="OQR44" s="50"/>
      <c r="OQS44" s="50"/>
      <c r="OQT44" s="50"/>
      <c r="OQU44" s="50"/>
      <c r="OQV44" s="50"/>
      <c r="OQW44" s="50"/>
      <c r="OQX44" s="50"/>
      <c r="OQY44" s="50"/>
      <c r="OQZ44" s="50"/>
      <c r="ORA44" s="50"/>
      <c r="ORB44" s="50"/>
      <c r="ORC44" s="50"/>
      <c r="ORD44" s="50"/>
      <c r="ORE44" s="50"/>
      <c r="ORF44" s="50"/>
      <c r="ORG44" s="50"/>
      <c r="ORH44" s="50"/>
      <c r="ORI44" s="50"/>
      <c r="ORJ44" s="50"/>
      <c r="ORK44" s="50"/>
      <c r="ORL44" s="50"/>
      <c r="ORM44" s="50"/>
      <c r="ORN44" s="50"/>
      <c r="ORO44" s="50"/>
      <c r="ORP44" s="50"/>
      <c r="ORQ44" s="50"/>
      <c r="ORR44" s="50"/>
      <c r="ORS44" s="50"/>
      <c r="ORT44" s="50"/>
      <c r="ORU44" s="50"/>
      <c r="ORV44" s="50"/>
      <c r="ORW44" s="50"/>
      <c r="ORX44" s="50"/>
      <c r="ORY44" s="50"/>
      <c r="ORZ44" s="50"/>
      <c r="OSA44" s="50"/>
      <c r="OSB44" s="50"/>
      <c r="OSC44" s="50"/>
      <c r="OSD44" s="50"/>
      <c r="OSE44" s="50"/>
      <c r="OSF44" s="50"/>
      <c r="OSG44" s="50"/>
      <c r="OSH44" s="50"/>
      <c r="OSI44" s="50"/>
      <c r="OSJ44" s="50"/>
      <c r="OSK44" s="50"/>
      <c r="OSL44" s="50"/>
      <c r="OSM44" s="50"/>
      <c r="OSN44" s="50"/>
      <c r="OSO44" s="50"/>
      <c r="OSP44" s="50"/>
      <c r="OSQ44" s="50"/>
      <c r="OSR44" s="50"/>
      <c r="OSS44" s="50"/>
      <c r="OST44" s="50"/>
      <c r="OSU44" s="50"/>
      <c r="OSV44" s="50"/>
      <c r="OSW44" s="50"/>
      <c r="OSX44" s="50"/>
      <c r="OSY44" s="50"/>
      <c r="OSZ44" s="50"/>
      <c r="OTA44" s="50"/>
      <c r="OTB44" s="50"/>
      <c r="OTC44" s="50"/>
      <c r="OTD44" s="50"/>
      <c r="OTE44" s="50"/>
      <c r="OTF44" s="50"/>
      <c r="OTG44" s="50"/>
      <c r="OTH44" s="50"/>
      <c r="OTI44" s="50"/>
      <c r="OTJ44" s="50"/>
      <c r="OTK44" s="50"/>
      <c r="OTL44" s="50"/>
      <c r="OTM44" s="50"/>
      <c r="OTN44" s="50"/>
      <c r="OTO44" s="50"/>
      <c r="OTP44" s="50"/>
      <c r="OTQ44" s="50"/>
      <c r="OTR44" s="50"/>
      <c r="OTS44" s="50"/>
      <c r="OTT44" s="50"/>
      <c r="OTU44" s="50"/>
      <c r="OTV44" s="50"/>
      <c r="OTW44" s="50"/>
      <c r="OTX44" s="50"/>
      <c r="OTY44" s="50"/>
      <c r="OTZ44" s="50"/>
      <c r="OUA44" s="50"/>
      <c r="OUB44" s="50"/>
      <c r="OUC44" s="50"/>
      <c r="OUD44" s="50"/>
      <c r="OUE44" s="50"/>
      <c r="OUF44" s="50"/>
      <c r="OUG44" s="50"/>
      <c r="OUH44" s="50"/>
      <c r="OUI44" s="50"/>
      <c r="OUJ44" s="50"/>
      <c r="OUK44" s="50"/>
      <c r="OUL44" s="50"/>
      <c r="OUM44" s="50"/>
      <c r="OUN44" s="50"/>
      <c r="OUO44" s="50"/>
      <c r="OUP44" s="50"/>
      <c r="OUQ44" s="50"/>
      <c r="OUR44" s="50"/>
      <c r="OUS44" s="50"/>
      <c r="OUT44" s="50"/>
      <c r="OUU44" s="50"/>
      <c r="OUV44" s="50"/>
      <c r="OUW44" s="50"/>
      <c r="OUX44" s="50"/>
      <c r="OUY44" s="50"/>
      <c r="OUZ44" s="50"/>
      <c r="OVA44" s="50"/>
      <c r="OVB44" s="50"/>
      <c r="OVC44" s="50"/>
      <c r="OVD44" s="50"/>
      <c r="OVE44" s="50"/>
      <c r="OVF44" s="50"/>
      <c r="OVG44" s="50"/>
      <c r="OVH44" s="50"/>
      <c r="OVI44" s="50"/>
      <c r="OVJ44" s="50"/>
      <c r="OVK44" s="50"/>
      <c r="OVL44" s="50"/>
      <c r="OVM44" s="50"/>
      <c r="OVN44" s="50"/>
      <c r="OVO44" s="50"/>
      <c r="OVP44" s="50"/>
      <c r="OVQ44" s="50"/>
      <c r="OVR44" s="50"/>
      <c r="OVS44" s="50"/>
      <c r="OVT44" s="50"/>
      <c r="OVU44" s="50"/>
      <c r="OVV44" s="50"/>
      <c r="OVW44" s="50"/>
      <c r="OVX44" s="50"/>
      <c r="OVY44" s="50"/>
      <c r="OVZ44" s="50"/>
      <c r="OWA44" s="50"/>
      <c r="OWB44" s="50"/>
      <c r="OWC44" s="50"/>
      <c r="OWD44" s="50"/>
      <c r="OWE44" s="50"/>
      <c r="OWF44" s="50"/>
      <c r="OWG44" s="50"/>
      <c r="OWH44" s="50"/>
      <c r="OWI44" s="50"/>
      <c r="OWJ44" s="50"/>
      <c r="OWK44" s="50"/>
      <c r="OWL44" s="50"/>
      <c r="OWM44" s="50"/>
      <c r="OWN44" s="50"/>
      <c r="OWO44" s="50"/>
      <c r="OWP44" s="50"/>
      <c r="OWQ44" s="50"/>
      <c r="OWR44" s="50"/>
      <c r="OWS44" s="50"/>
      <c r="OWT44" s="50"/>
      <c r="OWU44" s="50"/>
      <c r="OWV44" s="50"/>
      <c r="OWW44" s="50"/>
      <c r="OWX44" s="50"/>
      <c r="OWY44" s="50"/>
      <c r="OWZ44" s="50"/>
      <c r="OXA44" s="50"/>
      <c r="OXB44" s="50"/>
      <c r="OXC44" s="50"/>
      <c r="OXD44" s="50"/>
      <c r="OXE44" s="50"/>
      <c r="OXF44" s="50"/>
      <c r="OXG44" s="50"/>
      <c r="OXH44" s="50"/>
      <c r="OXI44" s="50"/>
      <c r="OXJ44" s="50"/>
      <c r="OXK44" s="50"/>
      <c r="OXL44" s="50"/>
      <c r="OXM44" s="50"/>
      <c r="OXN44" s="50"/>
      <c r="OXO44" s="50"/>
      <c r="OXP44" s="50"/>
      <c r="OXQ44" s="50"/>
      <c r="OXR44" s="50"/>
      <c r="OXS44" s="50"/>
      <c r="OXT44" s="50"/>
      <c r="OXU44" s="50"/>
      <c r="OXV44" s="50"/>
      <c r="OXW44" s="50"/>
      <c r="OXX44" s="50"/>
      <c r="OXY44" s="50"/>
      <c r="OXZ44" s="50"/>
      <c r="OYA44" s="50"/>
      <c r="OYB44" s="50"/>
      <c r="OYC44" s="50"/>
      <c r="OYD44" s="50"/>
      <c r="OYE44" s="50"/>
      <c r="OYF44" s="50"/>
      <c r="OYG44" s="50"/>
      <c r="OYH44" s="50"/>
      <c r="OYI44" s="50"/>
      <c r="OYJ44" s="50"/>
      <c r="OYK44" s="50"/>
      <c r="OYL44" s="50"/>
      <c r="OYM44" s="50"/>
      <c r="OYN44" s="50"/>
      <c r="OYO44" s="50"/>
      <c r="OYP44" s="50"/>
      <c r="OYQ44" s="50"/>
      <c r="OYR44" s="50"/>
      <c r="OYS44" s="50"/>
      <c r="OYT44" s="50"/>
      <c r="OYU44" s="50"/>
      <c r="OYV44" s="50"/>
      <c r="OYW44" s="50"/>
      <c r="OYX44" s="50"/>
      <c r="OYY44" s="50"/>
      <c r="OYZ44" s="50"/>
      <c r="OZA44" s="50"/>
      <c r="OZB44" s="50"/>
      <c r="OZC44" s="50"/>
      <c r="OZD44" s="50"/>
      <c r="OZE44" s="50"/>
      <c r="OZF44" s="50"/>
      <c r="OZG44" s="50"/>
      <c r="OZH44" s="50"/>
      <c r="OZI44" s="50"/>
      <c r="OZJ44" s="50"/>
      <c r="OZK44" s="50"/>
      <c r="OZL44" s="50"/>
      <c r="OZM44" s="50"/>
      <c r="OZN44" s="50"/>
      <c r="OZO44" s="50"/>
      <c r="OZP44" s="50"/>
      <c r="OZQ44" s="50"/>
      <c r="OZR44" s="50"/>
      <c r="OZS44" s="50"/>
      <c r="OZT44" s="50"/>
      <c r="OZU44" s="50"/>
      <c r="OZV44" s="50"/>
      <c r="OZW44" s="50"/>
      <c r="OZX44" s="50"/>
      <c r="OZY44" s="50"/>
      <c r="OZZ44" s="50"/>
      <c r="PAA44" s="50"/>
      <c r="PAB44" s="50"/>
      <c r="PAC44" s="50"/>
      <c r="PAD44" s="50"/>
      <c r="PAE44" s="50"/>
      <c r="PAF44" s="50"/>
      <c r="PAG44" s="50"/>
      <c r="PAH44" s="50"/>
      <c r="PAI44" s="50"/>
      <c r="PAJ44" s="50"/>
      <c r="PAK44" s="50"/>
      <c r="PAL44" s="50"/>
      <c r="PAM44" s="50"/>
      <c r="PAN44" s="50"/>
      <c r="PAO44" s="50"/>
      <c r="PAP44" s="50"/>
      <c r="PAQ44" s="50"/>
      <c r="PAR44" s="50"/>
      <c r="PAS44" s="50"/>
      <c r="PAT44" s="50"/>
      <c r="PAU44" s="50"/>
      <c r="PAV44" s="50"/>
      <c r="PAW44" s="50"/>
      <c r="PAX44" s="50"/>
      <c r="PAY44" s="50"/>
      <c r="PAZ44" s="50"/>
      <c r="PBA44" s="50"/>
      <c r="PBB44" s="50"/>
      <c r="PBC44" s="50"/>
      <c r="PBD44" s="50"/>
      <c r="PBE44" s="50"/>
      <c r="PBF44" s="50"/>
      <c r="PBG44" s="50"/>
      <c r="PBH44" s="50"/>
      <c r="PBI44" s="50"/>
      <c r="PBJ44" s="50"/>
      <c r="PBK44" s="50"/>
      <c r="PBL44" s="50"/>
      <c r="PBM44" s="50"/>
      <c r="PBN44" s="50"/>
      <c r="PBO44" s="50"/>
      <c r="PBP44" s="50"/>
      <c r="PBQ44" s="50"/>
      <c r="PBR44" s="50"/>
      <c r="PBS44" s="50"/>
      <c r="PBT44" s="50"/>
      <c r="PBU44" s="50"/>
      <c r="PBV44" s="50"/>
      <c r="PBW44" s="50"/>
      <c r="PBX44" s="50"/>
      <c r="PBY44" s="50"/>
      <c r="PBZ44" s="50"/>
      <c r="PCA44" s="50"/>
      <c r="PCB44" s="50"/>
      <c r="PCC44" s="50"/>
      <c r="PCD44" s="50"/>
      <c r="PCE44" s="50"/>
      <c r="PCF44" s="50"/>
      <c r="PCG44" s="50"/>
      <c r="PCH44" s="50"/>
      <c r="PCI44" s="50"/>
      <c r="PCJ44" s="50"/>
      <c r="PCK44" s="50"/>
      <c r="PCL44" s="50"/>
      <c r="PCM44" s="50"/>
      <c r="PCN44" s="50"/>
      <c r="PCO44" s="50"/>
      <c r="PCP44" s="50"/>
      <c r="PCQ44" s="50"/>
      <c r="PCR44" s="50"/>
      <c r="PCS44" s="50"/>
      <c r="PCT44" s="50"/>
      <c r="PCU44" s="50"/>
      <c r="PCV44" s="50"/>
      <c r="PCW44" s="50"/>
      <c r="PCX44" s="50"/>
      <c r="PCY44" s="50"/>
      <c r="PCZ44" s="50"/>
      <c r="PDA44" s="50"/>
      <c r="PDB44" s="50"/>
      <c r="PDC44" s="50"/>
      <c r="PDD44" s="50"/>
      <c r="PDE44" s="50"/>
      <c r="PDF44" s="50"/>
      <c r="PDG44" s="50"/>
      <c r="PDH44" s="50"/>
      <c r="PDI44" s="50"/>
      <c r="PDJ44" s="50"/>
      <c r="PDK44" s="50"/>
      <c r="PDL44" s="50"/>
      <c r="PDM44" s="50"/>
      <c r="PDN44" s="50"/>
      <c r="PDO44" s="50"/>
      <c r="PDP44" s="50"/>
      <c r="PDQ44" s="50"/>
      <c r="PDR44" s="50"/>
      <c r="PDS44" s="50"/>
      <c r="PDT44" s="50"/>
      <c r="PDU44" s="50"/>
      <c r="PDV44" s="50"/>
      <c r="PDW44" s="50"/>
      <c r="PDX44" s="50"/>
      <c r="PDY44" s="50"/>
      <c r="PDZ44" s="50"/>
      <c r="PEA44" s="50"/>
      <c r="PEB44" s="50"/>
      <c r="PEC44" s="50"/>
      <c r="PED44" s="50"/>
      <c r="PEE44" s="50"/>
      <c r="PEF44" s="50"/>
      <c r="PEG44" s="50"/>
      <c r="PEH44" s="50"/>
      <c r="PEI44" s="50"/>
      <c r="PEJ44" s="50"/>
      <c r="PEK44" s="50"/>
      <c r="PEL44" s="50"/>
      <c r="PEM44" s="50"/>
      <c r="PEN44" s="50"/>
      <c r="PEO44" s="50"/>
      <c r="PEP44" s="50"/>
      <c r="PEQ44" s="50"/>
      <c r="PER44" s="50"/>
      <c r="PES44" s="50"/>
      <c r="PET44" s="50"/>
      <c r="PEU44" s="50"/>
      <c r="PEV44" s="50"/>
      <c r="PEW44" s="50"/>
      <c r="PEX44" s="50"/>
      <c r="PEY44" s="50"/>
      <c r="PEZ44" s="50"/>
      <c r="PFA44" s="50"/>
      <c r="PFB44" s="50"/>
      <c r="PFC44" s="50"/>
      <c r="PFD44" s="50"/>
      <c r="PFE44" s="50"/>
      <c r="PFF44" s="50"/>
      <c r="PFG44" s="50"/>
      <c r="PFH44" s="50"/>
      <c r="PFI44" s="50"/>
      <c r="PFJ44" s="50"/>
      <c r="PFK44" s="50"/>
      <c r="PFL44" s="50"/>
      <c r="PFM44" s="50"/>
      <c r="PFN44" s="50"/>
      <c r="PFO44" s="50"/>
      <c r="PFP44" s="50"/>
      <c r="PFQ44" s="50"/>
      <c r="PFR44" s="50"/>
      <c r="PFS44" s="50"/>
      <c r="PFT44" s="50"/>
      <c r="PFU44" s="50"/>
      <c r="PFV44" s="50"/>
      <c r="PFW44" s="50"/>
      <c r="PFX44" s="50"/>
      <c r="PFY44" s="50"/>
      <c r="PFZ44" s="50"/>
      <c r="PGA44" s="50"/>
      <c r="PGB44" s="50"/>
      <c r="PGC44" s="50"/>
      <c r="PGD44" s="50"/>
      <c r="PGE44" s="50"/>
      <c r="PGF44" s="50"/>
      <c r="PGG44" s="50"/>
      <c r="PGH44" s="50"/>
      <c r="PGI44" s="50"/>
      <c r="PGJ44" s="50"/>
      <c r="PGK44" s="50"/>
      <c r="PGL44" s="50"/>
      <c r="PGM44" s="50"/>
      <c r="PGN44" s="50"/>
      <c r="PGO44" s="50"/>
      <c r="PGP44" s="50"/>
      <c r="PGQ44" s="50"/>
      <c r="PGR44" s="50"/>
      <c r="PGS44" s="50"/>
      <c r="PGT44" s="50"/>
      <c r="PGU44" s="50"/>
      <c r="PGV44" s="50"/>
      <c r="PGW44" s="50"/>
      <c r="PGX44" s="50"/>
      <c r="PGY44" s="50"/>
      <c r="PGZ44" s="50"/>
      <c r="PHA44" s="50"/>
      <c r="PHB44" s="50"/>
      <c r="PHC44" s="50"/>
      <c r="PHD44" s="50"/>
      <c r="PHE44" s="50"/>
      <c r="PHF44" s="50"/>
      <c r="PHG44" s="50"/>
      <c r="PHH44" s="50"/>
      <c r="PHI44" s="50"/>
      <c r="PHJ44" s="50"/>
      <c r="PHK44" s="50"/>
      <c r="PHL44" s="50"/>
      <c r="PHM44" s="50"/>
      <c r="PHN44" s="50"/>
      <c r="PHO44" s="50"/>
      <c r="PHP44" s="50"/>
      <c r="PHQ44" s="50"/>
      <c r="PHR44" s="50"/>
      <c r="PHS44" s="50"/>
      <c r="PHT44" s="50"/>
      <c r="PHU44" s="50"/>
      <c r="PHV44" s="50"/>
      <c r="PHW44" s="50"/>
      <c r="PHX44" s="50"/>
      <c r="PHY44" s="50"/>
      <c r="PHZ44" s="50"/>
      <c r="PIA44" s="50"/>
      <c r="PIB44" s="50"/>
      <c r="PIC44" s="50"/>
      <c r="PID44" s="50"/>
      <c r="PIE44" s="50"/>
      <c r="PIF44" s="50"/>
      <c r="PIG44" s="50"/>
      <c r="PIH44" s="50"/>
      <c r="PII44" s="50"/>
      <c r="PIJ44" s="50"/>
      <c r="PIK44" s="50"/>
      <c r="PIL44" s="50"/>
      <c r="PIM44" s="50"/>
      <c r="PIN44" s="50"/>
      <c r="PIO44" s="50"/>
      <c r="PIP44" s="50"/>
      <c r="PIQ44" s="50"/>
      <c r="PIR44" s="50"/>
      <c r="PIS44" s="50"/>
      <c r="PIT44" s="50"/>
      <c r="PIU44" s="50"/>
      <c r="PIV44" s="50"/>
      <c r="PIW44" s="50"/>
      <c r="PIX44" s="50"/>
      <c r="PIY44" s="50"/>
      <c r="PIZ44" s="50"/>
      <c r="PJA44" s="50"/>
      <c r="PJB44" s="50"/>
      <c r="PJC44" s="50"/>
      <c r="PJD44" s="50"/>
      <c r="PJE44" s="50"/>
      <c r="PJF44" s="50"/>
      <c r="PJG44" s="50"/>
      <c r="PJH44" s="50"/>
      <c r="PJI44" s="50"/>
      <c r="PJJ44" s="50"/>
      <c r="PJK44" s="50"/>
      <c r="PJL44" s="50"/>
      <c r="PJM44" s="50"/>
      <c r="PJN44" s="50"/>
      <c r="PJO44" s="50"/>
      <c r="PJP44" s="50"/>
      <c r="PJQ44" s="50"/>
      <c r="PJR44" s="50"/>
      <c r="PJS44" s="50"/>
      <c r="PJT44" s="50"/>
      <c r="PJU44" s="50"/>
      <c r="PJV44" s="50"/>
      <c r="PJW44" s="50"/>
      <c r="PJX44" s="50"/>
      <c r="PJY44" s="50"/>
      <c r="PJZ44" s="50"/>
      <c r="PKA44" s="50"/>
      <c r="PKB44" s="50"/>
      <c r="PKC44" s="50"/>
      <c r="PKD44" s="50"/>
      <c r="PKE44" s="50"/>
      <c r="PKF44" s="50"/>
      <c r="PKG44" s="50"/>
      <c r="PKH44" s="50"/>
      <c r="PKI44" s="50"/>
      <c r="PKJ44" s="50"/>
      <c r="PKK44" s="50"/>
      <c r="PKL44" s="50"/>
      <c r="PKM44" s="50"/>
      <c r="PKN44" s="50"/>
      <c r="PKO44" s="50"/>
      <c r="PKP44" s="50"/>
      <c r="PKQ44" s="50"/>
      <c r="PKR44" s="50"/>
      <c r="PKS44" s="50"/>
      <c r="PKT44" s="50"/>
      <c r="PKU44" s="50"/>
      <c r="PKV44" s="50"/>
      <c r="PKW44" s="50"/>
      <c r="PKX44" s="50"/>
      <c r="PKY44" s="50"/>
      <c r="PKZ44" s="50"/>
      <c r="PLA44" s="50"/>
      <c r="PLB44" s="50"/>
      <c r="PLC44" s="50"/>
      <c r="PLD44" s="50"/>
      <c r="PLE44" s="50"/>
      <c r="PLF44" s="50"/>
      <c r="PLG44" s="50"/>
      <c r="PLH44" s="50"/>
      <c r="PLI44" s="50"/>
      <c r="PLJ44" s="50"/>
      <c r="PLK44" s="50"/>
      <c r="PLL44" s="50"/>
      <c r="PLM44" s="50"/>
      <c r="PLN44" s="50"/>
      <c r="PLO44" s="50"/>
      <c r="PLP44" s="50"/>
      <c r="PLQ44" s="50"/>
      <c r="PLR44" s="50"/>
      <c r="PLS44" s="50"/>
      <c r="PLT44" s="50"/>
      <c r="PLU44" s="50"/>
      <c r="PLV44" s="50"/>
      <c r="PLW44" s="50"/>
      <c r="PLX44" s="50"/>
      <c r="PLY44" s="50"/>
      <c r="PLZ44" s="50"/>
      <c r="PMA44" s="50"/>
      <c r="PMB44" s="50"/>
      <c r="PMC44" s="50"/>
      <c r="PMD44" s="50"/>
      <c r="PME44" s="50"/>
      <c r="PMF44" s="50"/>
      <c r="PMG44" s="50"/>
      <c r="PMH44" s="50"/>
      <c r="PMI44" s="50"/>
      <c r="PMJ44" s="50"/>
      <c r="PMK44" s="50"/>
      <c r="PML44" s="50"/>
      <c r="PMM44" s="50"/>
      <c r="PMN44" s="50"/>
      <c r="PMO44" s="50"/>
      <c r="PMP44" s="50"/>
      <c r="PMQ44" s="50"/>
      <c r="PMR44" s="50"/>
      <c r="PMS44" s="50"/>
      <c r="PMT44" s="50"/>
      <c r="PMU44" s="50"/>
      <c r="PMV44" s="50"/>
      <c r="PMW44" s="50"/>
      <c r="PMX44" s="50"/>
      <c r="PMY44" s="50"/>
      <c r="PMZ44" s="50"/>
      <c r="PNA44" s="50"/>
      <c r="PNB44" s="50"/>
      <c r="PNC44" s="50"/>
      <c r="PND44" s="50"/>
      <c r="PNE44" s="50"/>
      <c r="PNF44" s="50"/>
      <c r="PNG44" s="50"/>
      <c r="PNH44" s="50"/>
      <c r="PNI44" s="50"/>
      <c r="PNJ44" s="50"/>
      <c r="PNK44" s="50"/>
      <c r="PNL44" s="50"/>
      <c r="PNM44" s="50"/>
      <c r="PNN44" s="50"/>
      <c r="PNO44" s="50"/>
      <c r="PNP44" s="50"/>
      <c r="PNQ44" s="50"/>
      <c r="PNR44" s="50"/>
      <c r="PNS44" s="50"/>
      <c r="PNT44" s="50"/>
      <c r="PNU44" s="50"/>
      <c r="PNV44" s="50"/>
      <c r="PNW44" s="50"/>
      <c r="PNX44" s="50"/>
      <c r="PNY44" s="50"/>
      <c r="PNZ44" s="50"/>
      <c r="POA44" s="50"/>
      <c r="POB44" s="50"/>
      <c r="POC44" s="50"/>
      <c r="POD44" s="50"/>
      <c r="POE44" s="50"/>
      <c r="POF44" s="50"/>
      <c r="POG44" s="50"/>
      <c r="POH44" s="50"/>
      <c r="POI44" s="50"/>
      <c r="POJ44" s="50"/>
      <c r="POK44" s="50"/>
      <c r="POL44" s="50"/>
      <c r="POM44" s="50"/>
      <c r="PON44" s="50"/>
      <c r="POO44" s="50"/>
      <c r="POP44" s="50"/>
      <c r="POQ44" s="50"/>
      <c r="POR44" s="50"/>
      <c r="POS44" s="50"/>
      <c r="POT44" s="50"/>
      <c r="POU44" s="50"/>
      <c r="POV44" s="50"/>
      <c r="POW44" s="50"/>
      <c r="POX44" s="50"/>
      <c r="POY44" s="50"/>
      <c r="POZ44" s="50"/>
      <c r="PPA44" s="50"/>
      <c r="PPB44" s="50"/>
      <c r="PPC44" s="50"/>
      <c r="PPD44" s="50"/>
      <c r="PPE44" s="50"/>
      <c r="PPF44" s="50"/>
      <c r="PPG44" s="50"/>
      <c r="PPH44" s="50"/>
      <c r="PPI44" s="50"/>
      <c r="PPJ44" s="50"/>
      <c r="PPK44" s="50"/>
      <c r="PPL44" s="50"/>
      <c r="PPM44" s="50"/>
      <c r="PPN44" s="50"/>
      <c r="PPO44" s="50"/>
      <c r="PPP44" s="50"/>
      <c r="PPQ44" s="50"/>
      <c r="PPR44" s="50"/>
      <c r="PPS44" s="50"/>
      <c r="PPT44" s="50"/>
      <c r="PPU44" s="50"/>
      <c r="PPV44" s="50"/>
      <c r="PPW44" s="50"/>
      <c r="PPX44" s="50"/>
      <c r="PPY44" s="50"/>
      <c r="PPZ44" s="50"/>
      <c r="PQA44" s="50"/>
      <c r="PQB44" s="50"/>
      <c r="PQC44" s="50"/>
      <c r="PQD44" s="50"/>
      <c r="PQE44" s="50"/>
      <c r="PQF44" s="50"/>
      <c r="PQG44" s="50"/>
      <c r="PQH44" s="50"/>
      <c r="PQI44" s="50"/>
      <c r="PQJ44" s="50"/>
      <c r="PQK44" s="50"/>
      <c r="PQL44" s="50"/>
      <c r="PQM44" s="50"/>
      <c r="PQN44" s="50"/>
      <c r="PQO44" s="50"/>
      <c r="PQP44" s="50"/>
      <c r="PQQ44" s="50"/>
      <c r="PQR44" s="50"/>
      <c r="PQS44" s="50"/>
      <c r="PQT44" s="50"/>
      <c r="PQU44" s="50"/>
      <c r="PQV44" s="50"/>
      <c r="PQW44" s="50"/>
      <c r="PQX44" s="50"/>
      <c r="PQY44" s="50"/>
      <c r="PQZ44" s="50"/>
      <c r="PRA44" s="50"/>
      <c r="PRB44" s="50"/>
      <c r="PRC44" s="50"/>
      <c r="PRD44" s="50"/>
      <c r="PRE44" s="50"/>
      <c r="PRF44" s="50"/>
      <c r="PRG44" s="50"/>
      <c r="PRH44" s="50"/>
      <c r="PRI44" s="50"/>
      <c r="PRJ44" s="50"/>
      <c r="PRK44" s="50"/>
      <c r="PRL44" s="50"/>
      <c r="PRM44" s="50"/>
      <c r="PRN44" s="50"/>
      <c r="PRO44" s="50"/>
      <c r="PRP44" s="50"/>
      <c r="PRQ44" s="50"/>
      <c r="PRR44" s="50"/>
      <c r="PRS44" s="50"/>
      <c r="PRT44" s="50"/>
      <c r="PRU44" s="50"/>
      <c r="PRV44" s="50"/>
      <c r="PRW44" s="50"/>
      <c r="PRX44" s="50"/>
      <c r="PRY44" s="50"/>
      <c r="PRZ44" s="50"/>
      <c r="PSA44" s="50"/>
      <c r="PSB44" s="50"/>
      <c r="PSC44" s="50"/>
      <c r="PSD44" s="50"/>
      <c r="PSE44" s="50"/>
      <c r="PSF44" s="50"/>
      <c r="PSG44" s="50"/>
      <c r="PSH44" s="50"/>
      <c r="PSI44" s="50"/>
      <c r="PSJ44" s="50"/>
      <c r="PSK44" s="50"/>
      <c r="PSL44" s="50"/>
      <c r="PSM44" s="50"/>
      <c r="PSN44" s="50"/>
      <c r="PSO44" s="50"/>
      <c r="PSP44" s="50"/>
      <c r="PSQ44" s="50"/>
      <c r="PSR44" s="50"/>
      <c r="PSS44" s="50"/>
      <c r="PST44" s="50"/>
      <c r="PSU44" s="50"/>
      <c r="PSV44" s="50"/>
      <c r="PSW44" s="50"/>
      <c r="PSX44" s="50"/>
      <c r="PSY44" s="50"/>
      <c r="PSZ44" s="50"/>
      <c r="PTA44" s="50"/>
      <c r="PTB44" s="50"/>
      <c r="PTC44" s="50"/>
      <c r="PTD44" s="50"/>
      <c r="PTE44" s="50"/>
      <c r="PTF44" s="50"/>
      <c r="PTG44" s="50"/>
      <c r="PTH44" s="50"/>
      <c r="PTI44" s="50"/>
      <c r="PTJ44" s="50"/>
      <c r="PTK44" s="50"/>
      <c r="PTL44" s="50"/>
      <c r="PTM44" s="50"/>
      <c r="PTN44" s="50"/>
      <c r="PTO44" s="50"/>
      <c r="PTP44" s="50"/>
      <c r="PTQ44" s="50"/>
      <c r="PTR44" s="50"/>
      <c r="PTS44" s="50"/>
      <c r="PTT44" s="50"/>
      <c r="PTU44" s="50"/>
      <c r="PTV44" s="50"/>
      <c r="PTW44" s="50"/>
      <c r="PTX44" s="50"/>
      <c r="PTY44" s="50"/>
      <c r="PTZ44" s="50"/>
      <c r="PUA44" s="50"/>
      <c r="PUB44" s="50"/>
      <c r="PUC44" s="50"/>
      <c r="PUD44" s="50"/>
      <c r="PUE44" s="50"/>
      <c r="PUF44" s="50"/>
      <c r="PUG44" s="50"/>
      <c r="PUH44" s="50"/>
      <c r="PUI44" s="50"/>
      <c r="PUJ44" s="50"/>
      <c r="PUK44" s="50"/>
      <c r="PUL44" s="50"/>
      <c r="PUM44" s="50"/>
      <c r="PUN44" s="50"/>
      <c r="PUO44" s="50"/>
      <c r="PUP44" s="50"/>
      <c r="PUQ44" s="50"/>
      <c r="PUR44" s="50"/>
      <c r="PUS44" s="50"/>
      <c r="PUT44" s="50"/>
      <c r="PUU44" s="50"/>
      <c r="PUV44" s="50"/>
      <c r="PUW44" s="50"/>
      <c r="PUX44" s="50"/>
      <c r="PUY44" s="50"/>
      <c r="PUZ44" s="50"/>
      <c r="PVA44" s="50"/>
      <c r="PVB44" s="50"/>
      <c r="PVC44" s="50"/>
      <c r="PVD44" s="50"/>
      <c r="PVE44" s="50"/>
      <c r="PVF44" s="50"/>
      <c r="PVG44" s="50"/>
      <c r="PVH44" s="50"/>
      <c r="PVI44" s="50"/>
      <c r="PVJ44" s="50"/>
      <c r="PVK44" s="50"/>
      <c r="PVL44" s="50"/>
      <c r="PVM44" s="50"/>
      <c r="PVN44" s="50"/>
      <c r="PVO44" s="50"/>
      <c r="PVP44" s="50"/>
      <c r="PVQ44" s="50"/>
      <c r="PVR44" s="50"/>
      <c r="PVS44" s="50"/>
      <c r="PVT44" s="50"/>
      <c r="PVU44" s="50"/>
      <c r="PVV44" s="50"/>
      <c r="PVW44" s="50"/>
      <c r="PVX44" s="50"/>
      <c r="PVY44" s="50"/>
      <c r="PVZ44" s="50"/>
      <c r="PWA44" s="50"/>
      <c r="PWB44" s="50"/>
      <c r="PWC44" s="50"/>
      <c r="PWD44" s="50"/>
      <c r="PWE44" s="50"/>
      <c r="PWF44" s="50"/>
      <c r="PWG44" s="50"/>
      <c r="PWH44" s="50"/>
      <c r="PWI44" s="50"/>
      <c r="PWJ44" s="50"/>
      <c r="PWK44" s="50"/>
      <c r="PWL44" s="50"/>
      <c r="PWM44" s="50"/>
      <c r="PWN44" s="50"/>
      <c r="PWO44" s="50"/>
      <c r="PWP44" s="50"/>
      <c r="PWQ44" s="50"/>
      <c r="PWR44" s="50"/>
      <c r="PWS44" s="50"/>
      <c r="PWT44" s="50"/>
      <c r="PWU44" s="50"/>
      <c r="PWV44" s="50"/>
      <c r="PWW44" s="50"/>
      <c r="PWX44" s="50"/>
      <c r="PWY44" s="50"/>
      <c r="PWZ44" s="50"/>
      <c r="PXA44" s="50"/>
      <c r="PXB44" s="50"/>
      <c r="PXC44" s="50"/>
      <c r="PXD44" s="50"/>
      <c r="PXE44" s="50"/>
      <c r="PXF44" s="50"/>
      <c r="PXG44" s="50"/>
      <c r="PXH44" s="50"/>
      <c r="PXI44" s="50"/>
      <c r="PXJ44" s="50"/>
      <c r="PXK44" s="50"/>
      <c r="PXL44" s="50"/>
      <c r="PXM44" s="50"/>
      <c r="PXN44" s="50"/>
      <c r="PXO44" s="50"/>
      <c r="PXP44" s="50"/>
      <c r="PXQ44" s="50"/>
      <c r="PXR44" s="50"/>
      <c r="PXS44" s="50"/>
      <c r="PXT44" s="50"/>
      <c r="PXU44" s="50"/>
      <c r="PXV44" s="50"/>
      <c r="PXW44" s="50"/>
      <c r="PXX44" s="50"/>
      <c r="PXY44" s="50"/>
      <c r="PXZ44" s="50"/>
      <c r="PYA44" s="50"/>
      <c r="PYB44" s="50"/>
      <c r="PYC44" s="50"/>
      <c r="PYD44" s="50"/>
      <c r="PYE44" s="50"/>
      <c r="PYF44" s="50"/>
      <c r="PYG44" s="50"/>
      <c r="PYH44" s="50"/>
      <c r="PYI44" s="50"/>
      <c r="PYJ44" s="50"/>
      <c r="PYK44" s="50"/>
      <c r="PYL44" s="50"/>
      <c r="PYM44" s="50"/>
      <c r="PYN44" s="50"/>
      <c r="PYO44" s="50"/>
      <c r="PYP44" s="50"/>
      <c r="PYQ44" s="50"/>
      <c r="PYR44" s="50"/>
      <c r="PYS44" s="50"/>
      <c r="PYT44" s="50"/>
      <c r="PYU44" s="50"/>
      <c r="PYV44" s="50"/>
      <c r="PYW44" s="50"/>
      <c r="PYX44" s="50"/>
      <c r="PYY44" s="50"/>
      <c r="PYZ44" s="50"/>
      <c r="PZA44" s="50"/>
      <c r="PZB44" s="50"/>
      <c r="PZC44" s="50"/>
      <c r="PZD44" s="50"/>
      <c r="PZE44" s="50"/>
      <c r="PZF44" s="50"/>
      <c r="PZG44" s="50"/>
      <c r="PZH44" s="50"/>
      <c r="PZI44" s="50"/>
      <c r="PZJ44" s="50"/>
      <c r="PZK44" s="50"/>
      <c r="PZL44" s="50"/>
      <c r="PZM44" s="50"/>
      <c r="PZN44" s="50"/>
      <c r="PZO44" s="50"/>
      <c r="PZP44" s="50"/>
      <c r="PZQ44" s="50"/>
      <c r="PZR44" s="50"/>
      <c r="PZS44" s="50"/>
      <c r="PZT44" s="50"/>
      <c r="PZU44" s="50"/>
      <c r="PZV44" s="50"/>
      <c r="PZW44" s="50"/>
      <c r="PZX44" s="50"/>
      <c r="PZY44" s="50"/>
      <c r="PZZ44" s="50"/>
      <c r="QAA44" s="50"/>
      <c r="QAB44" s="50"/>
      <c r="QAC44" s="50"/>
      <c r="QAD44" s="50"/>
      <c r="QAE44" s="50"/>
      <c r="QAF44" s="50"/>
      <c r="QAG44" s="50"/>
      <c r="QAH44" s="50"/>
      <c r="QAI44" s="50"/>
      <c r="QAJ44" s="50"/>
      <c r="QAK44" s="50"/>
      <c r="QAL44" s="50"/>
      <c r="QAM44" s="50"/>
      <c r="QAN44" s="50"/>
      <c r="QAO44" s="50"/>
      <c r="QAP44" s="50"/>
      <c r="QAQ44" s="50"/>
      <c r="QAR44" s="50"/>
      <c r="QAS44" s="50"/>
      <c r="QAT44" s="50"/>
      <c r="QAU44" s="50"/>
      <c r="QAV44" s="50"/>
      <c r="QAW44" s="50"/>
      <c r="QAX44" s="50"/>
      <c r="QAY44" s="50"/>
      <c r="QAZ44" s="50"/>
      <c r="QBA44" s="50"/>
      <c r="QBB44" s="50"/>
      <c r="QBC44" s="50"/>
      <c r="QBD44" s="50"/>
      <c r="QBE44" s="50"/>
      <c r="QBF44" s="50"/>
      <c r="QBG44" s="50"/>
      <c r="QBH44" s="50"/>
      <c r="QBI44" s="50"/>
      <c r="QBJ44" s="50"/>
      <c r="QBK44" s="50"/>
      <c r="QBL44" s="50"/>
      <c r="QBM44" s="50"/>
      <c r="QBN44" s="50"/>
      <c r="QBO44" s="50"/>
      <c r="QBP44" s="50"/>
      <c r="QBQ44" s="50"/>
      <c r="QBR44" s="50"/>
      <c r="QBS44" s="50"/>
      <c r="QBT44" s="50"/>
      <c r="QBU44" s="50"/>
      <c r="QBV44" s="50"/>
      <c r="QBW44" s="50"/>
      <c r="QBX44" s="50"/>
      <c r="QBY44" s="50"/>
      <c r="QBZ44" s="50"/>
      <c r="QCA44" s="50"/>
      <c r="QCB44" s="50"/>
      <c r="QCC44" s="50"/>
      <c r="QCD44" s="50"/>
      <c r="QCE44" s="50"/>
      <c r="QCF44" s="50"/>
      <c r="QCG44" s="50"/>
      <c r="QCH44" s="50"/>
      <c r="QCI44" s="50"/>
      <c r="QCJ44" s="50"/>
      <c r="QCK44" s="50"/>
      <c r="QCL44" s="50"/>
      <c r="QCM44" s="50"/>
      <c r="QCN44" s="50"/>
      <c r="QCO44" s="50"/>
      <c r="QCP44" s="50"/>
      <c r="QCQ44" s="50"/>
      <c r="QCR44" s="50"/>
      <c r="QCS44" s="50"/>
      <c r="QCT44" s="50"/>
      <c r="QCU44" s="50"/>
      <c r="QCV44" s="50"/>
      <c r="QCW44" s="50"/>
      <c r="QCX44" s="50"/>
      <c r="QCY44" s="50"/>
      <c r="QCZ44" s="50"/>
      <c r="QDA44" s="50"/>
      <c r="QDB44" s="50"/>
      <c r="QDC44" s="50"/>
      <c r="QDD44" s="50"/>
      <c r="QDE44" s="50"/>
      <c r="QDF44" s="50"/>
      <c r="QDG44" s="50"/>
      <c r="QDH44" s="50"/>
      <c r="QDI44" s="50"/>
      <c r="QDJ44" s="50"/>
      <c r="QDK44" s="50"/>
      <c r="QDL44" s="50"/>
      <c r="QDM44" s="50"/>
      <c r="QDN44" s="50"/>
      <c r="QDO44" s="50"/>
      <c r="QDP44" s="50"/>
      <c r="QDQ44" s="50"/>
      <c r="QDR44" s="50"/>
      <c r="QDS44" s="50"/>
      <c r="QDT44" s="50"/>
      <c r="QDU44" s="50"/>
      <c r="QDV44" s="50"/>
      <c r="QDW44" s="50"/>
      <c r="QDX44" s="50"/>
      <c r="QDY44" s="50"/>
      <c r="QDZ44" s="50"/>
      <c r="QEA44" s="50"/>
      <c r="QEB44" s="50"/>
      <c r="QEC44" s="50"/>
      <c r="QED44" s="50"/>
      <c r="QEE44" s="50"/>
      <c r="QEF44" s="50"/>
      <c r="QEG44" s="50"/>
      <c r="QEH44" s="50"/>
      <c r="QEI44" s="50"/>
      <c r="QEJ44" s="50"/>
      <c r="QEK44" s="50"/>
      <c r="QEL44" s="50"/>
      <c r="QEM44" s="50"/>
      <c r="QEN44" s="50"/>
      <c r="QEO44" s="50"/>
      <c r="QEP44" s="50"/>
      <c r="QEQ44" s="50"/>
      <c r="QER44" s="50"/>
      <c r="QES44" s="50"/>
      <c r="QET44" s="50"/>
      <c r="QEU44" s="50"/>
      <c r="QEV44" s="50"/>
      <c r="QEW44" s="50"/>
      <c r="QEX44" s="50"/>
      <c r="QEY44" s="50"/>
      <c r="QEZ44" s="50"/>
      <c r="QFA44" s="50"/>
      <c r="QFB44" s="50"/>
      <c r="QFC44" s="50"/>
      <c r="QFD44" s="50"/>
      <c r="QFE44" s="50"/>
      <c r="QFF44" s="50"/>
      <c r="QFG44" s="50"/>
      <c r="QFH44" s="50"/>
      <c r="QFI44" s="50"/>
      <c r="QFJ44" s="50"/>
      <c r="QFK44" s="50"/>
      <c r="QFL44" s="50"/>
      <c r="QFM44" s="50"/>
      <c r="QFN44" s="50"/>
      <c r="QFO44" s="50"/>
      <c r="QFP44" s="50"/>
      <c r="QFQ44" s="50"/>
      <c r="QFR44" s="50"/>
      <c r="QFS44" s="50"/>
      <c r="QFT44" s="50"/>
      <c r="QFU44" s="50"/>
      <c r="QFV44" s="50"/>
      <c r="QFW44" s="50"/>
      <c r="QFX44" s="50"/>
      <c r="QFY44" s="50"/>
      <c r="QFZ44" s="50"/>
      <c r="QGA44" s="50"/>
      <c r="QGB44" s="50"/>
      <c r="QGC44" s="50"/>
      <c r="QGD44" s="50"/>
      <c r="QGE44" s="50"/>
      <c r="QGF44" s="50"/>
      <c r="QGG44" s="50"/>
      <c r="QGH44" s="50"/>
      <c r="QGI44" s="50"/>
      <c r="QGJ44" s="50"/>
      <c r="QGK44" s="50"/>
      <c r="QGL44" s="50"/>
      <c r="QGM44" s="50"/>
      <c r="QGN44" s="50"/>
      <c r="QGO44" s="50"/>
      <c r="QGP44" s="50"/>
      <c r="QGQ44" s="50"/>
      <c r="QGR44" s="50"/>
      <c r="QGS44" s="50"/>
      <c r="QGT44" s="50"/>
      <c r="QGU44" s="50"/>
      <c r="QGV44" s="50"/>
      <c r="QGW44" s="50"/>
      <c r="QGX44" s="50"/>
      <c r="QGY44" s="50"/>
      <c r="QGZ44" s="50"/>
      <c r="QHA44" s="50"/>
      <c r="QHB44" s="50"/>
      <c r="QHC44" s="50"/>
      <c r="QHD44" s="50"/>
      <c r="QHE44" s="50"/>
      <c r="QHF44" s="50"/>
      <c r="QHG44" s="50"/>
      <c r="QHH44" s="50"/>
      <c r="QHI44" s="50"/>
      <c r="QHJ44" s="50"/>
      <c r="QHK44" s="50"/>
      <c r="QHL44" s="50"/>
      <c r="QHM44" s="50"/>
      <c r="QHN44" s="50"/>
      <c r="QHO44" s="50"/>
      <c r="QHP44" s="50"/>
      <c r="QHQ44" s="50"/>
      <c r="QHR44" s="50"/>
      <c r="QHS44" s="50"/>
      <c r="QHT44" s="50"/>
      <c r="QHU44" s="50"/>
      <c r="QHV44" s="50"/>
      <c r="QHW44" s="50"/>
      <c r="QHX44" s="50"/>
      <c r="QHY44" s="50"/>
      <c r="QHZ44" s="50"/>
      <c r="QIA44" s="50"/>
      <c r="QIB44" s="50"/>
      <c r="QIC44" s="50"/>
      <c r="QID44" s="50"/>
      <c r="QIE44" s="50"/>
      <c r="QIF44" s="50"/>
      <c r="QIG44" s="50"/>
      <c r="QIH44" s="50"/>
      <c r="QII44" s="50"/>
      <c r="QIJ44" s="50"/>
      <c r="QIK44" s="50"/>
      <c r="QIL44" s="50"/>
      <c r="QIM44" s="50"/>
      <c r="QIN44" s="50"/>
      <c r="QIO44" s="50"/>
      <c r="QIP44" s="50"/>
      <c r="QIQ44" s="50"/>
      <c r="QIR44" s="50"/>
      <c r="QIS44" s="50"/>
      <c r="QIT44" s="50"/>
      <c r="QIU44" s="50"/>
      <c r="QIV44" s="50"/>
      <c r="QIW44" s="50"/>
      <c r="QIX44" s="50"/>
      <c r="QIY44" s="50"/>
      <c r="QIZ44" s="50"/>
      <c r="QJA44" s="50"/>
      <c r="QJB44" s="50"/>
      <c r="QJC44" s="50"/>
      <c r="QJD44" s="50"/>
      <c r="QJE44" s="50"/>
      <c r="QJF44" s="50"/>
      <c r="QJG44" s="50"/>
      <c r="QJH44" s="50"/>
      <c r="QJI44" s="50"/>
      <c r="QJJ44" s="50"/>
      <c r="QJK44" s="50"/>
      <c r="QJL44" s="50"/>
      <c r="QJM44" s="50"/>
      <c r="QJN44" s="50"/>
      <c r="QJO44" s="50"/>
      <c r="QJP44" s="50"/>
      <c r="QJQ44" s="50"/>
      <c r="QJR44" s="50"/>
      <c r="QJS44" s="50"/>
      <c r="QJT44" s="50"/>
      <c r="QJU44" s="50"/>
      <c r="QJV44" s="50"/>
      <c r="QJW44" s="50"/>
      <c r="QJX44" s="50"/>
      <c r="QJY44" s="50"/>
      <c r="QJZ44" s="50"/>
      <c r="QKA44" s="50"/>
      <c r="QKB44" s="50"/>
      <c r="QKC44" s="50"/>
      <c r="QKD44" s="50"/>
      <c r="QKE44" s="50"/>
      <c r="QKF44" s="50"/>
      <c r="QKG44" s="50"/>
      <c r="QKH44" s="50"/>
      <c r="QKI44" s="50"/>
      <c r="QKJ44" s="50"/>
      <c r="QKK44" s="50"/>
      <c r="QKL44" s="50"/>
      <c r="QKM44" s="50"/>
      <c r="QKN44" s="50"/>
      <c r="QKO44" s="50"/>
      <c r="QKP44" s="50"/>
      <c r="QKQ44" s="50"/>
      <c r="QKR44" s="50"/>
      <c r="QKS44" s="50"/>
      <c r="QKT44" s="50"/>
      <c r="QKU44" s="50"/>
      <c r="QKV44" s="50"/>
      <c r="QKW44" s="50"/>
      <c r="QKX44" s="50"/>
      <c r="QKY44" s="50"/>
      <c r="QKZ44" s="50"/>
      <c r="QLA44" s="50"/>
      <c r="QLB44" s="50"/>
      <c r="QLC44" s="50"/>
      <c r="QLD44" s="50"/>
      <c r="QLE44" s="50"/>
      <c r="QLF44" s="50"/>
      <c r="QLG44" s="50"/>
      <c r="QLH44" s="50"/>
      <c r="QLI44" s="50"/>
      <c r="QLJ44" s="50"/>
      <c r="QLK44" s="50"/>
      <c r="QLL44" s="50"/>
      <c r="QLM44" s="50"/>
      <c r="QLN44" s="50"/>
      <c r="QLO44" s="50"/>
      <c r="QLP44" s="50"/>
      <c r="QLQ44" s="50"/>
      <c r="QLR44" s="50"/>
      <c r="QLS44" s="50"/>
      <c r="QLT44" s="50"/>
      <c r="QLU44" s="50"/>
      <c r="QLV44" s="50"/>
      <c r="QLW44" s="50"/>
      <c r="QLX44" s="50"/>
      <c r="QLY44" s="50"/>
      <c r="QLZ44" s="50"/>
      <c r="QMA44" s="50"/>
      <c r="QMB44" s="50"/>
      <c r="QMC44" s="50"/>
      <c r="QMD44" s="50"/>
      <c r="QME44" s="50"/>
      <c r="QMF44" s="50"/>
      <c r="QMG44" s="50"/>
      <c r="QMH44" s="50"/>
      <c r="QMI44" s="50"/>
      <c r="QMJ44" s="50"/>
      <c r="QMK44" s="50"/>
      <c r="QML44" s="50"/>
      <c r="QMM44" s="50"/>
      <c r="QMN44" s="50"/>
      <c r="QMO44" s="50"/>
      <c r="QMP44" s="50"/>
      <c r="QMQ44" s="50"/>
      <c r="QMR44" s="50"/>
      <c r="QMS44" s="50"/>
      <c r="QMT44" s="50"/>
      <c r="QMU44" s="50"/>
      <c r="QMV44" s="50"/>
      <c r="QMW44" s="50"/>
      <c r="QMX44" s="50"/>
      <c r="QMY44" s="50"/>
      <c r="QMZ44" s="50"/>
      <c r="QNA44" s="50"/>
      <c r="QNB44" s="50"/>
      <c r="QNC44" s="50"/>
      <c r="QND44" s="50"/>
      <c r="QNE44" s="50"/>
      <c r="QNF44" s="50"/>
      <c r="QNG44" s="50"/>
      <c r="QNH44" s="50"/>
      <c r="QNI44" s="50"/>
      <c r="QNJ44" s="50"/>
      <c r="QNK44" s="50"/>
      <c r="QNL44" s="50"/>
      <c r="QNM44" s="50"/>
      <c r="QNN44" s="50"/>
      <c r="QNO44" s="50"/>
      <c r="QNP44" s="50"/>
      <c r="QNQ44" s="50"/>
      <c r="QNR44" s="50"/>
      <c r="QNS44" s="50"/>
      <c r="QNT44" s="50"/>
      <c r="QNU44" s="50"/>
      <c r="QNV44" s="50"/>
      <c r="QNW44" s="50"/>
      <c r="QNX44" s="50"/>
      <c r="QNY44" s="50"/>
      <c r="QNZ44" s="50"/>
      <c r="QOA44" s="50"/>
      <c r="QOB44" s="50"/>
      <c r="QOC44" s="50"/>
      <c r="QOD44" s="50"/>
      <c r="QOE44" s="50"/>
      <c r="QOF44" s="50"/>
      <c r="QOG44" s="50"/>
      <c r="QOH44" s="50"/>
      <c r="QOI44" s="50"/>
      <c r="QOJ44" s="50"/>
      <c r="QOK44" s="50"/>
      <c r="QOL44" s="50"/>
      <c r="QOM44" s="50"/>
      <c r="QON44" s="50"/>
      <c r="QOO44" s="50"/>
      <c r="QOP44" s="50"/>
      <c r="QOQ44" s="50"/>
      <c r="QOR44" s="50"/>
      <c r="QOS44" s="50"/>
      <c r="QOT44" s="50"/>
      <c r="QOU44" s="50"/>
      <c r="QOV44" s="50"/>
      <c r="QOW44" s="50"/>
      <c r="QOX44" s="50"/>
      <c r="QOY44" s="50"/>
      <c r="QOZ44" s="50"/>
      <c r="QPA44" s="50"/>
      <c r="QPB44" s="50"/>
      <c r="QPC44" s="50"/>
      <c r="QPD44" s="50"/>
      <c r="QPE44" s="50"/>
      <c r="QPF44" s="50"/>
      <c r="QPG44" s="50"/>
      <c r="QPH44" s="50"/>
      <c r="QPI44" s="50"/>
      <c r="QPJ44" s="50"/>
      <c r="QPK44" s="50"/>
      <c r="QPL44" s="50"/>
      <c r="QPM44" s="50"/>
      <c r="QPN44" s="50"/>
      <c r="QPO44" s="50"/>
      <c r="QPP44" s="50"/>
      <c r="QPQ44" s="50"/>
      <c r="QPR44" s="50"/>
      <c r="QPS44" s="50"/>
      <c r="QPT44" s="50"/>
      <c r="QPU44" s="50"/>
      <c r="QPV44" s="50"/>
      <c r="QPW44" s="50"/>
      <c r="QPX44" s="50"/>
      <c r="QPY44" s="50"/>
      <c r="QPZ44" s="50"/>
      <c r="QQA44" s="50"/>
      <c r="QQB44" s="50"/>
      <c r="QQC44" s="50"/>
      <c r="QQD44" s="50"/>
      <c r="QQE44" s="50"/>
      <c r="QQF44" s="50"/>
      <c r="QQG44" s="50"/>
      <c r="QQH44" s="50"/>
      <c r="QQI44" s="50"/>
      <c r="QQJ44" s="50"/>
      <c r="QQK44" s="50"/>
      <c r="QQL44" s="50"/>
      <c r="QQM44" s="50"/>
      <c r="QQN44" s="50"/>
      <c r="QQO44" s="50"/>
      <c r="QQP44" s="50"/>
      <c r="QQQ44" s="50"/>
      <c r="QQR44" s="50"/>
      <c r="QQS44" s="50"/>
      <c r="QQT44" s="50"/>
      <c r="QQU44" s="50"/>
      <c r="QQV44" s="50"/>
      <c r="QQW44" s="50"/>
      <c r="QQX44" s="50"/>
      <c r="QQY44" s="50"/>
      <c r="QQZ44" s="50"/>
      <c r="QRA44" s="50"/>
      <c r="QRB44" s="50"/>
      <c r="QRC44" s="50"/>
      <c r="QRD44" s="50"/>
      <c r="QRE44" s="50"/>
      <c r="QRF44" s="50"/>
      <c r="QRG44" s="50"/>
      <c r="QRH44" s="50"/>
      <c r="QRI44" s="50"/>
      <c r="QRJ44" s="50"/>
      <c r="QRK44" s="50"/>
      <c r="QRL44" s="50"/>
      <c r="QRM44" s="50"/>
      <c r="QRN44" s="50"/>
      <c r="QRO44" s="50"/>
      <c r="QRP44" s="50"/>
      <c r="QRQ44" s="50"/>
      <c r="QRR44" s="50"/>
      <c r="QRS44" s="50"/>
      <c r="QRT44" s="50"/>
      <c r="QRU44" s="50"/>
      <c r="QRV44" s="50"/>
      <c r="QRW44" s="50"/>
      <c r="QRX44" s="50"/>
      <c r="QRY44" s="50"/>
      <c r="QRZ44" s="50"/>
      <c r="QSA44" s="50"/>
      <c r="QSB44" s="50"/>
      <c r="QSC44" s="50"/>
      <c r="QSD44" s="50"/>
      <c r="QSE44" s="50"/>
      <c r="QSF44" s="50"/>
      <c r="QSG44" s="50"/>
      <c r="QSH44" s="50"/>
      <c r="QSI44" s="50"/>
      <c r="QSJ44" s="50"/>
      <c r="QSK44" s="50"/>
      <c r="QSL44" s="50"/>
      <c r="QSM44" s="50"/>
      <c r="QSN44" s="50"/>
      <c r="QSO44" s="50"/>
      <c r="QSP44" s="50"/>
      <c r="QSQ44" s="50"/>
      <c r="QSR44" s="50"/>
      <c r="QSS44" s="50"/>
      <c r="QST44" s="50"/>
      <c r="QSU44" s="50"/>
      <c r="QSV44" s="50"/>
      <c r="QSW44" s="50"/>
      <c r="QSX44" s="50"/>
      <c r="QSY44" s="50"/>
      <c r="QSZ44" s="50"/>
      <c r="QTA44" s="50"/>
      <c r="QTB44" s="50"/>
      <c r="QTC44" s="50"/>
      <c r="QTD44" s="50"/>
      <c r="QTE44" s="50"/>
      <c r="QTF44" s="50"/>
      <c r="QTG44" s="50"/>
      <c r="QTH44" s="50"/>
      <c r="QTI44" s="50"/>
      <c r="QTJ44" s="50"/>
      <c r="QTK44" s="50"/>
      <c r="QTL44" s="50"/>
      <c r="QTM44" s="50"/>
      <c r="QTN44" s="50"/>
      <c r="QTO44" s="50"/>
      <c r="QTP44" s="50"/>
      <c r="QTQ44" s="50"/>
      <c r="QTR44" s="50"/>
      <c r="QTS44" s="50"/>
      <c r="QTT44" s="50"/>
      <c r="QTU44" s="50"/>
      <c r="QTV44" s="50"/>
      <c r="QTW44" s="50"/>
      <c r="QTX44" s="50"/>
      <c r="QTY44" s="50"/>
      <c r="QTZ44" s="50"/>
      <c r="QUA44" s="50"/>
      <c r="QUB44" s="50"/>
      <c r="QUC44" s="50"/>
      <c r="QUD44" s="50"/>
      <c r="QUE44" s="50"/>
      <c r="QUF44" s="50"/>
      <c r="QUG44" s="50"/>
      <c r="QUH44" s="50"/>
      <c r="QUI44" s="50"/>
      <c r="QUJ44" s="50"/>
      <c r="QUK44" s="50"/>
      <c r="QUL44" s="50"/>
      <c r="QUM44" s="50"/>
      <c r="QUN44" s="50"/>
      <c r="QUO44" s="50"/>
      <c r="QUP44" s="50"/>
      <c r="QUQ44" s="50"/>
      <c r="QUR44" s="50"/>
      <c r="QUS44" s="50"/>
      <c r="QUT44" s="50"/>
      <c r="QUU44" s="50"/>
      <c r="QUV44" s="50"/>
      <c r="QUW44" s="50"/>
      <c r="QUX44" s="50"/>
      <c r="QUY44" s="50"/>
      <c r="QUZ44" s="50"/>
      <c r="QVA44" s="50"/>
      <c r="QVB44" s="50"/>
      <c r="QVC44" s="50"/>
      <c r="QVD44" s="50"/>
      <c r="QVE44" s="50"/>
      <c r="QVF44" s="50"/>
      <c r="QVG44" s="50"/>
      <c r="QVH44" s="50"/>
      <c r="QVI44" s="50"/>
      <c r="QVJ44" s="50"/>
      <c r="QVK44" s="50"/>
      <c r="QVL44" s="50"/>
      <c r="QVM44" s="50"/>
      <c r="QVN44" s="50"/>
      <c r="QVO44" s="50"/>
      <c r="QVP44" s="50"/>
      <c r="QVQ44" s="50"/>
      <c r="QVR44" s="50"/>
      <c r="QVS44" s="50"/>
      <c r="QVT44" s="50"/>
      <c r="QVU44" s="50"/>
      <c r="QVV44" s="50"/>
      <c r="QVW44" s="50"/>
      <c r="QVX44" s="50"/>
      <c r="QVY44" s="50"/>
      <c r="QVZ44" s="50"/>
      <c r="QWA44" s="50"/>
      <c r="QWB44" s="50"/>
      <c r="QWC44" s="50"/>
      <c r="QWD44" s="50"/>
      <c r="QWE44" s="50"/>
      <c r="QWF44" s="50"/>
      <c r="QWG44" s="50"/>
      <c r="QWH44" s="50"/>
      <c r="QWI44" s="50"/>
      <c r="QWJ44" s="50"/>
      <c r="QWK44" s="50"/>
      <c r="QWL44" s="50"/>
      <c r="QWM44" s="50"/>
      <c r="QWN44" s="50"/>
      <c r="QWO44" s="50"/>
      <c r="QWP44" s="50"/>
      <c r="QWQ44" s="50"/>
      <c r="QWR44" s="50"/>
      <c r="QWS44" s="50"/>
      <c r="QWT44" s="50"/>
      <c r="QWU44" s="50"/>
      <c r="QWV44" s="50"/>
      <c r="QWW44" s="50"/>
      <c r="QWX44" s="50"/>
      <c r="QWY44" s="50"/>
      <c r="QWZ44" s="50"/>
      <c r="QXA44" s="50"/>
      <c r="QXB44" s="50"/>
      <c r="QXC44" s="50"/>
      <c r="QXD44" s="50"/>
      <c r="QXE44" s="50"/>
      <c r="QXF44" s="50"/>
      <c r="QXG44" s="50"/>
      <c r="QXH44" s="50"/>
      <c r="QXI44" s="50"/>
      <c r="QXJ44" s="50"/>
      <c r="QXK44" s="50"/>
      <c r="QXL44" s="50"/>
      <c r="QXM44" s="50"/>
      <c r="QXN44" s="50"/>
      <c r="QXO44" s="50"/>
      <c r="QXP44" s="50"/>
      <c r="QXQ44" s="50"/>
      <c r="QXR44" s="50"/>
      <c r="QXS44" s="50"/>
      <c r="QXT44" s="50"/>
      <c r="QXU44" s="50"/>
      <c r="QXV44" s="50"/>
      <c r="QXW44" s="50"/>
      <c r="QXX44" s="50"/>
      <c r="QXY44" s="50"/>
      <c r="QXZ44" s="50"/>
      <c r="QYA44" s="50"/>
      <c r="QYB44" s="50"/>
      <c r="QYC44" s="50"/>
      <c r="QYD44" s="50"/>
      <c r="QYE44" s="50"/>
      <c r="QYF44" s="50"/>
      <c r="QYG44" s="50"/>
      <c r="QYH44" s="50"/>
      <c r="QYI44" s="50"/>
      <c r="QYJ44" s="50"/>
      <c r="QYK44" s="50"/>
      <c r="QYL44" s="50"/>
      <c r="QYM44" s="50"/>
      <c r="QYN44" s="50"/>
      <c r="QYO44" s="50"/>
      <c r="QYP44" s="50"/>
      <c r="QYQ44" s="50"/>
      <c r="QYR44" s="50"/>
      <c r="QYS44" s="50"/>
      <c r="QYT44" s="50"/>
      <c r="QYU44" s="50"/>
      <c r="QYV44" s="50"/>
      <c r="QYW44" s="50"/>
      <c r="QYX44" s="50"/>
      <c r="QYY44" s="50"/>
      <c r="QYZ44" s="50"/>
      <c r="QZA44" s="50"/>
      <c r="QZB44" s="50"/>
      <c r="QZC44" s="50"/>
      <c r="QZD44" s="50"/>
      <c r="QZE44" s="50"/>
      <c r="QZF44" s="50"/>
      <c r="QZG44" s="50"/>
      <c r="QZH44" s="50"/>
      <c r="QZI44" s="50"/>
      <c r="QZJ44" s="50"/>
      <c r="QZK44" s="50"/>
      <c r="QZL44" s="50"/>
      <c r="QZM44" s="50"/>
      <c r="QZN44" s="50"/>
      <c r="QZO44" s="50"/>
      <c r="QZP44" s="50"/>
      <c r="QZQ44" s="50"/>
      <c r="QZR44" s="50"/>
      <c r="QZS44" s="50"/>
      <c r="QZT44" s="50"/>
      <c r="QZU44" s="50"/>
      <c r="QZV44" s="50"/>
      <c r="QZW44" s="50"/>
      <c r="QZX44" s="50"/>
      <c r="QZY44" s="50"/>
      <c r="QZZ44" s="50"/>
      <c r="RAA44" s="50"/>
      <c r="RAB44" s="50"/>
      <c r="RAC44" s="50"/>
      <c r="RAD44" s="50"/>
      <c r="RAE44" s="50"/>
      <c r="RAF44" s="50"/>
      <c r="RAG44" s="50"/>
      <c r="RAH44" s="50"/>
      <c r="RAI44" s="50"/>
      <c r="RAJ44" s="50"/>
      <c r="RAK44" s="50"/>
      <c r="RAL44" s="50"/>
      <c r="RAM44" s="50"/>
      <c r="RAN44" s="50"/>
      <c r="RAO44" s="50"/>
      <c r="RAP44" s="50"/>
      <c r="RAQ44" s="50"/>
      <c r="RAR44" s="50"/>
      <c r="RAS44" s="50"/>
      <c r="RAT44" s="50"/>
      <c r="RAU44" s="50"/>
      <c r="RAV44" s="50"/>
      <c r="RAW44" s="50"/>
      <c r="RAX44" s="50"/>
      <c r="RAY44" s="50"/>
      <c r="RAZ44" s="50"/>
      <c r="RBA44" s="50"/>
      <c r="RBB44" s="50"/>
      <c r="RBC44" s="50"/>
      <c r="RBD44" s="50"/>
      <c r="RBE44" s="50"/>
      <c r="RBF44" s="50"/>
      <c r="RBG44" s="50"/>
      <c r="RBH44" s="50"/>
      <c r="RBI44" s="50"/>
      <c r="RBJ44" s="50"/>
      <c r="RBK44" s="50"/>
      <c r="RBL44" s="50"/>
      <c r="RBM44" s="50"/>
      <c r="RBN44" s="50"/>
      <c r="RBO44" s="50"/>
      <c r="RBP44" s="50"/>
      <c r="RBQ44" s="50"/>
      <c r="RBR44" s="50"/>
      <c r="RBS44" s="50"/>
      <c r="RBT44" s="50"/>
      <c r="RBU44" s="50"/>
      <c r="RBV44" s="50"/>
      <c r="RBW44" s="50"/>
      <c r="RBX44" s="50"/>
      <c r="RBY44" s="50"/>
      <c r="RBZ44" s="50"/>
      <c r="RCA44" s="50"/>
      <c r="RCB44" s="50"/>
      <c r="RCC44" s="50"/>
      <c r="RCD44" s="50"/>
      <c r="RCE44" s="50"/>
      <c r="RCF44" s="50"/>
      <c r="RCG44" s="50"/>
      <c r="RCH44" s="50"/>
      <c r="RCI44" s="50"/>
      <c r="RCJ44" s="50"/>
      <c r="RCK44" s="50"/>
      <c r="RCL44" s="50"/>
      <c r="RCM44" s="50"/>
      <c r="RCN44" s="50"/>
      <c r="RCO44" s="50"/>
      <c r="RCP44" s="50"/>
      <c r="RCQ44" s="50"/>
      <c r="RCR44" s="50"/>
      <c r="RCS44" s="50"/>
      <c r="RCT44" s="50"/>
      <c r="RCU44" s="50"/>
      <c r="RCV44" s="50"/>
      <c r="RCW44" s="50"/>
      <c r="RCX44" s="50"/>
      <c r="RCY44" s="50"/>
      <c r="RCZ44" s="50"/>
      <c r="RDA44" s="50"/>
      <c r="RDB44" s="50"/>
      <c r="RDC44" s="50"/>
      <c r="RDD44" s="50"/>
      <c r="RDE44" s="50"/>
      <c r="RDF44" s="50"/>
      <c r="RDG44" s="50"/>
      <c r="RDH44" s="50"/>
      <c r="RDI44" s="50"/>
      <c r="RDJ44" s="50"/>
      <c r="RDK44" s="50"/>
      <c r="RDL44" s="50"/>
      <c r="RDM44" s="50"/>
      <c r="RDN44" s="50"/>
      <c r="RDO44" s="50"/>
      <c r="RDP44" s="50"/>
      <c r="RDQ44" s="50"/>
      <c r="RDR44" s="50"/>
      <c r="RDS44" s="50"/>
      <c r="RDT44" s="50"/>
      <c r="RDU44" s="50"/>
      <c r="RDV44" s="50"/>
      <c r="RDW44" s="50"/>
      <c r="RDX44" s="50"/>
      <c r="RDY44" s="50"/>
      <c r="RDZ44" s="50"/>
      <c r="REA44" s="50"/>
      <c r="REB44" s="50"/>
      <c r="REC44" s="50"/>
      <c r="RED44" s="50"/>
      <c r="REE44" s="50"/>
      <c r="REF44" s="50"/>
      <c r="REG44" s="50"/>
      <c r="REH44" s="50"/>
      <c r="REI44" s="50"/>
      <c r="REJ44" s="50"/>
      <c r="REK44" s="50"/>
      <c r="REL44" s="50"/>
      <c r="REM44" s="50"/>
      <c r="REN44" s="50"/>
      <c r="REO44" s="50"/>
      <c r="REP44" s="50"/>
      <c r="REQ44" s="50"/>
      <c r="RER44" s="50"/>
      <c r="RES44" s="50"/>
      <c r="RET44" s="50"/>
      <c r="REU44" s="50"/>
      <c r="REV44" s="50"/>
      <c r="REW44" s="50"/>
      <c r="REX44" s="50"/>
      <c r="REY44" s="50"/>
      <c r="REZ44" s="50"/>
      <c r="RFA44" s="50"/>
      <c r="RFB44" s="50"/>
      <c r="RFC44" s="50"/>
      <c r="RFD44" s="50"/>
      <c r="RFE44" s="50"/>
      <c r="RFF44" s="50"/>
      <c r="RFG44" s="50"/>
      <c r="RFH44" s="50"/>
      <c r="RFI44" s="50"/>
      <c r="RFJ44" s="50"/>
      <c r="RFK44" s="50"/>
      <c r="RFL44" s="50"/>
      <c r="RFM44" s="50"/>
      <c r="RFN44" s="50"/>
      <c r="RFO44" s="50"/>
      <c r="RFP44" s="50"/>
      <c r="RFQ44" s="50"/>
      <c r="RFR44" s="50"/>
      <c r="RFS44" s="50"/>
      <c r="RFT44" s="50"/>
      <c r="RFU44" s="50"/>
      <c r="RFV44" s="50"/>
      <c r="RFW44" s="50"/>
      <c r="RFX44" s="50"/>
      <c r="RFY44" s="50"/>
      <c r="RFZ44" s="50"/>
      <c r="RGA44" s="50"/>
      <c r="RGB44" s="50"/>
      <c r="RGC44" s="50"/>
      <c r="RGD44" s="50"/>
      <c r="RGE44" s="50"/>
      <c r="RGF44" s="50"/>
      <c r="RGG44" s="50"/>
      <c r="RGH44" s="50"/>
      <c r="RGI44" s="50"/>
      <c r="RGJ44" s="50"/>
      <c r="RGK44" s="50"/>
      <c r="RGL44" s="50"/>
      <c r="RGM44" s="50"/>
      <c r="RGN44" s="50"/>
      <c r="RGO44" s="50"/>
      <c r="RGP44" s="50"/>
      <c r="RGQ44" s="50"/>
      <c r="RGR44" s="50"/>
      <c r="RGS44" s="50"/>
      <c r="RGT44" s="50"/>
      <c r="RGU44" s="50"/>
      <c r="RGV44" s="50"/>
      <c r="RGW44" s="50"/>
      <c r="RGX44" s="50"/>
      <c r="RGY44" s="50"/>
      <c r="RGZ44" s="50"/>
      <c r="RHA44" s="50"/>
      <c r="RHB44" s="50"/>
      <c r="RHC44" s="50"/>
      <c r="RHD44" s="50"/>
      <c r="RHE44" s="50"/>
      <c r="RHF44" s="50"/>
      <c r="RHG44" s="50"/>
      <c r="RHH44" s="50"/>
      <c r="RHI44" s="50"/>
      <c r="RHJ44" s="50"/>
      <c r="RHK44" s="50"/>
      <c r="RHL44" s="50"/>
      <c r="RHM44" s="50"/>
      <c r="RHN44" s="50"/>
      <c r="RHO44" s="50"/>
      <c r="RHP44" s="50"/>
      <c r="RHQ44" s="50"/>
      <c r="RHR44" s="50"/>
      <c r="RHS44" s="50"/>
      <c r="RHT44" s="50"/>
      <c r="RHU44" s="50"/>
      <c r="RHV44" s="50"/>
      <c r="RHW44" s="50"/>
      <c r="RHX44" s="50"/>
      <c r="RHY44" s="50"/>
      <c r="RHZ44" s="50"/>
      <c r="RIA44" s="50"/>
      <c r="RIB44" s="50"/>
      <c r="RIC44" s="50"/>
      <c r="RID44" s="50"/>
      <c r="RIE44" s="50"/>
      <c r="RIF44" s="50"/>
      <c r="RIG44" s="50"/>
      <c r="RIH44" s="50"/>
      <c r="RII44" s="50"/>
      <c r="RIJ44" s="50"/>
      <c r="RIK44" s="50"/>
      <c r="RIL44" s="50"/>
      <c r="RIM44" s="50"/>
      <c r="RIN44" s="50"/>
      <c r="RIO44" s="50"/>
      <c r="RIP44" s="50"/>
      <c r="RIQ44" s="50"/>
      <c r="RIR44" s="50"/>
      <c r="RIS44" s="50"/>
      <c r="RIT44" s="50"/>
      <c r="RIU44" s="50"/>
      <c r="RIV44" s="50"/>
      <c r="RIW44" s="50"/>
      <c r="RIX44" s="50"/>
      <c r="RIY44" s="50"/>
      <c r="RIZ44" s="50"/>
      <c r="RJA44" s="50"/>
      <c r="RJB44" s="50"/>
      <c r="RJC44" s="50"/>
      <c r="RJD44" s="50"/>
      <c r="RJE44" s="50"/>
      <c r="RJF44" s="50"/>
      <c r="RJG44" s="50"/>
      <c r="RJH44" s="50"/>
      <c r="RJI44" s="50"/>
      <c r="RJJ44" s="50"/>
      <c r="RJK44" s="50"/>
      <c r="RJL44" s="50"/>
      <c r="RJM44" s="50"/>
      <c r="RJN44" s="50"/>
      <c r="RJO44" s="50"/>
      <c r="RJP44" s="50"/>
      <c r="RJQ44" s="50"/>
      <c r="RJR44" s="50"/>
      <c r="RJS44" s="50"/>
      <c r="RJT44" s="50"/>
      <c r="RJU44" s="50"/>
      <c r="RJV44" s="50"/>
      <c r="RJW44" s="50"/>
      <c r="RJX44" s="50"/>
      <c r="RJY44" s="50"/>
      <c r="RJZ44" s="50"/>
      <c r="RKA44" s="50"/>
      <c r="RKB44" s="50"/>
      <c r="RKC44" s="50"/>
      <c r="RKD44" s="50"/>
      <c r="RKE44" s="50"/>
      <c r="RKF44" s="50"/>
      <c r="RKG44" s="50"/>
      <c r="RKH44" s="50"/>
      <c r="RKI44" s="50"/>
      <c r="RKJ44" s="50"/>
      <c r="RKK44" s="50"/>
      <c r="RKL44" s="50"/>
      <c r="RKM44" s="50"/>
      <c r="RKN44" s="50"/>
      <c r="RKO44" s="50"/>
      <c r="RKP44" s="50"/>
      <c r="RKQ44" s="50"/>
      <c r="RKR44" s="50"/>
      <c r="RKS44" s="50"/>
      <c r="RKT44" s="50"/>
      <c r="RKU44" s="50"/>
      <c r="RKV44" s="50"/>
      <c r="RKW44" s="50"/>
      <c r="RKX44" s="50"/>
      <c r="RKY44" s="50"/>
      <c r="RKZ44" s="50"/>
      <c r="RLA44" s="50"/>
      <c r="RLB44" s="50"/>
      <c r="RLC44" s="50"/>
      <c r="RLD44" s="50"/>
      <c r="RLE44" s="50"/>
      <c r="RLF44" s="50"/>
      <c r="RLG44" s="50"/>
      <c r="RLH44" s="50"/>
      <c r="RLI44" s="50"/>
      <c r="RLJ44" s="50"/>
      <c r="RLK44" s="50"/>
      <c r="RLL44" s="50"/>
      <c r="RLM44" s="50"/>
      <c r="RLN44" s="50"/>
      <c r="RLO44" s="50"/>
      <c r="RLP44" s="50"/>
      <c r="RLQ44" s="50"/>
      <c r="RLR44" s="50"/>
      <c r="RLS44" s="50"/>
      <c r="RLT44" s="50"/>
      <c r="RLU44" s="50"/>
      <c r="RLV44" s="50"/>
      <c r="RLW44" s="50"/>
      <c r="RLX44" s="50"/>
      <c r="RLY44" s="50"/>
      <c r="RLZ44" s="50"/>
      <c r="RMA44" s="50"/>
      <c r="RMB44" s="50"/>
      <c r="RMC44" s="50"/>
      <c r="RMD44" s="50"/>
      <c r="RME44" s="50"/>
      <c r="RMF44" s="50"/>
      <c r="RMG44" s="50"/>
      <c r="RMH44" s="50"/>
      <c r="RMI44" s="50"/>
      <c r="RMJ44" s="50"/>
      <c r="RMK44" s="50"/>
      <c r="RML44" s="50"/>
      <c r="RMM44" s="50"/>
      <c r="RMN44" s="50"/>
      <c r="RMO44" s="50"/>
      <c r="RMP44" s="50"/>
      <c r="RMQ44" s="50"/>
      <c r="RMR44" s="50"/>
      <c r="RMS44" s="50"/>
      <c r="RMT44" s="50"/>
      <c r="RMU44" s="50"/>
      <c r="RMV44" s="50"/>
      <c r="RMW44" s="50"/>
      <c r="RMX44" s="50"/>
      <c r="RMY44" s="50"/>
      <c r="RMZ44" s="50"/>
      <c r="RNA44" s="50"/>
      <c r="RNB44" s="50"/>
      <c r="RNC44" s="50"/>
      <c r="RND44" s="50"/>
      <c r="RNE44" s="50"/>
      <c r="RNF44" s="50"/>
      <c r="RNG44" s="50"/>
      <c r="RNH44" s="50"/>
      <c r="RNI44" s="50"/>
      <c r="RNJ44" s="50"/>
      <c r="RNK44" s="50"/>
      <c r="RNL44" s="50"/>
      <c r="RNM44" s="50"/>
      <c r="RNN44" s="50"/>
      <c r="RNO44" s="50"/>
      <c r="RNP44" s="50"/>
      <c r="RNQ44" s="50"/>
      <c r="RNR44" s="50"/>
      <c r="RNS44" s="50"/>
      <c r="RNT44" s="50"/>
      <c r="RNU44" s="50"/>
      <c r="RNV44" s="50"/>
      <c r="RNW44" s="50"/>
      <c r="RNX44" s="50"/>
      <c r="RNY44" s="50"/>
      <c r="RNZ44" s="50"/>
      <c r="ROA44" s="50"/>
      <c r="ROB44" s="50"/>
      <c r="ROC44" s="50"/>
      <c r="ROD44" s="50"/>
      <c r="ROE44" s="50"/>
      <c r="ROF44" s="50"/>
      <c r="ROG44" s="50"/>
      <c r="ROH44" s="50"/>
      <c r="ROI44" s="50"/>
      <c r="ROJ44" s="50"/>
      <c r="ROK44" s="50"/>
      <c r="ROL44" s="50"/>
      <c r="ROM44" s="50"/>
      <c r="RON44" s="50"/>
      <c r="ROO44" s="50"/>
      <c r="ROP44" s="50"/>
      <c r="ROQ44" s="50"/>
      <c r="ROR44" s="50"/>
      <c r="ROS44" s="50"/>
      <c r="ROT44" s="50"/>
      <c r="ROU44" s="50"/>
      <c r="ROV44" s="50"/>
      <c r="ROW44" s="50"/>
      <c r="ROX44" s="50"/>
      <c r="ROY44" s="50"/>
      <c r="ROZ44" s="50"/>
      <c r="RPA44" s="50"/>
      <c r="RPB44" s="50"/>
      <c r="RPC44" s="50"/>
      <c r="RPD44" s="50"/>
      <c r="RPE44" s="50"/>
      <c r="RPF44" s="50"/>
      <c r="RPG44" s="50"/>
      <c r="RPH44" s="50"/>
      <c r="RPI44" s="50"/>
      <c r="RPJ44" s="50"/>
      <c r="RPK44" s="50"/>
      <c r="RPL44" s="50"/>
      <c r="RPM44" s="50"/>
      <c r="RPN44" s="50"/>
      <c r="RPO44" s="50"/>
      <c r="RPP44" s="50"/>
      <c r="RPQ44" s="50"/>
      <c r="RPR44" s="50"/>
      <c r="RPS44" s="50"/>
      <c r="RPT44" s="50"/>
      <c r="RPU44" s="50"/>
      <c r="RPV44" s="50"/>
      <c r="RPW44" s="50"/>
      <c r="RPX44" s="50"/>
      <c r="RPY44" s="50"/>
      <c r="RPZ44" s="50"/>
      <c r="RQA44" s="50"/>
      <c r="RQB44" s="50"/>
      <c r="RQC44" s="50"/>
      <c r="RQD44" s="50"/>
      <c r="RQE44" s="50"/>
      <c r="RQF44" s="50"/>
      <c r="RQG44" s="50"/>
      <c r="RQH44" s="50"/>
      <c r="RQI44" s="50"/>
      <c r="RQJ44" s="50"/>
      <c r="RQK44" s="50"/>
      <c r="RQL44" s="50"/>
      <c r="RQM44" s="50"/>
      <c r="RQN44" s="50"/>
      <c r="RQO44" s="50"/>
      <c r="RQP44" s="50"/>
      <c r="RQQ44" s="50"/>
      <c r="RQR44" s="50"/>
      <c r="RQS44" s="50"/>
      <c r="RQT44" s="50"/>
      <c r="RQU44" s="50"/>
      <c r="RQV44" s="50"/>
      <c r="RQW44" s="50"/>
      <c r="RQX44" s="50"/>
      <c r="RQY44" s="50"/>
      <c r="RQZ44" s="50"/>
      <c r="RRA44" s="50"/>
      <c r="RRB44" s="50"/>
      <c r="RRC44" s="50"/>
      <c r="RRD44" s="50"/>
      <c r="RRE44" s="50"/>
      <c r="RRF44" s="50"/>
      <c r="RRG44" s="50"/>
      <c r="RRH44" s="50"/>
      <c r="RRI44" s="50"/>
      <c r="RRJ44" s="50"/>
      <c r="RRK44" s="50"/>
      <c r="RRL44" s="50"/>
      <c r="RRM44" s="50"/>
      <c r="RRN44" s="50"/>
      <c r="RRO44" s="50"/>
      <c r="RRP44" s="50"/>
      <c r="RRQ44" s="50"/>
      <c r="RRR44" s="50"/>
      <c r="RRS44" s="50"/>
      <c r="RRT44" s="50"/>
      <c r="RRU44" s="50"/>
      <c r="RRV44" s="50"/>
      <c r="RRW44" s="50"/>
      <c r="RRX44" s="50"/>
      <c r="RRY44" s="50"/>
      <c r="RRZ44" s="50"/>
      <c r="RSA44" s="50"/>
      <c r="RSB44" s="50"/>
      <c r="RSC44" s="50"/>
      <c r="RSD44" s="50"/>
      <c r="RSE44" s="50"/>
      <c r="RSF44" s="50"/>
      <c r="RSG44" s="50"/>
      <c r="RSH44" s="50"/>
      <c r="RSI44" s="50"/>
      <c r="RSJ44" s="50"/>
      <c r="RSK44" s="50"/>
      <c r="RSL44" s="50"/>
      <c r="RSM44" s="50"/>
      <c r="RSN44" s="50"/>
      <c r="RSO44" s="50"/>
      <c r="RSP44" s="50"/>
      <c r="RSQ44" s="50"/>
      <c r="RSR44" s="50"/>
      <c r="RSS44" s="50"/>
      <c r="RST44" s="50"/>
      <c r="RSU44" s="50"/>
      <c r="RSV44" s="50"/>
      <c r="RSW44" s="50"/>
      <c r="RSX44" s="50"/>
      <c r="RSY44" s="50"/>
      <c r="RSZ44" s="50"/>
      <c r="RTA44" s="50"/>
      <c r="RTB44" s="50"/>
      <c r="RTC44" s="50"/>
      <c r="RTD44" s="50"/>
      <c r="RTE44" s="50"/>
      <c r="RTF44" s="50"/>
      <c r="RTG44" s="50"/>
      <c r="RTH44" s="50"/>
      <c r="RTI44" s="50"/>
      <c r="RTJ44" s="50"/>
      <c r="RTK44" s="50"/>
      <c r="RTL44" s="50"/>
      <c r="RTM44" s="50"/>
      <c r="RTN44" s="50"/>
      <c r="RTO44" s="50"/>
      <c r="RTP44" s="50"/>
      <c r="RTQ44" s="50"/>
      <c r="RTR44" s="50"/>
      <c r="RTS44" s="50"/>
      <c r="RTT44" s="50"/>
      <c r="RTU44" s="50"/>
      <c r="RTV44" s="50"/>
      <c r="RTW44" s="50"/>
      <c r="RTX44" s="50"/>
      <c r="RTY44" s="50"/>
      <c r="RTZ44" s="50"/>
      <c r="RUA44" s="50"/>
      <c r="RUB44" s="50"/>
      <c r="RUC44" s="50"/>
      <c r="RUD44" s="50"/>
      <c r="RUE44" s="50"/>
      <c r="RUF44" s="50"/>
      <c r="RUG44" s="50"/>
      <c r="RUH44" s="50"/>
      <c r="RUI44" s="50"/>
      <c r="RUJ44" s="50"/>
      <c r="RUK44" s="50"/>
      <c r="RUL44" s="50"/>
      <c r="RUM44" s="50"/>
      <c r="RUN44" s="50"/>
      <c r="RUO44" s="50"/>
      <c r="RUP44" s="50"/>
      <c r="RUQ44" s="50"/>
      <c r="RUR44" s="50"/>
      <c r="RUS44" s="50"/>
      <c r="RUT44" s="50"/>
      <c r="RUU44" s="50"/>
      <c r="RUV44" s="50"/>
      <c r="RUW44" s="50"/>
      <c r="RUX44" s="50"/>
      <c r="RUY44" s="50"/>
      <c r="RUZ44" s="50"/>
      <c r="RVA44" s="50"/>
      <c r="RVB44" s="50"/>
      <c r="RVC44" s="50"/>
      <c r="RVD44" s="50"/>
      <c r="RVE44" s="50"/>
      <c r="RVF44" s="50"/>
      <c r="RVG44" s="50"/>
      <c r="RVH44" s="50"/>
      <c r="RVI44" s="50"/>
      <c r="RVJ44" s="50"/>
      <c r="RVK44" s="50"/>
      <c r="RVL44" s="50"/>
      <c r="RVM44" s="50"/>
      <c r="RVN44" s="50"/>
      <c r="RVO44" s="50"/>
      <c r="RVP44" s="50"/>
      <c r="RVQ44" s="50"/>
      <c r="RVR44" s="50"/>
      <c r="RVS44" s="50"/>
      <c r="RVT44" s="50"/>
      <c r="RVU44" s="50"/>
      <c r="RVV44" s="50"/>
      <c r="RVW44" s="50"/>
      <c r="RVX44" s="50"/>
      <c r="RVY44" s="50"/>
      <c r="RVZ44" s="50"/>
      <c r="RWA44" s="50"/>
      <c r="RWB44" s="50"/>
      <c r="RWC44" s="50"/>
      <c r="RWD44" s="50"/>
      <c r="RWE44" s="50"/>
      <c r="RWF44" s="50"/>
      <c r="RWG44" s="50"/>
      <c r="RWH44" s="50"/>
      <c r="RWI44" s="50"/>
      <c r="RWJ44" s="50"/>
      <c r="RWK44" s="50"/>
      <c r="RWL44" s="50"/>
      <c r="RWM44" s="50"/>
      <c r="RWN44" s="50"/>
      <c r="RWO44" s="50"/>
      <c r="RWP44" s="50"/>
      <c r="RWQ44" s="50"/>
      <c r="RWR44" s="50"/>
      <c r="RWS44" s="50"/>
      <c r="RWT44" s="50"/>
      <c r="RWU44" s="50"/>
      <c r="RWV44" s="50"/>
      <c r="RWW44" s="50"/>
      <c r="RWX44" s="50"/>
      <c r="RWY44" s="50"/>
      <c r="RWZ44" s="50"/>
      <c r="RXA44" s="50"/>
      <c r="RXB44" s="50"/>
      <c r="RXC44" s="50"/>
      <c r="RXD44" s="50"/>
      <c r="RXE44" s="50"/>
      <c r="RXF44" s="50"/>
      <c r="RXG44" s="50"/>
      <c r="RXH44" s="50"/>
      <c r="RXI44" s="50"/>
      <c r="RXJ44" s="50"/>
      <c r="RXK44" s="50"/>
      <c r="RXL44" s="50"/>
      <c r="RXM44" s="50"/>
      <c r="RXN44" s="50"/>
      <c r="RXO44" s="50"/>
      <c r="RXP44" s="50"/>
      <c r="RXQ44" s="50"/>
      <c r="RXR44" s="50"/>
      <c r="RXS44" s="50"/>
      <c r="RXT44" s="50"/>
      <c r="RXU44" s="50"/>
      <c r="RXV44" s="50"/>
      <c r="RXW44" s="50"/>
      <c r="RXX44" s="50"/>
      <c r="RXY44" s="50"/>
      <c r="RXZ44" s="50"/>
      <c r="RYA44" s="50"/>
      <c r="RYB44" s="50"/>
      <c r="RYC44" s="50"/>
      <c r="RYD44" s="50"/>
      <c r="RYE44" s="50"/>
      <c r="RYF44" s="50"/>
      <c r="RYG44" s="50"/>
      <c r="RYH44" s="50"/>
      <c r="RYI44" s="50"/>
      <c r="RYJ44" s="50"/>
      <c r="RYK44" s="50"/>
      <c r="RYL44" s="50"/>
      <c r="RYM44" s="50"/>
      <c r="RYN44" s="50"/>
      <c r="RYO44" s="50"/>
      <c r="RYP44" s="50"/>
      <c r="RYQ44" s="50"/>
      <c r="RYR44" s="50"/>
      <c r="RYS44" s="50"/>
      <c r="RYT44" s="50"/>
      <c r="RYU44" s="50"/>
      <c r="RYV44" s="50"/>
      <c r="RYW44" s="50"/>
      <c r="RYX44" s="50"/>
      <c r="RYY44" s="50"/>
      <c r="RYZ44" s="50"/>
      <c r="RZA44" s="50"/>
      <c r="RZB44" s="50"/>
      <c r="RZC44" s="50"/>
      <c r="RZD44" s="50"/>
      <c r="RZE44" s="50"/>
      <c r="RZF44" s="50"/>
      <c r="RZG44" s="50"/>
      <c r="RZH44" s="50"/>
      <c r="RZI44" s="50"/>
      <c r="RZJ44" s="50"/>
      <c r="RZK44" s="50"/>
      <c r="RZL44" s="50"/>
      <c r="RZM44" s="50"/>
      <c r="RZN44" s="50"/>
      <c r="RZO44" s="50"/>
      <c r="RZP44" s="50"/>
      <c r="RZQ44" s="50"/>
      <c r="RZR44" s="50"/>
      <c r="RZS44" s="50"/>
      <c r="RZT44" s="50"/>
      <c r="RZU44" s="50"/>
      <c r="RZV44" s="50"/>
      <c r="RZW44" s="50"/>
      <c r="RZX44" s="50"/>
      <c r="RZY44" s="50"/>
      <c r="RZZ44" s="50"/>
      <c r="SAA44" s="50"/>
      <c r="SAB44" s="50"/>
      <c r="SAC44" s="50"/>
      <c r="SAD44" s="50"/>
      <c r="SAE44" s="50"/>
      <c r="SAF44" s="50"/>
      <c r="SAG44" s="50"/>
      <c r="SAH44" s="50"/>
      <c r="SAI44" s="50"/>
      <c r="SAJ44" s="50"/>
      <c r="SAK44" s="50"/>
      <c r="SAL44" s="50"/>
      <c r="SAM44" s="50"/>
      <c r="SAN44" s="50"/>
      <c r="SAO44" s="50"/>
      <c r="SAP44" s="50"/>
      <c r="SAQ44" s="50"/>
      <c r="SAR44" s="50"/>
      <c r="SAS44" s="50"/>
      <c r="SAT44" s="50"/>
      <c r="SAU44" s="50"/>
      <c r="SAV44" s="50"/>
      <c r="SAW44" s="50"/>
      <c r="SAX44" s="50"/>
      <c r="SAY44" s="50"/>
      <c r="SAZ44" s="50"/>
      <c r="SBA44" s="50"/>
      <c r="SBB44" s="50"/>
      <c r="SBC44" s="50"/>
      <c r="SBD44" s="50"/>
      <c r="SBE44" s="50"/>
      <c r="SBF44" s="50"/>
      <c r="SBG44" s="50"/>
      <c r="SBH44" s="50"/>
      <c r="SBI44" s="50"/>
      <c r="SBJ44" s="50"/>
      <c r="SBK44" s="50"/>
      <c r="SBL44" s="50"/>
      <c r="SBM44" s="50"/>
      <c r="SBN44" s="50"/>
      <c r="SBO44" s="50"/>
      <c r="SBP44" s="50"/>
      <c r="SBQ44" s="50"/>
      <c r="SBR44" s="50"/>
      <c r="SBS44" s="50"/>
      <c r="SBT44" s="50"/>
      <c r="SBU44" s="50"/>
      <c r="SBV44" s="50"/>
      <c r="SBW44" s="50"/>
      <c r="SBX44" s="50"/>
      <c r="SBY44" s="50"/>
      <c r="SBZ44" s="50"/>
      <c r="SCA44" s="50"/>
      <c r="SCB44" s="50"/>
      <c r="SCC44" s="50"/>
      <c r="SCD44" s="50"/>
      <c r="SCE44" s="50"/>
      <c r="SCF44" s="50"/>
      <c r="SCG44" s="50"/>
      <c r="SCH44" s="50"/>
      <c r="SCI44" s="50"/>
      <c r="SCJ44" s="50"/>
      <c r="SCK44" s="50"/>
      <c r="SCL44" s="50"/>
      <c r="SCM44" s="50"/>
      <c r="SCN44" s="50"/>
      <c r="SCO44" s="50"/>
      <c r="SCP44" s="50"/>
      <c r="SCQ44" s="50"/>
      <c r="SCR44" s="50"/>
      <c r="SCS44" s="50"/>
      <c r="SCT44" s="50"/>
      <c r="SCU44" s="50"/>
      <c r="SCV44" s="50"/>
      <c r="SCW44" s="50"/>
      <c r="SCX44" s="50"/>
      <c r="SCY44" s="50"/>
      <c r="SCZ44" s="50"/>
      <c r="SDA44" s="50"/>
      <c r="SDB44" s="50"/>
      <c r="SDC44" s="50"/>
      <c r="SDD44" s="50"/>
      <c r="SDE44" s="50"/>
      <c r="SDF44" s="50"/>
      <c r="SDG44" s="50"/>
      <c r="SDH44" s="50"/>
      <c r="SDI44" s="50"/>
      <c r="SDJ44" s="50"/>
      <c r="SDK44" s="50"/>
      <c r="SDL44" s="50"/>
      <c r="SDM44" s="50"/>
      <c r="SDN44" s="50"/>
      <c r="SDO44" s="50"/>
      <c r="SDP44" s="50"/>
      <c r="SDQ44" s="50"/>
      <c r="SDR44" s="50"/>
      <c r="SDS44" s="50"/>
      <c r="SDT44" s="50"/>
      <c r="SDU44" s="50"/>
      <c r="SDV44" s="50"/>
      <c r="SDW44" s="50"/>
      <c r="SDX44" s="50"/>
      <c r="SDY44" s="50"/>
      <c r="SDZ44" s="50"/>
      <c r="SEA44" s="50"/>
      <c r="SEB44" s="50"/>
      <c r="SEC44" s="50"/>
      <c r="SED44" s="50"/>
      <c r="SEE44" s="50"/>
      <c r="SEF44" s="50"/>
      <c r="SEG44" s="50"/>
      <c r="SEH44" s="50"/>
      <c r="SEI44" s="50"/>
      <c r="SEJ44" s="50"/>
      <c r="SEK44" s="50"/>
      <c r="SEL44" s="50"/>
      <c r="SEM44" s="50"/>
      <c r="SEN44" s="50"/>
      <c r="SEO44" s="50"/>
      <c r="SEP44" s="50"/>
      <c r="SEQ44" s="50"/>
      <c r="SER44" s="50"/>
      <c r="SES44" s="50"/>
      <c r="SET44" s="50"/>
      <c r="SEU44" s="50"/>
      <c r="SEV44" s="50"/>
      <c r="SEW44" s="50"/>
      <c r="SEX44" s="50"/>
      <c r="SEY44" s="50"/>
      <c r="SEZ44" s="50"/>
      <c r="SFA44" s="50"/>
      <c r="SFB44" s="50"/>
      <c r="SFC44" s="50"/>
      <c r="SFD44" s="50"/>
      <c r="SFE44" s="50"/>
      <c r="SFF44" s="50"/>
      <c r="SFG44" s="50"/>
      <c r="SFH44" s="50"/>
      <c r="SFI44" s="50"/>
      <c r="SFJ44" s="50"/>
      <c r="SFK44" s="50"/>
      <c r="SFL44" s="50"/>
      <c r="SFM44" s="50"/>
      <c r="SFN44" s="50"/>
      <c r="SFO44" s="50"/>
      <c r="SFP44" s="50"/>
      <c r="SFQ44" s="50"/>
      <c r="SFR44" s="50"/>
      <c r="SFS44" s="50"/>
      <c r="SFT44" s="50"/>
      <c r="SFU44" s="50"/>
      <c r="SFV44" s="50"/>
      <c r="SFW44" s="50"/>
      <c r="SFX44" s="50"/>
      <c r="SFY44" s="50"/>
      <c r="SFZ44" s="50"/>
      <c r="SGA44" s="50"/>
      <c r="SGB44" s="50"/>
      <c r="SGC44" s="50"/>
      <c r="SGD44" s="50"/>
      <c r="SGE44" s="50"/>
      <c r="SGF44" s="50"/>
      <c r="SGG44" s="50"/>
      <c r="SGH44" s="50"/>
      <c r="SGI44" s="50"/>
      <c r="SGJ44" s="50"/>
      <c r="SGK44" s="50"/>
      <c r="SGL44" s="50"/>
      <c r="SGM44" s="50"/>
      <c r="SGN44" s="50"/>
      <c r="SGO44" s="50"/>
      <c r="SGP44" s="50"/>
      <c r="SGQ44" s="50"/>
      <c r="SGR44" s="50"/>
      <c r="SGS44" s="50"/>
      <c r="SGT44" s="50"/>
      <c r="SGU44" s="50"/>
      <c r="SGV44" s="50"/>
      <c r="SGW44" s="50"/>
      <c r="SGX44" s="50"/>
      <c r="SGY44" s="50"/>
      <c r="SGZ44" s="50"/>
      <c r="SHA44" s="50"/>
      <c r="SHB44" s="50"/>
      <c r="SHC44" s="50"/>
      <c r="SHD44" s="50"/>
      <c r="SHE44" s="50"/>
      <c r="SHF44" s="50"/>
      <c r="SHG44" s="50"/>
      <c r="SHH44" s="50"/>
      <c r="SHI44" s="50"/>
      <c r="SHJ44" s="50"/>
      <c r="SHK44" s="50"/>
      <c r="SHL44" s="50"/>
      <c r="SHM44" s="50"/>
      <c r="SHN44" s="50"/>
      <c r="SHO44" s="50"/>
      <c r="SHP44" s="50"/>
      <c r="SHQ44" s="50"/>
      <c r="SHR44" s="50"/>
      <c r="SHS44" s="50"/>
      <c r="SHT44" s="50"/>
      <c r="SHU44" s="50"/>
      <c r="SHV44" s="50"/>
      <c r="SHW44" s="50"/>
      <c r="SHX44" s="50"/>
      <c r="SHY44" s="50"/>
      <c r="SHZ44" s="50"/>
      <c r="SIA44" s="50"/>
      <c r="SIB44" s="50"/>
      <c r="SIC44" s="50"/>
      <c r="SID44" s="50"/>
      <c r="SIE44" s="50"/>
      <c r="SIF44" s="50"/>
      <c r="SIG44" s="50"/>
      <c r="SIH44" s="50"/>
      <c r="SII44" s="50"/>
      <c r="SIJ44" s="50"/>
      <c r="SIK44" s="50"/>
      <c r="SIL44" s="50"/>
      <c r="SIM44" s="50"/>
      <c r="SIN44" s="50"/>
      <c r="SIO44" s="50"/>
      <c r="SIP44" s="50"/>
      <c r="SIQ44" s="50"/>
      <c r="SIR44" s="50"/>
      <c r="SIS44" s="50"/>
      <c r="SIT44" s="50"/>
      <c r="SIU44" s="50"/>
      <c r="SIV44" s="50"/>
      <c r="SIW44" s="50"/>
      <c r="SIX44" s="50"/>
      <c r="SIY44" s="50"/>
      <c r="SIZ44" s="50"/>
      <c r="SJA44" s="50"/>
      <c r="SJB44" s="50"/>
      <c r="SJC44" s="50"/>
      <c r="SJD44" s="50"/>
      <c r="SJE44" s="50"/>
      <c r="SJF44" s="50"/>
      <c r="SJG44" s="50"/>
      <c r="SJH44" s="50"/>
      <c r="SJI44" s="50"/>
      <c r="SJJ44" s="50"/>
      <c r="SJK44" s="50"/>
      <c r="SJL44" s="50"/>
      <c r="SJM44" s="50"/>
      <c r="SJN44" s="50"/>
      <c r="SJO44" s="50"/>
      <c r="SJP44" s="50"/>
      <c r="SJQ44" s="50"/>
      <c r="SJR44" s="50"/>
      <c r="SJS44" s="50"/>
      <c r="SJT44" s="50"/>
      <c r="SJU44" s="50"/>
      <c r="SJV44" s="50"/>
      <c r="SJW44" s="50"/>
      <c r="SJX44" s="50"/>
      <c r="SJY44" s="50"/>
      <c r="SJZ44" s="50"/>
      <c r="SKA44" s="50"/>
      <c r="SKB44" s="50"/>
      <c r="SKC44" s="50"/>
      <c r="SKD44" s="50"/>
      <c r="SKE44" s="50"/>
      <c r="SKF44" s="50"/>
      <c r="SKG44" s="50"/>
      <c r="SKH44" s="50"/>
      <c r="SKI44" s="50"/>
      <c r="SKJ44" s="50"/>
      <c r="SKK44" s="50"/>
      <c r="SKL44" s="50"/>
      <c r="SKM44" s="50"/>
      <c r="SKN44" s="50"/>
      <c r="SKO44" s="50"/>
      <c r="SKP44" s="50"/>
      <c r="SKQ44" s="50"/>
      <c r="SKR44" s="50"/>
      <c r="SKS44" s="50"/>
      <c r="SKT44" s="50"/>
      <c r="SKU44" s="50"/>
      <c r="SKV44" s="50"/>
      <c r="SKW44" s="50"/>
      <c r="SKX44" s="50"/>
      <c r="SKY44" s="50"/>
      <c r="SKZ44" s="50"/>
      <c r="SLA44" s="50"/>
      <c r="SLB44" s="50"/>
      <c r="SLC44" s="50"/>
      <c r="SLD44" s="50"/>
      <c r="SLE44" s="50"/>
      <c r="SLF44" s="50"/>
      <c r="SLG44" s="50"/>
      <c r="SLH44" s="50"/>
      <c r="SLI44" s="50"/>
      <c r="SLJ44" s="50"/>
      <c r="SLK44" s="50"/>
      <c r="SLL44" s="50"/>
      <c r="SLM44" s="50"/>
      <c r="SLN44" s="50"/>
      <c r="SLO44" s="50"/>
      <c r="SLP44" s="50"/>
      <c r="SLQ44" s="50"/>
      <c r="SLR44" s="50"/>
      <c r="SLS44" s="50"/>
      <c r="SLT44" s="50"/>
      <c r="SLU44" s="50"/>
      <c r="SLV44" s="50"/>
      <c r="SLW44" s="50"/>
      <c r="SLX44" s="50"/>
      <c r="SLY44" s="50"/>
      <c r="SLZ44" s="50"/>
      <c r="SMA44" s="50"/>
      <c r="SMB44" s="50"/>
      <c r="SMC44" s="50"/>
      <c r="SMD44" s="50"/>
      <c r="SME44" s="50"/>
      <c r="SMF44" s="50"/>
      <c r="SMG44" s="50"/>
      <c r="SMH44" s="50"/>
      <c r="SMI44" s="50"/>
      <c r="SMJ44" s="50"/>
      <c r="SMK44" s="50"/>
      <c r="SML44" s="50"/>
      <c r="SMM44" s="50"/>
      <c r="SMN44" s="50"/>
      <c r="SMO44" s="50"/>
      <c r="SMP44" s="50"/>
      <c r="SMQ44" s="50"/>
      <c r="SMR44" s="50"/>
      <c r="SMS44" s="50"/>
      <c r="SMT44" s="50"/>
      <c r="SMU44" s="50"/>
      <c r="SMV44" s="50"/>
      <c r="SMW44" s="50"/>
      <c r="SMX44" s="50"/>
      <c r="SMY44" s="50"/>
      <c r="SMZ44" s="50"/>
      <c r="SNA44" s="50"/>
      <c r="SNB44" s="50"/>
      <c r="SNC44" s="50"/>
      <c r="SND44" s="50"/>
      <c r="SNE44" s="50"/>
      <c r="SNF44" s="50"/>
      <c r="SNG44" s="50"/>
      <c r="SNH44" s="50"/>
      <c r="SNI44" s="50"/>
      <c r="SNJ44" s="50"/>
      <c r="SNK44" s="50"/>
      <c r="SNL44" s="50"/>
      <c r="SNM44" s="50"/>
      <c r="SNN44" s="50"/>
      <c r="SNO44" s="50"/>
      <c r="SNP44" s="50"/>
      <c r="SNQ44" s="50"/>
      <c r="SNR44" s="50"/>
      <c r="SNS44" s="50"/>
      <c r="SNT44" s="50"/>
      <c r="SNU44" s="50"/>
      <c r="SNV44" s="50"/>
      <c r="SNW44" s="50"/>
      <c r="SNX44" s="50"/>
      <c r="SNY44" s="50"/>
      <c r="SNZ44" s="50"/>
      <c r="SOA44" s="50"/>
      <c r="SOB44" s="50"/>
      <c r="SOC44" s="50"/>
      <c r="SOD44" s="50"/>
      <c r="SOE44" s="50"/>
      <c r="SOF44" s="50"/>
      <c r="SOG44" s="50"/>
      <c r="SOH44" s="50"/>
      <c r="SOI44" s="50"/>
      <c r="SOJ44" s="50"/>
      <c r="SOK44" s="50"/>
      <c r="SOL44" s="50"/>
      <c r="SOM44" s="50"/>
      <c r="SON44" s="50"/>
      <c r="SOO44" s="50"/>
      <c r="SOP44" s="50"/>
      <c r="SOQ44" s="50"/>
      <c r="SOR44" s="50"/>
      <c r="SOS44" s="50"/>
      <c r="SOT44" s="50"/>
      <c r="SOU44" s="50"/>
      <c r="SOV44" s="50"/>
      <c r="SOW44" s="50"/>
      <c r="SOX44" s="50"/>
      <c r="SOY44" s="50"/>
      <c r="SOZ44" s="50"/>
      <c r="SPA44" s="50"/>
      <c r="SPB44" s="50"/>
      <c r="SPC44" s="50"/>
      <c r="SPD44" s="50"/>
      <c r="SPE44" s="50"/>
      <c r="SPF44" s="50"/>
      <c r="SPG44" s="50"/>
      <c r="SPH44" s="50"/>
      <c r="SPI44" s="50"/>
      <c r="SPJ44" s="50"/>
      <c r="SPK44" s="50"/>
      <c r="SPL44" s="50"/>
      <c r="SPM44" s="50"/>
      <c r="SPN44" s="50"/>
      <c r="SPO44" s="50"/>
      <c r="SPP44" s="50"/>
      <c r="SPQ44" s="50"/>
      <c r="SPR44" s="50"/>
      <c r="SPS44" s="50"/>
      <c r="SPT44" s="50"/>
      <c r="SPU44" s="50"/>
      <c r="SPV44" s="50"/>
      <c r="SPW44" s="50"/>
      <c r="SPX44" s="50"/>
      <c r="SPY44" s="50"/>
      <c r="SPZ44" s="50"/>
      <c r="SQA44" s="50"/>
      <c r="SQB44" s="50"/>
      <c r="SQC44" s="50"/>
      <c r="SQD44" s="50"/>
      <c r="SQE44" s="50"/>
      <c r="SQF44" s="50"/>
      <c r="SQG44" s="50"/>
      <c r="SQH44" s="50"/>
      <c r="SQI44" s="50"/>
      <c r="SQJ44" s="50"/>
      <c r="SQK44" s="50"/>
      <c r="SQL44" s="50"/>
      <c r="SQM44" s="50"/>
      <c r="SQN44" s="50"/>
      <c r="SQO44" s="50"/>
      <c r="SQP44" s="50"/>
      <c r="SQQ44" s="50"/>
      <c r="SQR44" s="50"/>
      <c r="SQS44" s="50"/>
      <c r="SQT44" s="50"/>
      <c r="SQU44" s="50"/>
      <c r="SQV44" s="50"/>
      <c r="SQW44" s="50"/>
      <c r="SQX44" s="50"/>
      <c r="SQY44" s="50"/>
      <c r="SQZ44" s="50"/>
      <c r="SRA44" s="50"/>
      <c r="SRB44" s="50"/>
      <c r="SRC44" s="50"/>
      <c r="SRD44" s="50"/>
      <c r="SRE44" s="50"/>
      <c r="SRF44" s="50"/>
      <c r="SRG44" s="50"/>
      <c r="SRH44" s="50"/>
      <c r="SRI44" s="50"/>
      <c r="SRJ44" s="50"/>
      <c r="SRK44" s="50"/>
      <c r="SRL44" s="50"/>
      <c r="SRM44" s="50"/>
      <c r="SRN44" s="50"/>
      <c r="SRO44" s="50"/>
      <c r="SRP44" s="50"/>
      <c r="SRQ44" s="50"/>
      <c r="SRR44" s="50"/>
      <c r="SRS44" s="50"/>
      <c r="SRT44" s="50"/>
      <c r="SRU44" s="50"/>
      <c r="SRV44" s="50"/>
      <c r="SRW44" s="50"/>
      <c r="SRX44" s="50"/>
      <c r="SRY44" s="50"/>
      <c r="SRZ44" s="50"/>
      <c r="SSA44" s="50"/>
      <c r="SSB44" s="50"/>
      <c r="SSC44" s="50"/>
      <c r="SSD44" s="50"/>
      <c r="SSE44" s="50"/>
      <c r="SSF44" s="50"/>
      <c r="SSG44" s="50"/>
      <c r="SSH44" s="50"/>
      <c r="SSI44" s="50"/>
      <c r="SSJ44" s="50"/>
      <c r="SSK44" s="50"/>
      <c r="SSL44" s="50"/>
      <c r="SSM44" s="50"/>
      <c r="SSN44" s="50"/>
      <c r="SSO44" s="50"/>
      <c r="SSP44" s="50"/>
      <c r="SSQ44" s="50"/>
      <c r="SSR44" s="50"/>
      <c r="SSS44" s="50"/>
      <c r="SST44" s="50"/>
      <c r="SSU44" s="50"/>
      <c r="SSV44" s="50"/>
      <c r="SSW44" s="50"/>
      <c r="SSX44" s="50"/>
      <c r="SSY44" s="50"/>
      <c r="SSZ44" s="50"/>
      <c r="STA44" s="50"/>
      <c r="STB44" s="50"/>
      <c r="STC44" s="50"/>
      <c r="STD44" s="50"/>
      <c r="STE44" s="50"/>
      <c r="STF44" s="50"/>
      <c r="STG44" s="50"/>
      <c r="STH44" s="50"/>
      <c r="STI44" s="50"/>
      <c r="STJ44" s="50"/>
      <c r="STK44" s="50"/>
      <c r="STL44" s="50"/>
      <c r="STM44" s="50"/>
      <c r="STN44" s="50"/>
      <c r="STO44" s="50"/>
      <c r="STP44" s="50"/>
      <c r="STQ44" s="50"/>
      <c r="STR44" s="50"/>
      <c r="STS44" s="50"/>
      <c r="STT44" s="50"/>
      <c r="STU44" s="50"/>
      <c r="STV44" s="50"/>
      <c r="STW44" s="50"/>
      <c r="STX44" s="50"/>
      <c r="STY44" s="50"/>
      <c r="STZ44" s="50"/>
      <c r="SUA44" s="50"/>
      <c r="SUB44" s="50"/>
      <c r="SUC44" s="50"/>
      <c r="SUD44" s="50"/>
      <c r="SUE44" s="50"/>
      <c r="SUF44" s="50"/>
      <c r="SUG44" s="50"/>
      <c r="SUH44" s="50"/>
      <c r="SUI44" s="50"/>
      <c r="SUJ44" s="50"/>
      <c r="SUK44" s="50"/>
      <c r="SUL44" s="50"/>
      <c r="SUM44" s="50"/>
      <c r="SUN44" s="50"/>
      <c r="SUO44" s="50"/>
      <c r="SUP44" s="50"/>
      <c r="SUQ44" s="50"/>
      <c r="SUR44" s="50"/>
      <c r="SUS44" s="50"/>
      <c r="SUT44" s="50"/>
      <c r="SUU44" s="50"/>
      <c r="SUV44" s="50"/>
      <c r="SUW44" s="50"/>
      <c r="SUX44" s="50"/>
      <c r="SUY44" s="50"/>
      <c r="SUZ44" s="50"/>
      <c r="SVA44" s="50"/>
      <c r="SVB44" s="50"/>
      <c r="SVC44" s="50"/>
      <c r="SVD44" s="50"/>
      <c r="SVE44" s="50"/>
      <c r="SVF44" s="50"/>
      <c r="SVG44" s="50"/>
      <c r="SVH44" s="50"/>
      <c r="SVI44" s="50"/>
      <c r="SVJ44" s="50"/>
      <c r="SVK44" s="50"/>
      <c r="SVL44" s="50"/>
      <c r="SVM44" s="50"/>
      <c r="SVN44" s="50"/>
      <c r="SVO44" s="50"/>
      <c r="SVP44" s="50"/>
      <c r="SVQ44" s="50"/>
      <c r="SVR44" s="50"/>
      <c r="SVS44" s="50"/>
      <c r="SVT44" s="50"/>
      <c r="SVU44" s="50"/>
      <c r="SVV44" s="50"/>
      <c r="SVW44" s="50"/>
      <c r="SVX44" s="50"/>
      <c r="SVY44" s="50"/>
      <c r="SVZ44" s="50"/>
      <c r="SWA44" s="50"/>
      <c r="SWB44" s="50"/>
      <c r="SWC44" s="50"/>
      <c r="SWD44" s="50"/>
      <c r="SWE44" s="50"/>
      <c r="SWF44" s="50"/>
      <c r="SWG44" s="50"/>
      <c r="SWH44" s="50"/>
      <c r="SWI44" s="50"/>
      <c r="SWJ44" s="50"/>
      <c r="SWK44" s="50"/>
      <c r="SWL44" s="50"/>
      <c r="SWM44" s="50"/>
      <c r="SWN44" s="50"/>
      <c r="SWO44" s="50"/>
      <c r="SWP44" s="50"/>
      <c r="SWQ44" s="50"/>
      <c r="SWR44" s="50"/>
      <c r="SWS44" s="50"/>
      <c r="SWT44" s="50"/>
      <c r="SWU44" s="50"/>
      <c r="SWV44" s="50"/>
      <c r="SWW44" s="50"/>
      <c r="SWX44" s="50"/>
      <c r="SWY44" s="50"/>
      <c r="SWZ44" s="50"/>
      <c r="SXA44" s="50"/>
      <c r="SXB44" s="50"/>
      <c r="SXC44" s="50"/>
      <c r="SXD44" s="50"/>
      <c r="SXE44" s="50"/>
      <c r="SXF44" s="50"/>
      <c r="SXG44" s="50"/>
      <c r="SXH44" s="50"/>
      <c r="SXI44" s="50"/>
      <c r="SXJ44" s="50"/>
      <c r="SXK44" s="50"/>
      <c r="SXL44" s="50"/>
      <c r="SXM44" s="50"/>
      <c r="SXN44" s="50"/>
      <c r="SXO44" s="50"/>
      <c r="SXP44" s="50"/>
      <c r="SXQ44" s="50"/>
      <c r="SXR44" s="50"/>
      <c r="SXS44" s="50"/>
      <c r="SXT44" s="50"/>
      <c r="SXU44" s="50"/>
      <c r="SXV44" s="50"/>
      <c r="SXW44" s="50"/>
      <c r="SXX44" s="50"/>
      <c r="SXY44" s="50"/>
      <c r="SXZ44" s="50"/>
      <c r="SYA44" s="50"/>
      <c r="SYB44" s="50"/>
      <c r="SYC44" s="50"/>
      <c r="SYD44" s="50"/>
      <c r="SYE44" s="50"/>
      <c r="SYF44" s="50"/>
      <c r="SYG44" s="50"/>
      <c r="SYH44" s="50"/>
      <c r="SYI44" s="50"/>
      <c r="SYJ44" s="50"/>
      <c r="SYK44" s="50"/>
      <c r="SYL44" s="50"/>
      <c r="SYM44" s="50"/>
      <c r="SYN44" s="50"/>
      <c r="SYO44" s="50"/>
      <c r="SYP44" s="50"/>
      <c r="SYQ44" s="50"/>
      <c r="SYR44" s="50"/>
      <c r="SYS44" s="50"/>
      <c r="SYT44" s="50"/>
      <c r="SYU44" s="50"/>
      <c r="SYV44" s="50"/>
      <c r="SYW44" s="50"/>
      <c r="SYX44" s="50"/>
      <c r="SYY44" s="50"/>
      <c r="SYZ44" s="50"/>
      <c r="SZA44" s="50"/>
      <c r="SZB44" s="50"/>
      <c r="SZC44" s="50"/>
      <c r="SZD44" s="50"/>
      <c r="SZE44" s="50"/>
      <c r="SZF44" s="50"/>
      <c r="SZG44" s="50"/>
      <c r="SZH44" s="50"/>
      <c r="SZI44" s="50"/>
      <c r="SZJ44" s="50"/>
      <c r="SZK44" s="50"/>
      <c r="SZL44" s="50"/>
      <c r="SZM44" s="50"/>
      <c r="SZN44" s="50"/>
      <c r="SZO44" s="50"/>
      <c r="SZP44" s="50"/>
      <c r="SZQ44" s="50"/>
      <c r="SZR44" s="50"/>
      <c r="SZS44" s="50"/>
      <c r="SZT44" s="50"/>
      <c r="SZU44" s="50"/>
      <c r="SZV44" s="50"/>
      <c r="SZW44" s="50"/>
      <c r="SZX44" s="50"/>
      <c r="SZY44" s="50"/>
      <c r="SZZ44" s="50"/>
      <c r="TAA44" s="50"/>
      <c r="TAB44" s="50"/>
      <c r="TAC44" s="50"/>
      <c r="TAD44" s="50"/>
      <c r="TAE44" s="50"/>
      <c r="TAF44" s="50"/>
      <c r="TAG44" s="50"/>
      <c r="TAH44" s="50"/>
      <c r="TAI44" s="50"/>
      <c r="TAJ44" s="50"/>
      <c r="TAK44" s="50"/>
      <c r="TAL44" s="50"/>
      <c r="TAM44" s="50"/>
      <c r="TAN44" s="50"/>
      <c r="TAO44" s="50"/>
      <c r="TAP44" s="50"/>
      <c r="TAQ44" s="50"/>
      <c r="TAR44" s="50"/>
      <c r="TAS44" s="50"/>
      <c r="TAT44" s="50"/>
      <c r="TAU44" s="50"/>
      <c r="TAV44" s="50"/>
      <c r="TAW44" s="50"/>
      <c r="TAX44" s="50"/>
      <c r="TAY44" s="50"/>
      <c r="TAZ44" s="50"/>
      <c r="TBA44" s="50"/>
      <c r="TBB44" s="50"/>
      <c r="TBC44" s="50"/>
      <c r="TBD44" s="50"/>
      <c r="TBE44" s="50"/>
      <c r="TBF44" s="50"/>
      <c r="TBG44" s="50"/>
      <c r="TBH44" s="50"/>
      <c r="TBI44" s="50"/>
      <c r="TBJ44" s="50"/>
      <c r="TBK44" s="50"/>
      <c r="TBL44" s="50"/>
      <c r="TBM44" s="50"/>
      <c r="TBN44" s="50"/>
      <c r="TBO44" s="50"/>
      <c r="TBP44" s="50"/>
      <c r="TBQ44" s="50"/>
      <c r="TBR44" s="50"/>
      <c r="TBS44" s="50"/>
      <c r="TBT44" s="50"/>
      <c r="TBU44" s="50"/>
      <c r="TBV44" s="50"/>
      <c r="TBW44" s="50"/>
      <c r="TBX44" s="50"/>
      <c r="TBY44" s="50"/>
      <c r="TBZ44" s="50"/>
      <c r="TCA44" s="50"/>
      <c r="TCB44" s="50"/>
      <c r="TCC44" s="50"/>
      <c r="TCD44" s="50"/>
      <c r="TCE44" s="50"/>
      <c r="TCF44" s="50"/>
      <c r="TCG44" s="50"/>
      <c r="TCH44" s="50"/>
      <c r="TCI44" s="50"/>
      <c r="TCJ44" s="50"/>
      <c r="TCK44" s="50"/>
      <c r="TCL44" s="50"/>
      <c r="TCM44" s="50"/>
      <c r="TCN44" s="50"/>
      <c r="TCO44" s="50"/>
      <c r="TCP44" s="50"/>
      <c r="TCQ44" s="50"/>
      <c r="TCR44" s="50"/>
      <c r="TCS44" s="50"/>
      <c r="TCT44" s="50"/>
      <c r="TCU44" s="50"/>
      <c r="TCV44" s="50"/>
      <c r="TCW44" s="50"/>
      <c r="TCX44" s="50"/>
      <c r="TCY44" s="50"/>
      <c r="TCZ44" s="50"/>
      <c r="TDA44" s="50"/>
      <c r="TDB44" s="50"/>
      <c r="TDC44" s="50"/>
      <c r="TDD44" s="50"/>
      <c r="TDE44" s="50"/>
      <c r="TDF44" s="50"/>
      <c r="TDG44" s="50"/>
      <c r="TDH44" s="50"/>
      <c r="TDI44" s="50"/>
      <c r="TDJ44" s="50"/>
      <c r="TDK44" s="50"/>
      <c r="TDL44" s="50"/>
      <c r="TDM44" s="50"/>
      <c r="TDN44" s="50"/>
      <c r="TDO44" s="50"/>
      <c r="TDP44" s="50"/>
      <c r="TDQ44" s="50"/>
      <c r="TDR44" s="50"/>
      <c r="TDS44" s="50"/>
      <c r="TDT44" s="50"/>
      <c r="TDU44" s="50"/>
      <c r="TDV44" s="50"/>
      <c r="TDW44" s="50"/>
      <c r="TDX44" s="50"/>
      <c r="TDY44" s="50"/>
      <c r="TDZ44" s="50"/>
      <c r="TEA44" s="50"/>
      <c r="TEB44" s="50"/>
      <c r="TEC44" s="50"/>
      <c r="TED44" s="50"/>
      <c r="TEE44" s="50"/>
      <c r="TEF44" s="50"/>
      <c r="TEG44" s="50"/>
      <c r="TEH44" s="50"/>
      <c r="TEI44" s="50"/>
      <c r="TEJ44" s="50"/>
      <c r="TEK44" s="50"/>
      <c r="TEL44" s="50"/>
      <c r="TEM44" s="50"/>
      <c r="TEN44" s="50"/>
      <c r="TEO44" s="50"/>
      <c r="TEP44" s="50"/>
      <c r="TEQ44" s="50"/>
      <c r="TER44" s="50"/>
      <c r="TES44" s="50"/>
      <c r="TET44" s="50"/>
      <c r="TEU44" s="50"/>
      <c r="TEV44" s="50"/>
      <c r="TEW44" s="50"/>
      <c r="TEX44" s="50"/>
      <c r="TEY44" s="50"/>
      <c r="TEZ44" s="50"/>
      <c r="TFA44" s="50"/>
      <c r="TFB44" s="50"/>
      <c r="TFC44" s="50"/>
      <c r="TFD44" s="50"/>
      <c r="TFE44" s="50"/>
      <c r="TFF44" s="50"/>
      <c r="TFG44" s="50"/>
      <c r="TFH44" s="50"/>
      <c r="TFI44" s="50"/>
      <c r="TFJ44" s="50"/>
      <c r="TFK44" s="50"/>
      <c r="TFL44" s="50"/>
      <c r="TFM44" s="50"/>
      <c r="TFN44" s="50"/>
      <c r="TFO44" s="50"/>
      <c r="TFP44" s="50"/>
      <c r="TFQ44" s="50"/>
      <c r="TFR44" s="50"/>
      <c r="TFS44" s="50"/>
      <c r="TFT44" s="50"/>
      <c r="TFU44" s="50"/>
      <c r="TFV44" s="50"/>
      <c r="TFW44" s="50"/>
      <c r="TFX44" s="50"/>
      <c r="TFY44" s="50"/>
      <c r="TFZ44" s="50"/>
      <c r="TGA44" s="50"/>
      <c r="TGB44" s="50"/>
      <c r="TGC44" s="50"/>
      <c r="TGD44" s="50"/>
      <c r="TGE44" s="50"/>
      <c r="TGF44" s="50"/>
      <c r="TGG44" s="50"/>
      <c r="TGH44" s="50"/>
      <c r="TGI44" s="50"/>
      <c r="TGJ44" s="50"/>
      <c r="TGK44" s="50"/>
      <c r="TGL44" s="50"/>
      <c r="TGM44" s="50"/>
      <c r="TGN44" s="50"/>
      <c r="TGO44" s="50"/>
      <c r="TGP44" s="50"/>
      <c r="TGQ44" s="50"/>
      <c r="TGR44" s="50"/>
      <c r="TGS44" s="50"/>
      <c r="TGT44" s="50"/>
      <c r="TGU44" s="50"/>
      <c r="TGV44" s="50"/>
      <c r="TGW44" s="50"/>
      <c r="TGX44" s="50"/>
      <c r="TGY44" s="50"/>
      <c r="TGZ44" s="50"/>
      <c r="THA44" s="50"/>
      <c r="THB44" s="50"/>
      <c r="THC44" s="50"/>
      <c r="THD44" s="50"/>
      <c r="THE44" s="50"/>
      <c r="THF44" s="50"/>
      <c r="THG44" s="50"/>
      <c r="THH44" s="50"/>
      <c r="THI44" s="50"/>
      <c r="THJ44" s="50"/>
      <c r="THK44" s="50"/>
      <c r="THL44" s="50"/>
      <c r="THM44" s="50"/>
      <c r="THN44" s="50"/>
      <c r="THO44" s="50"/>
      <c r="THP44" s="50"/>
      <c r="THQ44" s="50"/>
      <c r="THR44" s="50"/>
      <c r="THS44" s="50"/>
      <c r="THT44" s="50"/>
      <c r="THU44" s="50"/>
      <c r="THV44" s="50"/>
      <c r="THW44" s="50"/>
      <c r="THX44" s="50"/>
      <c r="THY44" s="50"/>
      <c r="THZ44" s="50"/>
      <c r="TIA44" s="50"/>
      <c r="TIB44" s="50"/>
      <c r="TIC44" s="50"/>
      <c r="TID44" s="50"/>
      <c r="TIE44" s="50"/>
      <c r="TIF44" s="50"/>
      <c r="TIG44" s="50"/>
      <c r="TIH44" s="50"/>
      <c r="TII44" s="50"/>
      <c r="TIJ44" s="50"/>
      <c r="TIK44" s="50"/>
      <c r="TIL44" s="50"/>
      <c r="TIM44" s="50"/>
      <c r="TIN44" s="50"/>
      <c r="TIO44" s="50"/>
      <c r="TIP44" s="50"/>
      <c r="TIQ44" s="50"/>
      <c r="TIR44" s="50"/>
      <c r="TIS44" s="50"/>
      <c r="TIT44" s="50"/>
      <c r="TIU44" s="50"/>
      <c r="TIV44" s="50"/>
      <c r="TIW44" s="50"/>
      <c r="TIX44" s="50"/>
      <c r="TIY44" s="50"/>
      <c r="TIZ44" s="50"/>
      <c r="TJA44" s="50"/>
      <c r="TJB44" s="50"/>
      <c r="TJC44" s="50"/>
      <c r="TJD44" s="50"/>
      <c r="TJE44" s="50"/>
      <c r="TJF44" s="50"/>
      <c r="TJG44" s="50"/>
      <c r="TJH44" s="50"/>
      <c r="TJI44" s="50"/>
      <c r="TJJ44" s="50"/>
      <c r="TJK44" s="50"/>
      <c r="TJL44" s="50"/>
      <c r="TJM44" s="50"/>
      <c r="TJN44" s="50"/>
      <c r="TJO44" s="50"/>
      <c r="TJP44" s="50"/>
      <c r="TJQ44" s="50"/>
      <c r="TJR44" s="50"/>
      <c r="TJS44" s="50"/>
      <c r="TJT44" s="50"/>
      <c r="TJU44" s="50"/>
      <c r="TJV44" s="50"/>
      <c r="TJW44" s="50"/>
      <c r="TJX44" s="50"/>
      <c r="TJY44" s="50"/>
      <c r="TJZ44" s="50"/>
      <c r="TKA44" s="50"/>
      <c r="TKB44" s="50"/>
      <c r="TKC44" s="50"/>
      <c r="TKD44" s="50"/>
      <c r="TKE44" s="50"/>
      <c r="TKF44" s="50"/>
      <c r="TKG44" s="50"/>
      <c r="TKH44" s="50"/>
      <c r="TKI44" s="50"/>
      <c r="TKJ44" s="50"/>
      <c r="TKK44" s="50"/>
      <c r="TKL44" s="50"/>
      <c r="TKM44" s="50"/>
      <c r="TKN44" s="50"/>
      <c r="TKO44" s="50"/>
      <c r="TKP44" s="50"/>
      <c r="TKQ44" s="50"/>
      <c r="TKR44" s="50"/>
      <c r="TKS44" s="50"/>
      <c r="TKT44" s="50"/>
      <c r="TKU44" s="50"/>
      <c r="TKV44" s="50"/>
      <c r="TKW44" s="50"/>
      <c r="TKX44" s="50"/>
      <c r="TKY44" s="50"/>
      <c r="TKZ44" s="50"/>
      <c r="TLA44" s="50"/>
      <c r="TLB44" s="50"/>
      <c r="TLC44" s="50"/>
      <c r="TLD44" s="50"/>
      <c r="TLE44" s="50"/>
      <c r="TLF44" s="50"/>
      <c r="TLG44" s="50"/>
      <c r="TLH44" s="50"/>
      <c r="TLI44" s="50"/>
      <c r="TLJ44" s="50"/>
      <c r="TLK44" s="50"/>
      <c r="TLL44" s="50"/>
      <c r="TLM44" s="50"/>
      <c r="TLN44" s="50"/>
      <c r="TLO44" s="50"/>
      <c r="TLP44" s="50"/>
      <c r="TLQ44" s="50"/>
      <c r="TLR44" s="50"/>
      <c r="TLS44" s="50"/>
      <c r="TLT44" s="50"/>
      <c r="TLU44" s="50"/>
      <c r="TLV44" s="50"/>
      <c r="TLW44" s="50"/>
      <c r="TLX44" s="50"/>
      <c r="TLY44" s="50"/>
      <c r="TLZ44" s="50"/>
      <c r="TMA44" s="50"/>
      <c r="TMB44" s="50"/>
      <c r="TMC44" s="50"/>
      <c r="TMD44" s="50"/>
      <c r="TME44" s="50"/>
      <c r="TMF44" s="50"/>
      <c r="TMG44" s="50"/>
      <c r="TMH44" s="50"/>
      <c r="TMI44" s="50"/>
      <c r="TMJ44" s="50"/>
      <c r="TMK44" s="50"/>
      <c r="TML44" s="50"/>
      <c r="TMM44" s="50"/>
      <c r="TMN44" s="50"/>
      <c r="TMO44" s="50"/>
      <c r="TMP44" s="50"/>
      <c r="TMQ44" s="50"/>
      <c r="TMR44" s="50"/>
      <c r="TMS44" s="50"/>
      <c r="TMT44" s="50"/>
      <c r="TMU44" s="50"/>
      <c r="TMV44" s="50"/>
      <c r="TMW44" s="50"/>
      <c r="TMX44" s="50"/>
      <c r="TMY44" s="50"/>
      <c r="TMZ44" s="50"/>
      <c r="TNA44" s="50"/>
      <c r="TNB44" s="50"/>
      <c r="TNC44" s="50"/>
      <c r="TND44" s="50"/>
      <c r="TNE44" s="50"/>
      <c r="TNF44" s="50"/>
      <c r="TNG44" s="50"/>
      <c r="TNH44" s="50"/>
      <c r="TNI44" s="50"/>
      <c r="TNJ44" s="50"/>
      <c r="TNK44" s="50"/>
      <c r="TNL44" s="50"/>
      <c r="TNM44" s="50"/>
      <c r="TNN44" s="50"/>
      <c r="TNO44" s="50"/>
      <c r="TNP44" s="50"/>
      <c r="TNQ44" s="50"/>
      <c r="TNR44" s="50"/>
      <c r="TNS44" s="50"/>
      <c r="TNT44" s="50"/>
      <c r="TNU44" s="50"/>
      <c r="TNV44" s="50"/>
      <c r="TNW44" s="50"/>
      <c r="TNX44" s="50"/>
      <c r="TNY44" s="50"/>
      <c r="TNZ44" s="50"/>
      <c r="TOA44" s="50"/>
      <c r="TOB44" s="50"/>
      <c r="TOC44" s="50"/>
      <c r="TOD44" s="50"/>
      <c r="TOE44" s="50"/>
      <c r="TOF44" s="50"/>
      <c r="TOG44" s="50"/>
      <c r="TOH44" s="50"/>
      <c r="TOI44" s="50"/>
      <c r="TOJ44" s="50"/>
      <c r="TOK44" s="50"/>
      <c r="TOL44" s="50"/>
      <c r="TOM44" s="50"/>
      <c r="TON44" s="50"/>
      <c r="TOO44" s="50"/>
      <c r="TOP44" s="50"/>
      <c r="TOQ44" s="50"/>
      <c r="TOR44" s="50"/>
      <c r="TOS44" s="50"/>
      <c r="TOT44" s="50"/>
      <c r="TOU44" s="50"/>
      <c r="TOV44" s="50"/>
      <c r="TOW44" s="50"/>
      <c r="TOX44" s="50"/>
      <c r="TOY44" s="50"/>
      <c r="TOZ44" s="50"/>
      <c r="TPA44" s="50"/>
      <c r="TPB44" s="50"/>
      <c r="TPC44" s="50"/>
      <c r="TPD44" s="50"/>
      <c r="TPE44" s="50"/>
      <c r="TPF44" s="50"/>
      <c r="TPG44" s="50"/>
      <c r="TPH44" s="50"/>
      <c r="TPI44" s="50"/>
      <c r="TPJ44" s="50"/>
      <c r="TPK44" s="50"/>
      <c r="TPL44" s="50"/>
      <c r="TPM44" s="50"/>
      <c r="TPN44" s="50"/>
      <c r="TPO44" s="50"/>
      <c r="TPP44" s="50"/>
      <c r="TPQ44" s="50"/>
      <c r="TPR44" s="50"/>
      <c r="TPS44" s="50"/>
      <c r="TPT44" s="50"/>
      <c r="TPU44" s="50"/>
      <c r="TPV44" s="50"/>
      <c r="TPW44" s="50"/>
      <c r="TPX44" s="50"/>
      <c r="TPY44" s="50"/>
      <c r="TPZ44" s="50"/>
      <c r="TQA44" s="50"/>
      <c r="TQB44" s="50"/>
      <c r="TQC44" s="50"/>
      <c r="TQD44" s="50"/>
      <c r="TQE44" s="50"/>
      <c r="TQF44" s="50"/>
      <c r="TQG44" s="50"/>
      <c r="TQH44" s="50"/>
      <c r="TQI44" s="50"/>
      <c r="TQJ44" s="50"/>
      <c r="TQK44" s="50"/>
      <c r="TQL44" s="50"/>
      <c r="TQM44" s="50"/>
      <c r="TQN44" s="50"/>
      <c r="TQO44" s="50"/>
      <c r="TQP44" s="50"/>
      <c r="TQQ44" s="50"/>
      <c r="TQR44" s="50"/>
      <c r="TQS44" s="50"/>
      <c r="TQT44" s="50"/>
      <c r="TQU44" s="50"/>
      <c r="TQV44" s="50"/>
      <c r="TQW44" s="50"/>
      <c r="TQX44" s="50"/>
      <c r="TQY44" s="50"/>
      <c r="TQZ44" s="50"/>
      <c r="TRA44" s="50"/>
      <c r="TRB44" s="50"/>
      <c r="TRC44" s="50"/>
      <c r="TRD44" s="50"/>
      <c r="TRE44" s="50"/>
      <c r="TRF44" s="50"/>
      <c r="TRG44" s="50"/>
      <c r="TRH44" s="50"/>
      <c r="TRI44" s="50"/>
      <c r="TRJ44" s="50"/>
      <c r="TRK44" s="50"/>
      <c r="TRL44" s="50"/>
      <c r="TRM44" s="50"/>
      <c r="TRN44" s="50"/>
      <c r="TRO44" s="50"/>
      <c r="TRP44" s="50"/>
      <c r="TRQ44" s="50"/>
      <c r="TRR44" s="50"/>
      <c r="TRS44" s="50"/>
      <c r="TRT44" s="50"/>
      <c r="TRU44" s="50"/>
      <c r="TRV44" s="50"/>
      <c r="TRW44" s="50"/>
      <c r="TRX44" s="50"/>
      <c r="TRY44" s="50"/>
      <c r="TRZ44" s="50"/>
      <c r="TSA44" s="50"/>
      <c r="TSB44" s="50"/>
      <c r="TSC44" s="50"/>
      <c r="TSD44" s="50"/>
      <c r="TSE44" s="50"/>
      <c r="TSF44" s="50"/>
      <c r="TSG44" s="50"/>
      <c r="TSH44" s="50"/>
      <c r="TSI44" s="50"/>
      <c r="TSJ44" s="50"/>
      <c r="TSK44" s="50"/>
      <c r="TSL44" s="50"/>
      <c r="TSM44" s="50"/>
      <c r="TSN44" s="50"/>
      <c r="TSO44" s="50"/>
      <c r="TSP44" s="50"/>
      <c r="TSQ44" s="50"/>
      <c r="TSR44" s="50"/>
      <c r="TSS44" s="50"/>
      <c r="TST44" s="50"/>
      <c r="TSU44" s="50"/>
      <c r="TSV44" s="50"/>
      <c r="TSW44" s="50"/>
      <c r="TSX44" s="50"/>
      <c r="TSY44" s="50"/>
      <c r="TSZ44" s="50"/>
      <c r="TTA44" s="50"/>
      <c r="TTB44" s="50"/>
      <c r="TTC44" s="50"/>
      <c r="TTD44" s="50"/>
      <c r="TTE44" s="50"/>
      <c r="TTF44" s="50"/>
      <c r="TTG44" s="50"/>
      <c r="TTH44" s="50"/>
      <c r="TTI44" s="50"/>
      <c r="TTJ44" s="50"/>
      <c r="TTK44" s="50"/>
      <c r="TTL44" s="50"/>
      <c r="TTM44" s="50"/>
      <c r="TTN44" s="50"/>
      <c r="TTO44" s="50"/>
      <c r="TTP44" s="50"/>
      <c r="TTQ44" s="50"/>
      <c r="TTR44" s="50"/>
      <c r="TTS44" s="50"/>
      <c r="TTT44" s="50"/>
      <c r="TTU44" s="50"/>
      <c r="TTV44" s="50"/>
      <c r="TTW44" s="50"/>
      <c r="TTX44" s="50"/>
      <c r="TTY44" s="50"/>
      <c r="TTZ44" s="50"/>
      <c r="TUA44" s="50"/>
      <c r="TUB44" s="50"/>
      <c r="TUC44" s="50"/>
      <c r="TUD44" s="50"/>
      <c r="TUE44" s="50"/>
      <c r="TUF44" s="50"/>
      <c r="TUG44" s="50"/>
      <c r="TUH44" s="50"/>
      <c r="TUI44" s="50"/>
      <c r="TUJ44" s="50"/>
      <c r="TUK44" s="50"/>
      <c r="TUL44" s="50"/>
      <c r="TUM44" s="50"/>
      <c r="TUN44" s="50"/>
      <c r="TUO44" s="50"/>
      <c r="TUP44" s="50"/>
      <c r="TUQ44" s="50"/>
      <c r="TUR44" s="50"/>
      <c r="TUS44" s="50"/>
      <c r="TUT44" s="50"/>
      <c r="TUU44" s="50"/>
      <c r="TUV44" s="50"/>
      <c r="TUW44" s="50"/>
      <c r="TUX44" s="50"/>
      <c r="TUY44" s="50"/>
      <c r="TUZ44" s="50"/>
      <c r="TVA44" s="50"/>
      <c r="TVB44" s="50"/>
      <c r="TVC44" s="50"/>
      <c r="TVD44" s="50"/>
      <c r="TVE44" s="50"/>
      <c r="TVF44" s="50"/>
      <c r="TVG44" s="50"/>
      <c r="TVH44" s="50"/>
      <c r="TVI44" s="50"/>
      <c r="TVJ44" s="50"/>
      <c r="TVK44" s="50"/>
      <c r="TVL44" s="50"/>
      <c r="TVM44" s="50"/>
      <c r="TVN44" s="50"/>
      <c r="TVO44" s="50"/>
      <c r="TVP44" s="50"/>
      <c r="TVQ44" s="50"/>
      <c r="TVR44" s="50"/>
      <c r="TVS44" s="50"/>
      <c r="TVT44" s="50"/>
      <c r="TVU44" s="50"/>
      <c r="TVV44" s="50"/>
      <c r="TVW44" s="50"/>
      <c r="TVX44" s="50"/>
      <c r="TVY44" s="50"/>
      <c r="TVZ44" s="50"/>
      <c r="TWA44" s="50"/>
      <c r="TWB44" s="50"/>
      <c r="TWC44" s="50"/>
      <c r="TWD44" s="50"/>
      <c r="TWE44" s="50"/>
      <c r="TWF44" s="50"/>
      <c r="TWG44" s="50"/>
      <c r="TWH44" s="50"/>
      <c r="TWI44" s="50"/>
      <c r="TWJ44" s="50"/>
      <c r="TWK44" s="50"/>
      <c r="TWL44" s="50"/>
      <c r="TWM44" s="50"/>
      <c r="TWN44" s="50"/>
      <c r="TWO44" s="50"/>
      <c r="TWP44" s="50"/>
      <c r="TWQ44" s="50"/>
      <c r="TWR44" s="50"/>
      <c r="TWS44" s="50"/>
      <c r="TWT44" s="50"/>
      <c r="TWU44" s="50"/>
      <c r="TWV44" s="50"/>
      <c r="TWW44" s="50"/>
      <c r="TWX44" s="50"/>
      <c r="TWY44" s="50"/>
      <c r="TWZ44" s="50"/>
      <c r="TXA44" s="50"/>
      <c r="TXB44" s="50"/>
      <c r="TXC44" s="50"/>
      <c r="TXD44" s="50"/>
      <c r="TXE44" s="50"/>
      <c r="TXF44" s="50"/>
      <c r="TXG44" s="50"/>
      <c r="TXH44" s="50"/>
      <c r="TXI44" s="50"/>
      <c r="TXJ44" s="50"/>
      <c r="TXK44" s="50"/>
      <c r="TXL44" s="50"/>
      <c r="TXM44" s="50"/>
      <c r="TXN44" s="50"/>
      <c r="TXO44" s="50"/>
      <c r="TXP44" s="50"/>
      <c r="TXQ44" s="50"/>
      <c r="TXR44" s="50"/>
      <c r="TXS44" s="50"/>
      <c r="TXT44" s="50"/>
      <c r="TXU44" s="50"/>
      <c r="TXV44" s="50"/>
      <c r="TXW44" s="50"/>
      <c r="TXX44" s="50"/>
      <c r="TXY44" s="50"/>
      <c r="TXZ44" s="50"/>
      <c r="TYA44" s="50"/>
      <c r="TYB44" s="50"/>
      <c r="TYC44" s="50"/>
      <c r="TYD44" s="50"/>
      <c r="TYE44" s="50"/>
      <c r="TYF44" s="50"/>
      <c r="TYG44" s="50"/>
      <c r="TYH44" s="50"/>
      <c r="TYI44" s="50"/>
      <c r="TYJ44" s="50"/>
      <c r="TYK44" s="50"/>
      <c r="TYL44" s="50"/>
      <c r="TYM44" s="50"/>
      <c r="TYN44" s="50"/>
      <c r="TYO44" s="50"/>
      <c r="TYP44" s="50"/>
      <c r="TYQ44" s="50"/>
      <c r="TYR44" s="50"/>
      <c r="TYS44" s="50"/>
      <c r="TYT44" s="50"/>
      <c r="TYU44" s="50"/>
      <c r="TYV44" s="50"/>
      <c r="TYW44" s="50"/>
      <c r="TYX44" s="50"/>
      <c r="TYY44" s="50"/>
      <c r="TYZ44" s="50"/>
      <c r="TZA44" s="50"/>
      <c r="TZB44" s="50"/>
      <c r="TZC44" s="50"/>
      <c r="TZD44" s="50"/>
      <c r="TZE44" s="50"/>
      <c r="TZF44" s="50"/>
      <c r="TZG44" s="50"/>
      <c r="TZH44" s="50"/>
      <c r="TZI44" s="50"/>
      <c r="TZJ44" s="50"/>
      <c r="TZK44" s="50"/>
      <c r="TZL44" s="50"/>
      <c r="TZM44" s="50"/>
      <c r="TZN44" s="50"/>
      <c r="TZO44" s="50"/>
      <c r="TZP44" s="50"/>
      <c r="TZQ44" s="50"/>
      <c r="TZR44" s="50"/>
      <c r="TZS44" s="50"/>
      <c r="TZT44" s="50"/>
      <c r="TZU44" s="50"/>
      <c r="TZV44" s="50"/>
      <c r="TZW44" s="50"/>
      <c r="TZX44" s="50"/>
      <c r="TZY44" s="50"/>
      <c r="TZZ44" s="50"/>
      <c r="UAA44" s="50"/>
      <c r="UAB44" s="50"/>
      <c r="UAC44" s="50"/>
      <c r="UAD44" s="50"/>
      <c r="UAE44" s="50"/>
      <c r="UAF44" s="50"/>
      <c r="UAG44" s="50"/>
      <c r="UAH44" s="50"/>
      <c r="UAI44" s="50"/>
      <c r="UAJ44" s="50"/>
      <c r="UAK44" s="50"/>
      <c r="UAL44" s="50"/>
      <c r="UAM44" s="50"/>
      <c r="UAN44" s="50"/>
      <c r="UAO44" s="50"/>
      <c r="UAP44" s="50"/>
      <c r="UAQ44" s="50"/>
      <c r="UAR44" s="50"/>
      <c r="UAS44" s="50"/>
      <c r="UAT44" s="50"/>
      <c r="UAU44" s="50"/>
      <c r="UAV44" s="50"/>
      <c r="UAW44" s="50"/>
      <c r="UAX44" s="50"/>
      <c r="UAY44" s="50"/>
      <c r="UAZ44" s="50"/>
      <c r="UBA44" s="50"/>
      <c r="UBB44" s="50"/>
      <c r="UBC44" s="50"/>
      <c r="UBD44" s="50"/>
      <c r="UBE44" s="50"/>
      <c r="UBF44" s="50"/>
      <c r="UBG44" s="50"/>
      <c r="UBH44" s="50"/>
      <c r="UBI44" s="50"/>
      <c r="UBJ44" s="50"/>
      <c r="UBK44" s="50"/>
      <c r="UBL44" s="50"/>
      <c r="UBM44" s="50"/>
      <c r="UBN44" s="50"/>
      <c r="UBO44" s="50"/>
      <c r="UBP44" s="50"/>
      <c r="UBQ44" s="50"/>
      <c r="UBR44" s="50"/>
      <c r="UBS44" s="50"/>
      <c r="UBT44" s="50"/>
      <c r="UBU44" s="50"/>
      <c r="UBV44" s="50"/>
      <c r="UBW44" s="50"/>
      <c r="UBX44" s="50"/>
      <c r="UBY44" s="50"/>
      <c r="UBZ44" s="50"/>
      <c r="UCA44" s="50"/>
      <c r="UCB44" s="50"/>
      <c r="UCC44" s="50"/>
      <c r="UCD44" s="50"/>
      <c r="UCE44" s="50"/>
      <c r="UCF44" s="50"/>
      <c r="UCG44" s="50"/>
      <c r="UCH44" s="50"/>
      <c r="UCI44" s="50"/>
      <c r="UCJ44" s="50"/>
      <c r="UCK44" s="50"/>
      <c r="UCL44" s="50"/>
      <c r="UCM44" s="50"/>
      <c r="UCN44" s="50"/>
      <c r="UCO44" s="50"/>
      <c r="UCP44" s="50"/>
      <c r="UCQ44" s="50"/>
      <c r="UCR44" s="50"/>
      <c r="UCS44" s="50"/>
      <c r="UCT44" s="50"/>
      <c r="UCU44" s="50"/>
      <c r="UCV44" s="50"/>
      <c r="UCW44" s="50"/>
      <c r="UCX44" s="50"/>
      <c r="UCY44" s="50"/>
      <c r="UCZ44" s="50"/>
      <c r="UDA44" s="50"/>
      <c r="UDB44" s="50"/>
      <c r="UDC44" s="50"/>
      <c r="UDD44" s="50"/>
      <c r="UDE44" s="50"/>
      <c r="UDF44" s="50"/>
      <c r="UDG44" s="50"/>
      <c r="UDH44" s="50"/>
      <c r="UDI44" s="50"/>
      <c r="UDJ44" s="50"/>
      <c r="UDK44" s="50"/>
      <c r="UDL44" s="50"/>
      <c r="UDM44" s="50"/>
      <c r="UDN44" s="50"/>
      <c r="UDO44" s="50"/>
      <c r="UDP44" s="50"/>
      <c r="UDQ44" s="50"/>
      <c r="UDR44" s="50"/>
      <c r="UDS44" s="50"/>
      <c r="UDT44" s="50"/>
      <c r="UDU44" s="50"/>
      <c r="UDV44" s="50"/>
      <c r="UDW44" s="50"/>
      <c r="UDX44" s="50"/>
      <c r="UDY44" s="50"/>
      <c r="UDZ44" s="50"/>
      <c r="UEA44" s="50"/>
      <c r="UEB44" s="50"/>
      <c r="UEC44" s="50"/>
      <c r="UED44" s="50"/>
      <c r="UEE44" s="50"/>
      <c r="UEF44" s="50"/>
      <c r="UEG44" s="50"/>
      <c r="UEH44" s="50"/>
      <c r="UEI44" s="50"/>
      <c r="UEJ44" s="50"/>
      <c r="UEK44" s="50"/>
      <c r="UEL44" s="50"/>
      <c r="UEM44" s="50"/>
      <c r="UEN44" s="50"/>
      <c r="UEO44" s="50"/>
      <c r="UEP44" s="50"/>
      <c r="UEQ44" s="50"/>
      <c r="UER44" s="50"/>
      <c r="UES44" s="50"/>
      <c r="UET44" s="50"/>
      <c r="UEU44" s="50"/>
      <c r="UEV44" s="50"/>
      <c r="UEW44" s="50"/>
      <c r="UEX44" s="50"/>
      <c r="UEY44" s="50"/>
      <c r="UEZ44" s="50"/>
      <c r="UFA44" s="50"/>
      <c r="UFB44" s="50"/>
      <c r="UFC44" s="50"/>
      <c r="UFD44" s="50"/>
      <c r="UFE44" s="50"/>
      <c r="UFF44" s="50"/>
      <c r="UFG44" s="50"/>
      <c r="UFH44" s="50"/>
      <c r="UFI44" s="50"/>
      <c r="UFJ44" s="50"/>
      <c r="UFK44" s="50"/>
      <c r="UFL44" s="50"/>
      <c r="UFM44" s="50"/>
      <c r="UFN44" s="50"/>
      <c r="UFO44" s="50"/>
      <c r="UFP44" s="50"/>
      <c r="UFQ44" s="50"/>
      <c r="UFR44" s="50"/>
      <c r="UFS44" s="50"/>
      <c r="UFT44" s="50"/>
      <c r="UFU44" s="50"/>
      <c r="UFV44" s="50"/>
      <c r="UFW44" s="50"/>
      <c r="UFX44" s="50"/>
      <c r="UFY44" s="50"/>
      <c r="UFZ44" s="50"/>
      <c r="UGA44" s="50"/>
      <c r="UGB44" s="50"/>
      <c r="UGC44" s="50"/>
      <c r="UGD44" s="50"/>
      <c r="UGE44" s="50"/>
      <c r="UGF44" s="50"/>
      <c r="UGG44" s="50"/>
      <c r="UGH44" s="50"/>
      <c r="UGI44" s="50"/>
      <c r="UGJ44" s="50"/>
      <c r="UGK44" s="50"/>
      <c r="UGL44" s="50"/>
      <c r="UGM44" s="50"/>
      <c r="UGN44" s="50"/>
      <c r="UGO44" s="50"/>
      <c r="UGP44" s="50"/>
      <c r="UGQ44" s="50"/>
      <c r="UGR44" s="50"/>
      <c r="UGS44" s="50"/>
      <c r="UGT44" s="50"/>
      <c r="UGU44" s="50"/>
      <c r="UGV44" s="50"/>
      <c r="UGW44" s="50"/>
      <c r="UGX44" s="50"/>
      <c r="UGY44" s="50"/>
      <c r="UGZ44" s="50"/>
      <c r="UHA44" s="50"/>
      <c r="UHB44" s="50"/>
      <c r="UHC44" s="50"/>
      <c r="UHD44" s="50"/>
      <c r="UHE44" s="50"/>
      <c r="UHF44" s="50"/>
      <c r="UHG44" s="50"/>
      <c r="UHH44" s="50"/>
      <c r="UHI44" s="50"/>
      <c r="UHJ44" s="50"/>
      <c r="UHK44" s="50"/>
      <c r="UHL44" s="50"/>
      <c r="UHM44" s="50"/>
      <c r="UHN44" s="50"/>
      <c r="UHO44" s="50"/>
      <c r="UHP44" s="50"/>
      <c r="UHQ44" s="50"/>
      <c r="UHR44" s="50"/>
      <c r="UHS44" s="50"/>
      <c r="UHT44" s="50"/>
      <c r="UHU44" s="50"/>
      <c r="UHV44" s="50"/>
      <c r="UHW44" s="50"/>
      <c r="UHX44" s="50"/>
      <c r="UHY44" s="50"/>
      <c r="UHZ44" s="50"/>
      <c r="UIA44" s="50"/>
      <c r="UIB44" s="50"/>
      <c r="UIC44" s="50"/>
      <c r="UID44" s="50"/>
      <c r="UIE44" s="50"/>
      <c r="UIF44" s="50"/>
      <c r="UIG44" s="50"/>
      <c r="UIH44" s="50"/>
      <c r="UII44" s="50"/>
      <c r="UIJ44" s="50"/>
      <c r="UIK44" s="50"/>
      <c r="UIL44" s="50"/>
      <c r="UIM44" s="50"/>
      <c r="UIN44" s="50"/>
      <c r="UIO44" s="50"/>
      <c r="UIP44" s="50"/>
      <c r="UIQ44" s="50"/>
      <c r="UIR44" s="50"/>
      <c r="UIS44" s="50"/>
      <c r="UIT44" s="50"/>
      <c r="UIU44" s="50"/>
      <c r="UIV44" s="50"/>
      <c r="UIW44" s="50"/>
      <c r="UIX44" s="50"/>
      <c r="UIY44" s="50"/>
      <c r="UIZ44" s="50"/>
      <c r="UJA44" s="50"/>
      <c r="UJB44" s="50"/>
      <c r="UJC44" s="50"/>
      <c r="UJD44" s="50"/>
      <c r="UJE44" s="50"/>
      <c r="UJF44" s="50"/>
      <c r="UJG44" s="50"/>
      <c r="UJH44" s="50"/>
      <c r="UJI44" s="50"/>
      <c r="UJJ44" s="50"/>
      <c r="UJK44" s="50"/>
      <c r="UJL44" s="50"/>
      <c r="UJM44" s="50"/>
      <c r="UJN44" s="50"/>
      <c r="UJO44" s="50"/>
      <c r="UJP44" s="50"/>
      <c r="UJQ44" s="50"/>
      <c r="UJR44" s="50"/>
      <c r="UJS44" s="50"/>
      <c r="UJT44" s="50"/>
      <c r="UJU44" s="50"/>
      <c r="UJV44" s="50"/>
      <c r="UJW44" s="50"/>
      <c r="UJX44" s="50"/>
      <c r="UJY44" s="50"/>
      <c r="UJZ44" s="50"/>
      <c r="UKA44" s="50"/>
      <c r="UKB44" s="50"/>
      <c r="UKC44" s="50"/>
      <c r="UKD44" s="50"/>
      <c r="UKE44" s="50"/>
      <c r="UKF44" s="50"/>
      <c r="UKG44" s="50"/>
      <c r="UKH44" s="50"/>
      <c r="UKI44" s="50"/>
      <c r="UKJ44" s="50"/>
      <c r="UKK44" s="50"/>
      <c r="UKL44" s="50"/>
      <c r="UKM44" s="50"/>
      <c r="UKN44" s="50"/>
      <c r="UKO44" s="50"/>
      <c r="UKP44" s="50"/>
      <c r="UKQ44" s="50"/>
      <c r="UKR44" s="50"/>
      <c r="UKS44" s="50"/>
      <c r="UKT44" s="50"/>
      <c r="UKU44" s="50"/>
      <c r="UKV44" s="50"/>
      <c r="UKW44" s="50"/>
      <c r="UKX44" s="50"/>
      <c r="UKY44" s="50"/>
      <c r="UKZ44" s="50"/>
      <c r="ULA44" s="50"/>
      <c r="ULB44" s="50"/>
      <c r="ULC44" s="50"/>
      <c r="ULD44" s="50"/>
      <c r="ULE44" s="50"/>
      <c r="ULF44" s="50"/>
      <c r="ULG44" s="50"/>
      <c r="ULH44" s="50"/>
      <c r="ULI44" s="50"/>
      <c r="ULJ44" s="50"/>
      <c r="ULK44" s="50"/>
      <c r="ULL44" s="50"/>
      <c r="ULM44" s="50"/>
      <c r="ULN44" s="50"/>
      <c r="ULO44" s="50"/>
      <c r="ULP44" s="50"/>
      <c r="ULQ44" s="50"/>
      <c r="ULR44" s="50"/>
      <c r="ULS44" s="50"/>
      <c r="ULT44" s="50"/>
      <c r="ULU44" s="50"/>
      <c r="ULV44" s="50"/>
      <c r="ULW44" s="50"/>
      <c r="ULX44" s="50"/>
      <c r="ULY44" s="50"/>
      <c r="ULZ44" s="50"/>
      <c r="UMA44" s="50"/>
      <c r="UMB44" s="50"/>
      <c r="UMC44" s="50"/>
      <c r="UMD44" s="50"/>
      <c r="UME44" s="50"/>
      <c r="UMF44" s="50"/>
      <c r="UMG44" s="50"/>
      <c r="UMH44" s="50"/>
      <c r="UMI44" s="50"/>
      <c r="UMJ44" s="50"/>
      <c r="UMK44" s="50"/>
      <c r="UML44" s="50"/>
      <c r="UMM44" s="50"/>
      <c r="UMN44" s="50"/>
      <c r="UMO44" s="50"/>
      <c r="UMP44" s="50"/>
      <c r="UMQ44" s="50"/>
      <c r="UMR44" s="50"/>
      <c r="UMS44" s="50"/>
      <c r="UMT44" s="50"/>
      <c r="UMU44" s="50"/>
      <c r="UMV44" s="50"/>
      <c r="UMW44" s="50"/>
      <c r="UMX44" s="50"/>
      <c r="UMY44" s="50"/>
      <c r="UMZ44" s="50"/>
      <c r="UNA44" s="50"/>
      <c r="UNB44" s="50"/>
      <c r="UNC44" s="50"/>
      <c r="UND44" s="50"/>
      <c r="UNE44" s="50"/>
      <c r="UNF44" s="50"/>
      <c r="UNG44" s="50"/>
      <c r="UNH44" s="50"/>
      <c r="UNI44" s="50"/>
      <c r="UNJ44" s="50"/>
      <c r="UNK44" s="50"/>
      <c r="UNL44" s="50"/>
      <c r="UNM44" s="50"/>
      <c r="UNN44" s="50"/>
      <c r="UNO44" s="50"/>
      <c r="UNP44" s="50"/>
      <c r="UNQ44" s="50"/>
      <c r="UNR44" s="50"/>
      <c r="UNS44" s="50"/>
      <c r="UNT44" s="50"/>
      <c r="UNU44" s="50"/>
      <c r="UNV44" s="50"/>
      <c r="UNW44" s="50"/>
      <c r="UNX44" s="50"/>
      <c r="UNY44" s="50"/>
      <c r="UNZ44" s="50"/>
      <c r="UOA44" s="50"/>
      <c r="UOB44" s="50"/>
      <c r="UOC44" s="50"/>
      <c r="UOD44" s="50"/>
      <c r="UOE44" s="50"/>
      <c r="UOF44" s="50"/>
      <c r="UOG44" s="50"/>
      <c r="UOH44" s="50"/>
      <c r="UOI44" s="50"/>
      <c r="UOJ44" s="50"/>
      <c r="UOK44" s="50"/>
      <c r="UOL44" s="50"/>
      <c r="UOM44" s="50"/>
      <c r="UON44" s="50"/>
      <c r="UOO44" s="50"/>
      <c r="UOP44" s="50"/>
      <c r="UOQ44" s="50"/>
      <c r="UOR44" s="50"/>
      <c r="UOS44" s="50"/>
      <c r="UOT44" s="50"/>
      <c r="UOU44" s="50"/>
      <c r="UOV44" s="50"/>
      <c r="UOW44" s="50"/>
      <c r="UOX44" s="50"/>
      <c r="UOY44" s="50"/>
      <c r="UOZ44" s="50"/>
      <c r="UPA44" s="50"/>
      <c r="UPB44" s="50"/>
      <c r="UPC44" s="50"/>
      <c r="UPD44" s="50"/>
      <c r="UPE44" s="50"/>
      <c r="UPF44" s="50"/>
      <c r="UPG44" s="50"/>
      <c r="UPH44" s="50"/>
      <c r="UPI44" s="50"/>
      <c r="UPJ44" s="50"/>
      <c r="UPK44" s="50"/>
      <c r="UPL44" s="50"/>
      <c r="UPM44" s="50"/>
      <c r="UPN44" s="50"/>
      <c r="UPO44" s="50"/>
      <c r="UPP44" s="50"/>
      <c r="UPQ44" s="50"/>
      <c r="UPR44" s="50"/>
      <c r="UPS44" s="50"/>
      <c r="UPT44" s="50"/>
      <c r="UPU44" s="50"/>
      <c r="UPV44" s="50"/>
      <c r="UPW44" s="50"/>
      <c r="UPX44" s="50"/>
      <c r="UPY44" s="50"/>
      <c r="UPZ44" s="50"/>
      <c r="UQA44" s="50"/>
      <c r="UQB44" s="50"/>
      <c r="UQC44" s="50"/>
      <c r="UQD44" s="50"/>
      <c r="UQE44" s="50"/>
      <c r="UQF44" s="50"/>
      <c r="UQG44" s="50"/>
      <c r="UQH44" s="50"/>
      <c r="UQI44" s="50"/>
      <c r="UQJ44" s="50"/>
      <c r="UQK44" s="50"/>
      <c r="UQL44" s="50"/>
      <c r="UQM44" s="50"/>
      <c r="UQN44" s="50"/>
      <c r="UQO44" s="50"/>
      <c r="UQP44" s="50"/>
      <c r="UQQ44" s="50"/>
      <c r="UQR44" s="50"/>
      <c r="UQS44" s="50"/>
      <c r="UQT44" s="50"/>
      <c r="UQU44" s="50"/>
      <c r="UQV44" s="50"/>
      <c r="UQW44" s="50"/>
      <c r="UQX44" s="50"/>
      <c r="UQY44" s="50"/>
      <c r="UQZ44" s="50"/>
      <c r="URA44" s="50"/>
      <c r="URB44" s="50"/>
      <c r="URC44" s="50"/>
      <c r="URD44" s="50"/>
      <c r="URE44" s="50"/>
      <c r="URF44" s="50"/>
      <c r="URG44" s="50"/>
      <c r="URH44" s="50"/>
      <c r="URI44" s="50"/>
      <c r="URJ44" s="50"/>
      <c r="URK44" s="50"/>
      <c r="URL44" s="50"/>
      <c r="URM44" s="50"/>
      <c r="URN44" s="50"/>
      <c r="URO44" s="50"/>
      <c r="URP44" s="50"/>
      <c r="URQ44" s="50"/>
      <c r="URR44" s="50"/>
      <c r="URS44" s="50"/>
      <c r="URT44" s="50"/>
      <c r="URU44" s="50"/>
      <c r="URV44" s="50"/>
      <c r="URW44" s="50"/>
      <c r="URX44" s="50"/>
      <c r="URY44" s="50"/>
      <c r="URZ44" s="50"/>
      <c r="USA44" s="50"/>
      <c r="USB44" s="50"/>
      <c r="USC44" s="50"/>
      <c r="USD44" s="50"/>
      <c r="USE44" s="50"/>
      <c r="USF44" s="50"/>
      <c r="USG44" s="50"/>
      <c r="USH44" s="50"/>
      <c r="USI44" s="50"/>
      <c r="USJ44" s="50"/>
      <c r="USK44" s="50"/>
      <c r="USL44" s="50"/>
      <c r="USM44" s="50"/>
      <c r="USN44" s="50"/>
      <c r="USO44" s="50"/>
      <c r="USP44" s="50"/>
      <c r="USQ44" s="50"/>
      <c r="USR44" s="50"/>
      <c r="USS44" s="50"/>
      <c r="UST44" s="50"/>
      <c r="USU44" s="50"/>
      <c r="USV44" s="50"/>
      <c r="USW44" s="50"/>
      <c r="USX44" s="50"/>
      <c r="USY44" s="50"/>
      <c r="USZ44" s="50"/>
      <c r="UTA44" s="50"/>
      <c r="UTB44" s="50"/>
      <c r="UTC44" s="50"/>
      <c r="UTD44" s="50"/>
      <c r="UTE44" s="50"/>
      <c r="UTF44" s="50"/>
      <c r="UTG44" s="50"/>
      <c r="UTH44" s="50"/>
      <c r="UTI44" s="50"/>
      <c r="UTJ44" s="50"/>
      <c r="UTK44" s="50"/>
      <c r="UTL44" s="50"/>
      <c r="UTM44" s="50"/>
      <c r="UTN44" s="50"/>
      <c r="UTO44" s="50"/>
      <c r="UTP44" s="50"/>
      <c r="UTQ44" s="50"/>
      <c r="UTR44" s="50"/>
      <c r="UTS44" s="50"/>
      <c r="UTT44" s="50"/>
      <c r="UTU44" s="50"/>
      <c r="UTV44" s="50"/>
      <c r="UTW44" s="50"/>
      <c r="UTX44" s="50"/>
      <c r="UTY44" s="50"/>
      <c r="UTZ44" s="50"/>
      <c r="UUA44" s="50"/>
      <c r="UUB44" s="50"/>
      <c r="UUC44" s="50"/>
      <c r="UUD44" s="50"/>
      <c r="UUE44" s="50"/>
      <c r="UUF44" s="50"/>
      <c r="UUG44" s="50"/>
      <c r="UUH44" s="50"/>
      <c r="UUI44" s="50"/>
      <c r="UUJ44" s="50"/>
      <c r="UUK44" s="50"/>
      <c r="UUL44" s="50"/>
      <c r="UUM44" s="50"/>
      <c r="UUN44" s="50"/>
      <c r="UUO44" s="50"/>
      <c r="UUP44" s="50"/>
      <c r="UUQ44" s="50"/>
      <c r="UUR44" s="50"/>
      <c r="UUS44" s="50"/>
      <c r="UUT44" s="50"/>
      <c r="UUU44" s="50"/>
      <c r="UUV44" s="50"/>
      <c r="UUW44" s="50"/>
      <c r="UUX44" s="50"/>
      <c r="UUY44" s="50"/>
      <c r="UUZ44" s="50"/>
      <c r="UVA44" s="50"/>
      <c r="UVB44" s="50"/>
      <c r="UVC44" s="50"/>
      <c r="UVD44" s="50"/>
      <c r="UVE44" s="50"/>
      <c r="UVF44" s="50"/>
      <c r="UVG44" s="50"/>
      <c r="UVH44" s="50"/>
      <c r="UVI44" s="50"/>
      <c r="UVJ44" s="50"/>
      <c r="UVK44" s="50"/>
      <c r="UVL44" s="50"/>
      <c r="UVM44" s="50"/>
      <c r="UVN44" s="50"/>
      <c r="UVO44" s="50"/>
      <c r="UVP44" s="50"/>
      <c r="UVQ44" s="50"/>
      <c r="UVR44" s="50"/>
      <c r="UVS44" s="50"/>
      <c r="UVT44" s="50"/>
      <c r="UVU44" s="50"/>
      <c r="UVV44" s="50"/>
      <c r="UVW44" s="50"/>
      <c r="UVX44" s="50"/>
      <c r="UVY44" s="50"/>
      <c r="UVZ44" s="50"/>
      <c r="UWA44" s="50"/>
      <c r="UWB44" s="50"/>
      <c r="UWC44" s="50"/>
      <c r="UWD44" s="50"/>
      <c r="UWE44" s="50"/>
      <c r="UWF44" s="50"/>
      <c r="UWG44" s="50"/>
      <c r="UWH44" s="50"/>
      <c r="UWI44" s="50"/>
      <c r="UWJ44" s="50"/>
      <c r="UWK44" s="50"/>
      <c r="UWL44" s="50"/>
      <c r="UWM44" s="50"/>
      <c r="UWN44" s="50"/>
      <c r="UWO44" s="50"/>
      <c r="UWP44" s="50"/>
      <c r="UWQ44" s="50"/>
      <c r="UWR44" s="50"/>
      <c r="UWS44" s="50"/>
      <c r="UWT44" s="50"/>
      <c r="UWU44" s="50"/>
      <c r="UWV44" s="50"/>
      <c r="UWW44" s="50"/>
      <c r="UWX44" s="50"/>
      <c r="UWY44" s="50"/>
      <c r="UWZ44" s="50"/>
      <c r="UXA44" s="50"/>
      <c r="UXB44" s="50"/>
      <c r="UXC44" s="50"/>
      <c r="UXD44" s="50"/>
      <c r="UXE44" s="50"/>
      <c r="UXF44" s="50"/>
      <c r="UXG44" s="50"/>
      <c r="UXH44" s="50"/>
      <c r="UXI44" s="50"/>
      <c r="UXJ44" s="50"/>
      <c r="UXK44" s="50"/>
      <c r="UXL44" s="50"/>
      <c r="UXM44" s="50"/>
      <c r="UXN44" s="50"/>
      <c r="UXO44" s="50"/>
      <c r="UXP44" s="50"/>
      <c r="UXQ44" s="50"/>
      <c r="UXR44" s="50"/>
      <c r="UXS44" s="50"/>
      <c r="UXT44" s="50"/>
      <c r="UXU44" s="50"/>
      <c r="UXV44" s="50"/>
      <c r="UXW44" s="50"/>
      <c r="UXX44" s="50"/>
      <c r="UXY44" s="50"/>
      <c r="UXZ44" s="50"/>
      <c r="UYA44" s="50"/>
      <c r="UYB44" s="50"/>
      <c r="UYC44" s="50"/>
      <c r="UYD44" s="50"/>
      <c r="UYE44" s="50"/>
      <c r="UYF44" s="50"/>
      <c r="UYG44" s="50"/>
      <c r="UYH44" s="50"/>
      <c r="UYI44" s="50"/>
      <c r="UYJ44" s="50"/>
      <c r="UYK44" s="50"/>
      <c r="UYL44" s="50"/>
      <c r="UYM44" s="50"/>
      <c r="UYN44" s="50"/>
      <c r="UYO44" s="50"/>
      <c r="UYP44" s="50"/>
      <c r="UYQ44" s="50"/>
      <c r="UYR44" s="50"/>
      <c r="UYS44" s="50"/>
      <c r="UYT44" s="50"/>
      <c r="UYU44" s="50"/>
      <c r="UYV44" s="50"/>
      <c r="UYW44" s="50"/>
      <c r="UYX44" s="50"/>
      <c r="UYY44" s="50"/>
      <c r="UYZ44" s="50"/>
      <c r="UZA44" s="50"/>
      <c r="UZB44" s="50"/>
      <c r="UZC44" s="50"/>
      <c r="UZD44" s="50"/>
      <c r="UZE44" s="50"/>
      <c r="UZF44" s="50"/>
      <c r="UZG44" s="50"/>
      <c r="UZH44" s="50"/>
      <c r="UZI44" s="50"/>
      <c r="UZJ44" s="50"/>
      <c r="UZK44" s="50"/>
      <c r="UZL44" s="50"/>
      <c r="UZM44" s="50"/>
      <c r="UZN44" s="50"/>
      <c r="UZO44" s="50"/>
      <c r="UZP44" s="50"/>
      <c r="UZQ44" s="50"/>
      <c r="UZR44" s="50"/>
      <c r="UZS44" s="50"/>
      <c r="UZT44" s="50"/>
      <c r="UZU44" s="50"/>
      <c r="UZV44" s="50"/>
      <c r="UZW44" s="50"/>
      <c r="UZX44" s="50"/>
      <c r="UZY44" s="50"/>
      <c r="UZZ44" s="50"/>
      <c r="VAA44" s="50"/>
      <c r="VAB44" s="50"/>
      <c r="VAC44" s="50"/>
      <c r="VAD44" s="50"/>
      <c r="VAE44" s="50"/>
      <c r="VAF44" s="50"/>
      <c r="VAG44" s="50"/>
      <c r="VAH44" s="50"/>
      <c r="VAI44" s="50"/>
      <c r="VAJ44" s="50"/>
      <c r="VAK44" s="50"/>
      <c r="VAL44" s="50"/>
      <c r="VAM44" s="50"/>
      <c r="VAN44" s="50"/>
      <c r="VAO44" s="50"/>
      <c r="VAP44" s="50"/>
      <c r="VAQ44" s="50"/>
      <c r="VAR44" s="50"/>
      <c r="VAS44" s="50"/>
      <c r="VAT44" s="50"/>
      <c r="VAU44" s="50"/>
      <c r="VAV44" s="50"/>
      <c r="VAW44" s="50"/>
      <c r="VAX44" s="50"/>
      <c r="VAY44" s="50"/>
      <c r="VAZ44" s="50"/>
      <c r="VBA44" s="50"/>
      <c r="VBB44" s="50"/>
      <c r="VBC44" s="50"/>
      <c r="VBD44" s="50"/>
      <c r="VBE44" s="50"/>
      <c r="VBF44" s="50"/>
      <c r="VBG44" s="50"/>
      <c r="VBH44" s="50"/>
      <c r="VBI44" s="50"/>
      <c r="VBJ44" s="50"/>
      <c r="VBK44" s="50"/>
      <c r="VBL44" s="50"/>
      <c r="VBM44" s="50"/>
      <c r="VBN44" s="50"/>
      <c r="VBO44" s="50"/>
      <c r="VBP44" s="50"/>
      <c r="VBQ44" s="50"/>
      <c r="VBR44" s="50"/>
      <c r="VBS44" s="50"/>
      <c r="VBT44" s="50"/>
      <c r="VBU44" s="50"/>
      <c r="VBV44" s="50"/>
      <c r="VBW44" s="50"/>
      <c r="VBX44" s="50"/>
      <c r="VBY44" s="50"/>
      <c r="VBZ44" s="50"/>
      <c r="VCA44" s="50"/>
      <c r="VCB44" s="50"/>
      <c r="VCC44" s="50"/>
      <c r="VCD44" s="50"/>
      <c r="VCE44" s="50"/>
      <c r="VCF44" s="50"/>
      <c r="VCG44" s="50"/>
      <c r="VCH44" s="50"/>
      <c r="VCI44" s="50"/>
      <c r="VCJ44" s="50"/>
      <c r="VCK44" s="50"/>
      <c r="VCL44" s="50"/>
      <c r="VCM44" s="50"/>
      <c r="VCN44" s="50"/>
      <c r="VCO44" s="50"/>
      <c r="VCP44" s="50"/>
      <c r="VCQ44" s="50"/>
      <c r="VCR44" s="50"/>
      <c r="VCS44" s="50"/>
      <c r="VCT44" s="50"/>
      <c r="VCU44" s="50"/>
      <c r="VCV44" s="50"/>
      <c r="VCW44" s="50"/>
      <c r="VCX44" s="50"/>
      <c r="VCY44" s="50"/>
      <c r="VCZ44" s="50"/>
      <c r="VDA44" s="50"/>
      <c r="VDB44" s="50"/>
      <c r="VDC44" s="50"/>
      <c r="VDD44" s="50"/>
      <c r="VDE44" s="50"/>
      <c r="VDF44" s="50"/>
      <c r="VDG44" s="50"/>
      <c r="VDH44" s="50"/>
      <c r="VDI44" s="50"/>
      <c r="VDJ44" s="50"/>
      <c r="VDK44" s="50"/>
      <c r="VDL44" s="50"/>
      <c r="VDM44" s="50"/>
      <c r="VDN44" s="50"/>
      <c r="VDO44" s="50"/>
      <c r="VDP44" s="50"/>
      <c r="VDQ44" s="50"/>
      <c r="VDR44" s="50"/>
      <c r="VDS44" s="50"/>
      <c r="VDT44" s="50"/>
      <c r="VDU44" s="50"/>
      <c r="VDV44" s="50"/>
      <c r="VDW44" s="50"/>
      <c r="VDX44" s="50"/>
      <c r="VDY44" s="50"/>
      <c r="VDZ44" s="50"/>
      <c r="VEA44" s="50"/>
      <c r="VEB44" s="50"/>
      <c r="VEC44" s="50"/>
      <c r="VED44" s="50"/>
      <c r="VEE44" s="50"/>
      <c r="VEF44" s="50"/>
      <c r="VEG44" s="50"/>
      <c r="VEH44" s="50"/>
      <c r="VEI44" s="50"/>
      <c r="VEJ44" s="50"/>
      <c r="VEK44" s="50"/>
      <c r="VEL44" s="50"/>
      <c r="VEM44" s="50"/>
      <c r="VEN44" s="50"/>
      <c r="VEO44" s="50"/>
      <c r="VEP44" s="50"/>
      <c r="VEQ44" s="50"/>
      <c r="VER44" s="50"/>
      <c r="VES44" s="50"/>
      <c r="VET44" s="50"/>
      <c r="VEU44" s="50"/>
      <c r="VEV44" s="50"/>
      <c r="VEW44" s="50"/>
      <c r="VEX44" s="50"/>
      <c r="VEY44" s="50"/>
      <c r="VEZ44" s="50"/>
      <c r="VFA44" s="50"/>
      <c r="VFB44" s="50"/>
      <c r="VFC44" s="50"/>
      <c r="VFD44" s="50"/>
      <c r="VFE44" s="50"/>
      <c r="VFF44" s="50"/>
      <c r="VFG44" s="50"/>
      <c r="VFH44" s="50"/>
      <c r="VFI44" s="50"/>
      <c r="VFJ44" s="50"/>
      <c r="VFK44" s="50"/>
      <c r="VFL44" s="50"/>
      <c r="VFM44" s="50"/>
      <c r="VFN44" s="50"/>
      <c r="VFO44" s="50"/>
      <c r="VFP44" s="50"/>
      <c r="VFQ44" s="50"/>
      <c r="VFR44" s="50"/>
      <c r="VFS44" s="50"/>
      <c r="VFT44" s="50"/>
      <c r="VFU44" s="50"/>
      <c r="VFV44" s="50"/>
      <c r="VFW44" s="50"/>
      <c r="VFX44" s="50"/>
      <c r="VFY44" s="50"/>
      <c r="VFZ44" s="50"/>
      <c r="VGA44" s="50"/>
      <c r="VGB44" s="50"/>
      <c r="VGC44" s="50"/>
      <c r="VGD44" s="50"/>
      <c r="VGE44" s="50"/>
      <c r="VGF44" s="50"/>
      <c r="VGG44" s="50"/>
      <c r="VGH44" s="50"/>
      <c r="VGI44" s="50"/>
      <c r="VGJ44" s="50"/>
      <c r="VGK44" s="50"/>
      <c r="VGL44" s="50"/>
      <c r="VGM44" s="50"/>
      <c r="VGN44" s="50"/>
      <c r="VGO44" s="50"/>
      <c r="VGP44" s="50"/>
      <c r="VGQ44" s="50"/>
      <c r="VGR44" s="50"/>
      <c r="VGS44" s="50"/>
      <c r="VGT44" s="50"/>
      <c r="VGU44" s="50"/>
      <c r="VGV44" s="50"/>
      <c r="VGW44" s="50"/>
      <c r="VGX44" s="50"/>
      <c r="VGY44" s="50"/>
      <c r="VGZ44" s="50"/>
      <c r="VHA44" s="50"/>
      <c r="VHB44" s="50"/>
      <c r="VHC44" s="50"/>
      <c r="VHD44" s="50"/>
      <c r="VHE44" s="50"/>
      <c r="VHF44" s="50"/>
      <c r="VHG44" s="50"/>
      <c r="VHH44" s="50"/>
      <c r="VHI44" s="50"/>
      <c r="VHJ44" s="50"/>
      <c r="VHK44" s="50"/>
      <c r="VHL44" s="50"/>
      <c r="VHM44" s="50"/>
      <c r="VHN44" s="50"/>
      <c r="VHO44" s="50"/>
      <c r="VHP44" s="50"/>
      <c r="VHQ44" s="50"/>
      <c r="VHR44" s="50"/>
      <c r="VHS44" s="50"/>
      <c r="VHT44" s="50"/>
      <c r="VHU44" s="50"/>
      <c r="VHV44" s="50"/>
      <c r="VHW44" s="50"/>
      <c r="VHX44" s="50"/>
      <c r="VHY44" s="50"/>
      <c r="VHZ44" s="50"/>
      <c r="VIA44" s="50"/>
      <c r="VIB44" s="50"/>
      <c r="VIC44" s="50"/>
      <c r="VID44" s="50"/>
      <c r="VIE44" s="50"/>
      <c r="VIF44" s="50"/>
      <c r="VIG44" s="50"/>
      <c r="VIH44" s="50"/>
      <c r="VII44" s="50"/>
      <c r="VIJ44" s="50"/>
      <c r="VIK44" s="50"/>
      <c r="VIL44" s="50"/>
      <c r="VIM44" s="50"/>
      <c r="VIN44" s="50"/>
      <c r="VIO44" s="50"/>
      <c r="VIP44" s="50"/>
      <c r="VIQ44" s="50"/>
      <c r="VIR44" s="50"/>
      <c r="VIS44" s="50"/>
      <c r="VIT44" s="50"/>
      <c r="VIU44" s="50"/>
      <c r="VIV44" s="50"/>
      <c r="VIW44" s="50"/>
      <c r="VIX44" s="50"/>
      <c r="VIY44" s="50"/>
      <c r="VIZ44" s="50"/>
      <c r="VJA44" s="50"/>
      <c r="VJB44" s="50"/>
      <c r="VJC44" s="50"/>
      <c r="VJD44" s="50"/>
      <c r="VJE44" s="50"/>
      <c r="VJF44" s="50"/>
      <c r="VJG44" s="50"/>
      <c r="VJH44" s="50"/>
      <c r="VJI44" s="50"/>
      <c r="VJJ44" s="50"/>
      <c r="VJK44" s="50"/>
      <c r="VJL44" s="50"/>
      <c r="VJM44" s="50"/>
      <c r="VJN44" s="50"/>
      <c r="VJO44" s="50"/>
      <c r="VJP44" s="50"/>
      <c r="VJQ44" s="50"/>
      <c r="VJR44" s="50"/>
      <c r="VJS44" s="50"/>
      <c r="VJT44" s="50"/>
      <c r="VJU44" s="50"/>
      <c r="VJV44" s="50"/>
      <c r="VJW44" s="50"/>
      <c r="VJX44" s="50"/>
      <c r="VJY44" s="50"/>
      <c r="VJZ44" s="50"/>
      <c r="VKA44" s="50"/>
      <c r="VKB44" s="50"/>
      <c r="VKC44" s="50"/>
      <c r="VKD44" s="50"/>
      <c r="VKE44" s="50"/>
      <c r="VKF44" s="50"/>
      <c r="VKG44" s="50"/>
      <c r="VKH44" s="50"/>
      <c r="VKI44" s="50"/>
      <c r="VKJ44" s="50"/>
      <c r="VKK44" s="50"/>
      <c r="VKL44" s="50"/>
      <c r="VKM44" s="50"/>
      <c r="VKN44" s="50"/>
      <c r="VKO44" s="50"/>
      <c r="VKP44" s="50"/>
      <c r="VKQ44" s="50"/>
      <c r="VKR44" s="50"/>
      <c r="VKS44" s="50"/>
      <c r="VKT44" s="50"/>
      <c r="VKU44" s="50"/>
      <c r="VKV44" s="50"/>
      <c r="VKW44" s="50"/>
      <c r="VKX44" s="50"/>
      <c r="VKY44" s="50"/>
      <c r="VKZ44" s="50"/>
      <c r="VLA44" s="50"/>
      <c r="VLB44" s="50"/>
      <c r="VLC44" s="50"/>
      <c r="VLD44" s="50"/>
      <c r="VLE44" s="50"/>
      <c r="VLF44" s="50"/>
      <c r="VLG44" s="50"/>
      <c r="VLH44" s="50"/>
      <c r="VLI44" s="50"/>
      <c r="VLJ44" s="50"/>
      <c r="VLK44" s="50"/>
      <c r="VLL44" s="50"/>
      <c r="VLM44" s="50"/>
      <c r="VLN44" s="50"/>
      <c r="VLO44" s="50"/>
      <c r="VLP44" s="50"/>
      <c r="VLQ44" s="50"/>
      <c r="VLR44" s="50"/>
      <c r="VLS44" s="50"/>
      <c r="VLT44" s="50"/>
      <c r="VLU44" s="50"/>
      <c r="VLV44" s="50"/>
      <c r="VLW44" s="50"/>
      <c r="VLX44" s="50"/>
      <c r="VLY44" s="50"/>
      <c r="VLZ44" s="50"/>
      <c r="VMA44" s="50"/>
      <c r="VMB44" s="50"/>
      <c r="VMC44" s="50"/>
      <c r="VMD44" s="50"/>
      <c r="VME44" s="50"/>
      <c r="VMF44" s="50"/>
      <c r="VMG44" s="50"/>
      <c r="VMH44" s="50"/>
      <c r="VMI44" s="50"/>
      <c r="VMJ44" s="50"/>
      <c r="VMK44" s="50"/>
      <c r="VML44" s="50"/>
      <c r="VMM44" s="50"/>
      <c r="VMN44" s="50"/>
      <c r="VMO44" s="50"/>
      <c r="VMP44" s="50"/>
      <c r="VMQ44" s="50"/>
      <c r="VMR44" s="50"/>
      <c r="VMS44" s="50"/>
      <c r="VMT44" s="50"/>
      <c r="VMU44" s="50"/>
      <c r="VMV44" s="50"/>
      <c r="VMW44" s="50"/>
      <c r="VMX44" s="50"/>
      <c r="VMY44" s="50"/>
      <c r="VMZ44" s="50"/>
      <c r="VNA44" s="50"/>
      <c r="VNB44" s="50"/>
      <c r="VNC44" s="50"/>
      <c r="VND44" s="50"/>
      <c r="VNE44" s="50"/>
      <c r="VNF44" s="50"/>
      <c r="VNG44" s="50"/>
      <c r="VNH44" s="50"/>
      <c r="VNI44" s="50"/>
      <c r="VNJ44" s="50"/>
      <c r="VNK44" s="50"/>
      <c r="VNL44" s="50"/>
      <c r="VNM44" s="50"/>
      <c r="VNN44" s="50"/>
      <c r="VNO44" s="50"/>
      <c r="VNP44" s="50"/>
      <c r="VNQ44" s="50"/>
      <c r="VNR44" s="50"/>
      <c r="VNS44" s="50"/>
      <c r="VNT44" s="50"/>
      <c r="VNU44" s="50"/>
      <c r="VNV44" s="50"/>
      <c r="VNW44" s="50"/>
      <c r="VNX44" s="50"/>
      <c r="VNY44" s="50"/>
      <c r="VNZ44" s="50"/>
      <c r="VOA44" s="50"/>
      <c r="VOB44" s="50"/>
      <c r="VOC44" s="50"/>
      <c r="VOD44" s="50"/>
      <c r="VOE44" s="50"/>
      <c r="VOF44" s="50"/>
      <c r="VOG44" s="50"/>
      <c r="VOH44" s="50"/>
      <c r="VOI44" s="50"/>
      <c r="VOJ44" s="50"/>
      <c r="VOK44" s="50"/>
      <c r="VOL44" s="50"/>
      <c r="VOM44" s="50"/>
      <c r="VON44" s="50"/>
      <c r="VOO44" s="50"/>
      <c r="VOP44" s="50"/>
      <c r="VOQ44" s="50"/>
      <c r="VOR44" s="50"/>
      <c r="VOS44" s="50"/>
      <c r="VOT44" s="50"/>
      <c r="VOU44" s="50"/>
      <c r="VOV44" s="50"/>
      <c r="VOW44" s="50"/>
      <c r="VOX44" s="50"/>
      <c r="VOY44" s="50"/>
      <c r="VOZ44" s="50"/>
      <c r="VPA44" s="50"/>
      <c r="VPB44" s="50"/>
      <c r="VPC44" s="50"/>
      <c r="VPD44" s="50"/>
      <c r="VPE44" s="50"/>
      <c r="VPF44" s="50"/>
      <c r="VPG44" s="50"/>
      <c r="VPH44" s="50"/>
      <c r="VPI44" s="50"/>
      <c r="VPJ44" s="50"/>
      <c r="VPK44" s="50"/>
      <c r="VPL44" s="50"/>
      <c r="VPM44" s="50"/>
      <c r="VPN44" s="50"/>
      <c r="VPO44" s="50"/>
      <c r="VPP44" s="50"/>
      <c r="VPQ44" s="50"/>
      <c r="VPR44" s="50"/>
      <c r="VPS44" s="50"/>
      <c r="VPT44" s="50"/>
      <c r="VPU44" s="50"/>
      <c r="VPV44" s="50"/>
      <c r="VPW44" s="50"/>
      <c r="VPX44" s="50"/>
      <c r="VPY44" s="50"/>
      <c r="VPZ44" s="50"/>
      <c r="VQA44" s="50"/>
      <c r="VQB44" s="50"/>
      <c r="VQC44" s="50"/>
      <c r="VQD44" s="50"/>
      <c r="VQE44" s="50"/>
      <c r="VQF44" s="50"/>
      <c r="VQG44" s="50"/>
      <c r="VQH44" s="50"/>
      <c r="VQI44" s="50"/>
      <c r="VQJ44" s="50"/>
      <c r="VQK44" s="50"/>
      <c r="VQL44" s="50"/>
      <c r="VQM44" s="50"/>
      <c r="VQN44" s="50"/>
      <c r="VQO44" s="50"/>
      <c r="VQP44" s="50"/>
      <c r="VQQ44" s="50"/>
      <c r="VQR44" s="50"/>
      <c r="VQS44" s="50"/>
      <c r="VQT44" s="50"/>
      <c r="VQU44" s="50"/>
      <c r="VQV44" s="50"/>
      <c r="VQW44" s="50"/>
      <c r="VQX44" s="50"/>
      <c r="VQY44" s="50"/>
      <c r="VQZ44" s="50"/>
      <c r="VRA44" s="50"/>
      <c r="VRB44" s="50"/>
      <c r="VRC44" s="50"/>
      <c r="VRD44" s="50"/>
      <c r="VRE44" s="50"/>
      <c r="VRF44" s="50"/>
      <c r="VRG44" s="50"/>
      <c r="VRH44" s="50"/>
      <c r="VRI44" s="50"/>
      <c r="VRJ44" s="50"/>
      <c r="VRK44" s="50"/>
      <c r="VRL44" s="50"/>
      <c r="VRM44" s="50"/>
      <c r="VRN44" s="50"/>
      <c r="VRO44" s="50"/>
      <c r="VRP44" s="50"/>
      <c r="VRQ44" s="50"/>
      <c r="VRR44" s="50"/>
      <c r="VRS44" s="50"/>
      <c r="VRT44" s="50"/>
      <c r="VRU44" s="50"/>
      <c r="VRV44" s="50"/>
      <c r="VRW44" s="50"/>
      <c r="VRX44" s="50"/>
      <c r="VRY44" s="50"/>
      <c r="VRZ44" s="50"/>
      <c r="VSA44" s="50"/>
      <c r="VSB44" s="50"/>
      <c r="VSC44" s="50"/>
      <c r="VSD44" s="50"/>
      <c r="VSE44" s="50"/>
      <c r="VSF44" s="50"/>
      <c r="VSG44" s="50"/>
      <c r="VSH44" s="50"/>
      <c r="VSI44" s="50"/>
      <c r="VSJ44" s="50"/>
      <c r="VSK44" s="50"/>
      <c r="VSL44" s="50"/>
      <c r="VSM44" s="50"/>
      <c r="VSN44" s="50"/>
      <c r="VSO44" s="50"/>
      <c r="VSP44" s="50"/>
      <c r="VSQ44" s="50"/>
      <c r="VSR44" s="50"/>
      <c r="VSS44" s="50"/>
      <c r="VST44" s="50"/>
      <c r="VSU44" s="50"/>
      <c r="VSV44" s="50"/>
      <c r="VSW44" s="50"/>
      <c r="VSX44" s="50"/>
      <c r="VSY44" s="50"/>
      <c r="VSZ44" s="50"/>
      <c r="VTA44" s="50"/>
      <c r="VTB44" s="50"/>
      <c r="VTC44" s="50"/>
      <c r="VTD44" s="50"/>
      <c r="VTE44" s="50"/>
      <c r="VTF44" s="50"/>
      <c r="VTG44" s="50"/>
      <c r="VTH44" s="50"/>
      <c r="VTI44" s="50"/>
      <c r="VTJ44" s="50"/>
      <c r="VTK44" s="50"/>
      <c r="VTL44" s="50"/>
      <c r="VTM44" s="50"/>
      <c r="VTN44" s="50"/>
      <c r="VTO44" s="50"/>
      <c r="VTP44" s="50"/>
      <c r="VTQ44" s="50"/>
      <c r="VTR44" s="50"/>
      <c r="VTS44" s="50"/>
      <c r="VTT44" s="50"/>
      <c r="VTU44" s="50"/>
      <c r="VTV44" s="50"/>
      <c r="VTW44" s="50"/>
      <c r="VTX44" s="50"/>
      <c r="VTY44" s="50"/>
      <c r="VTZ44" s="50"/>
      <c r="VUA44" s="50"/>
      <c r="VUB44" s="50"/>
      <c r="VUC44" s="50"/>
      <c r="VUD44" s="50"/>
      <c r="VUE44" s="50"/>
      <c r="VUF44" s="50"/>
      <c r="VUG44" s="50"/>
      <c r="VUH44" s="50"/>
      <c r="VUI44" s="50"/>
      <c r="VUJ44" s="50"/>
      <c r="VUK44" s="50"/>
      <c r="VUL44" s="50"/>
      <c r="VUM44" s="50"/>
      <c r="VUN44" s="50"/>
      <c r="VUO44" s="50"/>
      <c r="VUP44" s="50"/>
      <c r="VUQ44" s="50"/>
      <c r="VUR44" s="50"/>
      <c r="VUS44" s="50"/>
      <c r="VUT44" s="50"/>
      <c r="VUU44" s="50"/>
      <c r="VUV44" s="50"/>
      <c r="VUW44" s="50"/>
      <c r="VUX44" s="50"/>
      <c r="VUY44" s="50"/>
      <c r="VUZ44" s="50"/>
      <c r="VVA44" s="50"/>
      <c r="VVB44" s="50"/>
      <c r="VVC44" s="50"/>
      <c r="VVD44" s="50"/>
      <c r="VVE44" s="50"/>
      <c r="VVF44" s="50"/>
      <c r="VVG44" s="50"/>
      <c r="VVH44" s="50"/>
      <c r="VVI44" s="50"/>
      <c r="VVJ44" s="50"/>
      <c r="VVK44" s="50"/>
      <c r="VVL44" s="50"/>
      <c r="VVM44" s="50"/>
      <c r="VVN44" s="50"/>
      <c r="VVO44" s="50"/>
      <c r="VVP44" s="50"/>
      <c r="VVQ44" s="50"/>
      <c r="VVR44" s="50"/>
      <c r="VVS44" s="50"/>
      <c r="VVT44" s="50"/>
      <c r="VVU44" s="50"/>
      <c r="VVV44" s="50"/>
      <c r="VVW44" s="50"/>
      <c r="VVX44" s="50"/>
      <c r="VVY44" s="50"/>
      <c r="VVZ44" s="50"/>
      <c r="VWA44" s="50"/>
      <c r="VWB44" s="50"/>
      <c r="VWC44" s="50"/>
      <c r="VWD44" s="50"/>
      <c r="VWE44" s="50"/>
      <c r="VWF44" s="50"/>
      <c r="VWG44" s="50"/>
      <c r="VWH44" s="50"/>
      <c r="VWI44" s="50"/>
      <c r="VWJ44" s="50"/>
      <c r="VWK44" s="50"/>
      <c r="VWL44" s="50"/>
      <c r="VWM44" s="50"/>
      <c r="VWN44" s="50"/>
      <c r="VWO44" s="50"/>
      <c r="VWP44" s="50"/>
      <c r="VWQ44" s="50"/>
      <c r="VWR44" s="50"/>
      <c r="VWS44" s="50"/>
      <c r="VWT44" s="50"/>
      <c r="VWU44" s="50"/>
      <c r="VWV44" s="50"/>
      <c r="VWW44" s="50"/>
      <c r="VWX44" s="50"/>
      <c r="VWY44" s="50"/>
      <c r="VWZ44" s="50"/>
      <c r="VXA44" s="50"/>
      <c r="VXB44" s="50"/>
      <c r="VXC44" s="50"/>
      <c r="VXD44" s="50"/>
      <c r="VXE44" s="50"/>
      <c r="VXF44" s="50"/>
      <c r="VXG44" s="50"/>
      <c r="VXH44" s="50"/>
      <c r="VXI44" s="50"/>
      <c r="VXJ44" s="50"/>
      <c r="VXK44" s="50"/>
      <c r="VXL44" s="50"/>
      <c r="VXM44" s="50"/>
      <c r="VXN44" s="50"/>
      <c r="VXO44" s="50"/>
      <c r="VXP44" s="50"/>
      <c r="VXQ44" s="50"/>
      <c r="VXR44" s="50"/>
      <c r="VXS44" s="50"/>
      <c r="VXT44" s="50"/>
      <c r="VXU44" s="50"/>
      <c r="VXV44" s="50"/>
      <c r="VXW44" s="50"/>
      <c r="VXX44" s="50"/>
      <c r="VXY44" s="50"/>
      <c r="VXZ44" s="50"/>
      <c r="VYA44" s="50"/>
      <c r="VYB44" s="50"/>
      <c r="VYC44" s="50"/>
      <c r="VYD44" s="50"/>
      <c r="VYE44" s="50"/>
      <c r="VYF44" s="50"/>
      <c r="VYG44" s="50"/>
      <c r="VYH44" s="50"/>
      <c r="VYI44" s="50"/>
      <c r="VYJ44" s="50"/>
      <c r="VYK44" s="50"/>
      <c r="VYL44" s="50"/>
      <c r="VYM44" s="50"/>
      <c r="VYN44" s="50"/>
      <c r="VYO44" s="50"/>
      <c r="VYP44" s="50"/>
      <c r="VYQ44" s="50"/>
      <c r="VYR44" s="50"/>
      <c r="VYS44" s="50"/>
      <c r="VYT44" s="50"/>
      <c r="VYU44" s="50"/>
      <c r="VYV44" s="50"/>
      <c r="VYW44" s="50"/>
      <c r="VYX44" s="50"/>
      <c r="VYY44" s="50"/>
      <c r="VYZ44" s="50"/>
      <c r="VZA44" s="50"/>
      <c r="VZB44" s="50"/>
      <c r="VZC44" s="50"/>
      <c r="VZD44" s="50"/>
      <c r="VZE44" s="50"/>
      <c r="VZF44" s="50"/>
      <c r="VZG44" s="50"/>
      <c r="VZH44" s="50"/>
      <c r="VZI44" s="50"/>
      <c r="VZJ44" s="50"/>
      <c r="VZK44" s="50"/>
      <c r="VZL44" s="50"/>
      <c r="VZM44" s="50"/>
      <c r="VZN44" s="50"/>
      <c r="VZO44" s="50"/>
      <c r="VZP44" s="50"/>
      <c r="VZQ44" s="50"/>
      <c r="VZR44" s="50"/>
      <c r="VZS44" s="50"/>
      <c r="VZT44" s="50"/>
      <c r="VZU44" s="50"/>
      <c r="VZV44" s="50"/>
      <c r="VZW44" s="50"/>
      <c r="VZX44" s="50"/>
      <c r="VZY44" s="50"/>
      <c r="VZZ44" s="50"/>
      <c r="WAA44" s="50"/>
      <c r="WAB44" s="50"/>
      <c r="WAC44" s="50"/>
      <c r="WAD44" s="50"/>
      <c r="WAE44" s="50"/>
      <c r="WAF44" s="50"/>
      <c r="WAG44" s="50"/>
      <c r="WAH44" s="50"/>
      <c r="WAI44" s="50"/>
      <c r="WAJ44" s="50"/>
      <c r="WAK44" s="50"/>
      <c r="WAL44" s="50"/>
      <c r="WAM44" s="50"/>
      <c r="WAN44" s="50"/>
      <c r="WAO44" s="50"/>
      <c r="WAP44" s="50"/>
      <c r="WAQ44" s="50"/>
      <c r="WAR44" s="50"/>
      <c r="WAS44" s="50"/>
      <c r="WAT44" s="50"/>
      <c r="WAU44" s="50"/>
      <c r="WAV44" s="50"/>
      <c r="WAW44" s="50"/>
      <c r="WAX44" s="50"/>
      <c r="WAY44" s="50"/>
      <c r="WAZ44" s="50"/>
      <c r="WBA44" s="50"/>
      <c r="WBB44" s="50"/>
      <c r="WBC44" s="50"/>
      <c r="WBD44" s="50"/>
      <c r="WBE44" s="50"/>
      <c r="WBF44" s="50"/>
      <c r="WBG44" s="50"/>
      <c r="WBH44" s="50"/>
      <c r="WBI44" s="50"/>
      <c r="WBJ44" s="50"/>
      <c r="WBK44" s="50"/>
      <c r="WBL44" s="50"/>
      <c r="WBM44" s="50"/>
      <c r="WBN44" s="50"/>
      <c r="WBO44" s="50"/>
      <c r="WBP44" s="50"/>
      <c r="WBQ44" s="50"/>
      <c r="WBR44" s="50"/>
      <c r="WBS44" s="50"/>
      <c r="WBT44" s="50"/>
      <c r="WBU44" s="50"/>
      <c r="WBV44" s="50"/>
      <c r="WBW44" s="50"/>
      <c r="WBX44" s="50"/>
      <c r="WBY44" s="50"/>
      <c r="WBZ44" s="50"/>
      <c r="WCA44" s="50"/>
      <c r="WCB44" s="50"/>
      <c r="WCC44" s="50"/>
      <c r="WCD44" s="50"/>
      <c r="WCE44" s="50"/>
      <c r="WCF44" s="50"/>
      <c r="WCG44" s="50"/>
      <c r="WCH44" s="50"/>
      <c r="WCI44" s="50"/>
      <c r="WCJ44" s="50"/>
      <c r="WCK44" s="50"/>
      <c r="WCL44" s="50"/>
      <c r="WCM44" s="50"/>
      <c r="WCN44" s="50"/>
      <c r="WCO44" s="50"/>
      <c r="WCP44" s="50"/>
      <c r="WCQ44" s="50"/>
      <c r="WCR44" s="50"/>
      <c r="WCS44" s="50"/>
      <c r="WCT44" s="50"/>
      <c r="WCU44" s="50"/>
      <c r="WCV44" s="50"/>
      <c r="WCW44" s="50"/>
      <c r="WCX44" s="50"/>
      <c r="WCY44" s="50"/>
      <c r="WCZ44" s="50"/>
      <c r="WDA44" s="50"/>
      <c r="WDB44" s="50"/>
      <c r="WDC44" s="50"/>
      <c r="WDD44" s="50"/>
      <c r="WDE44" s="50"/>
      <c r="WDF44" s="50"/>
      <c r="WDG44" s="50"/>
      <c r="WDH44" s="50"/>
      <c r="WDI44" s="50"/>
      <c r="WDJ44" s="50"/>
      <c r="WDK44" s="50"/>
      <c r="WDL44" s="50"/>
      <c r="WDM44" s="50"/>
      <c r="WDN44" s="50"/>
      <c r="WDO44" s="50"/>
      <c r="WDP44" s="50"/>
      <c r="WDQ44" s="50"/>
      <c r="WDR44" s="50"/>
      <c r="WDS44" s="50"/>
      <c r="WDT44" s="50"/>
      <c r="WDU44" s="50"/>
      <c r="WDV44" s="50"/>
      <c r="WDW44" s="50"/>
      <c r="WDX44" s="50"/>
      <c r="WDY44" s="50"/>
      <c r="WDZ44" s="50"/>
      <c r="WEA44" s="50"/>
      <c r="WEB44" s="50"/>
      <c r="WEC44" s="50"/>
      <c r="WED44" s="50"/>
      <c r="WEE44" s="50"/>
      <c r="WEF44" s="50"/>
      <c r="WEG44" s="50"/>
      <c r="WEH44" s="50"/>
      <c r="WEI44" s="50"/>
      <c r="WEJ44" s="50"/>
      <c r="WEK44" s="50"/>
      <c r="WEL44" s="50"/>
      <c r="WEM44" s="50"/>
      <c r="WEN44" s="50"/>
      <c r="WEO44" s="50"/>
      <c r="WEP44" s="50"/>
      <c r="WEQ44" s="50"/>
      <c r="WER44" s="50"/>
      <c r="WES44" s="50"/>
      <c r="WET44" s="50"/>
      <c r="WEU44" s="50"/>
      <c r="WEV44" s="50"/>
      <c r="WEW44" s="50"/>
      <c r="WEX44" s="50"/>
      <c r="WEY44" s="50"/>
      <c r="WEZ44" s="50"/>
      <c r="WFA44" s="50"/>
      <c r="WFB44" s="50"/>
      <c r="WFC44" s="50"/>
      <c r="WFD44" s="50"/>
      <c r="WFE44" s="50"/>
      <c r="WFF44" s="50"/>
      <c r="WFG44" s="50"/>
      <c r="WFH44" s="50"/>
      <c r="WFI44" s="50"/>
      <c r="WFJ44" s="50"/>
      <c r="WFK44" s="50"/>
      <c r="WFL44" s="50"/>
      <c r="WFM44" s="50"/>
      <c r="WFN44" s="50"/>
      <c r="WFO44" s="50"/>
      <c r="WFP44" s="50"/>
      <c r="WFQ44" s="50"/>
      <c r="WFR44" s="50"/>
      <c r="WFS44" s="50"/>
      <c r="WFT44" s="50"/>
      <c r="WFU44" s="50"/>
      <c r="WFV44" s="50"/>
      <c r="WFW44" s="50"/>
      <c r="WFX44" s="50"/>
      <c r="WFY44" s="50"/>
      <c r="WFZ44" s="50"/>
      <c r="WGA44" s="50"/>
      <c r="WGB44" s="50"/>
      <c r="WGC44" s="50"/>
      <c r="WGD44" s="50"/>
      <c r="WGE44" s="50"/>
      <c r="WGF44" s="50"/>
      <c r="WGG44" s="50"/>
      <c r="WGH44" s="50"/>
      <c r="WGI44" s="50"/>
      <c r="WGJ44" s="50"/>
      <c r="WGK44" s="50"/>
      <c r="WGL44" s="50"/>
      <c r="WGM44" s="50"/>
      <c r="WGN44" s="50"/>
      <c r="WGO44" s="50"/>
      <c r="WGP44" s="50"/>
      <c r="WGQ44" s="50"/>
      <c r="WGR44" s="50"/>
      <c r="WGS44" s="50"/>
      <c r="WGT44" s="50"/>
      <c r="WGU44" s="50"/>
      <c r="WGV44" s="50"/>
      <c r="WGW44" s="50"/>
      <c r="WGX44" s="50"/>
      <c r="WGY44" s="50"/>
      <c r="WGZ44" s="50"/>
      <c r="WHA44" s="50"/>
      <c r="WHB44" s="50"/>
      <c r="WHC44" s="50"/>
      <c r="WHD44" s="50"/>
      <c r="WHE44" s="50"/>
      <c r="WHF44" s="50"/>
      <c r="WHG44" s="50"/>
      <c r="WHH44" s="50"/>
      <c r="WHI44" s="50"/>
      <c r="WHJ44" s="50"/>
      <c r="WHK44" s="50"/>
      <c r="WHL44" s="50"/>
      <c r="WHM44" s="50"/>
      <c r="WHN44" s="50"/>
      <c r="WHO44" s="50"/>
      <c r="WHP44" s="50"/>
      <c r="WHQ44" s="50"/>
      <c r="WHR44" s="50"/>
      <c r="WHS44" s="50"/>
      <c r="WHT44" s="50"/>
      <c r="WHU44" s="50"/>
      <c r="WHV44" s="50"/>
      <c r="WHW44" s="50"/>
      <c r="WHX44" s="50"/>
      <c r="WHY44" s="50"/>
      <c r="WHZ44" s="50"/>
      <c r="WIA44" s="50"/>
      <c r="WIB44" s="50"/>
      <c r="WIC44" s="50"/>
      <c r="WID44" s="50"/>
      <c r="WIE44" s="50"/>
      <c r="WIF44" s="50"/>
      <c r="WIG44" s="50"/>
      <c r="WIH44" s="50"/>
      <c r="WII44" s="50"/>
      <c r="WIJ44" s="50"/>
      <c r="WIK44" s="50"/>
      <c r="WIL44" s="50"/>
      <c r="WIM44" s="50"/>
      <c r="WIN44" s="50"/>
      <c r="WIO44" s="50"/>
      <c r="WIP44" s="50"/>
      <c r="WIQ44" s="50"/>
      <c r="WIR44" s="50"/>
      <c r="WIS44" s="50"/>
      <c r="WIT44" s="50"/>
      <c r="WIU44" s="50"/>
      <c r="WIV44" s="50"/>
      <c r="WIW44" s="50"/>
      <c r="WIX44" s="50"/>
      <c r="WIY44" s="50"/>
      <c r="WIZ44" s="50"/>
      <c r="WJA44" s="50"/>
      <c r="WJB44" s="50"/>
      <c r="WJC44" s="50"/>
      <c r="WJD44" s="50"/>
      <c r="WJE44" s="50"/>
      <c r="WJF44" s="50"/>
      <c r="WJG44" s="50"/>
      <c r="WJH44" s="50"/>
      <c r="WJI44" s="50"/>
      <c r="WJJ44" s="50"/>
      <c r="WJK44" s="50"/>
      <c r="WJL44" s="50"/>
      <c r="WJM44" s="50"/>
      <c r="WJN44" s="50"/>
      <c r="WJO44" s="50"/>
      <c r="WJP44" s="50"/>
      <c r="WJQ44" s="50"/>
      <c r="WJR44" s="50"/>
      <c r="WJS44" s="50"/>
      <c r="WJT44" s="50"/>
      <c r="WJU44" s="50"/>
      <c r="WJV44" s="50"/>
      <c r="WJW44" s="50"/>
      <c r="WJX44" s="50"/>
      <c r="WJY44" s="50"/>
      <c r="WJZ44" s="50"/>
      <c r="WKA44" s="50"/>
      <c r="WKB44" s="50"/>
      <c r="WKC44" s="50"/>
      <c r="WKD44" s="50"/>
      <c r="WKE44" s="50"/>
      <c r="WKF44" s="50"/>
      <c r="WKG44" s="50"/>
      <c r="WKH44" s="50"/>
      <c r="WKI44" s="50"/>
      <c r="WKJ44" s="50"/>
      <c r="WKK44" s="50"/>
      <c r="WKL44" s="50"/>
      <c r="WKM44" s="50"/>
      <c r="WKN44" s="50"/>
      <c r="WKO44" s="50"/>
      <c r="WKP44" s="50"/>
      <c r="WKQ44" s="50"/>
      <c r="WKR44" s="50"/>
      <c r="WKS44" s="50"/>
      <c r="WKT44" s="50"/>
      <c r="WKU44" s="50"/>
      <c r="WKV44" s="50"/>
      <c r="WKW44" s="50"/>
      <c r="WKX44" s="50"/>
      <c r="WKY44" s="50"/>
      <c r="WKZ44" s="50"/>
      <c r="WLA44" s="50"/>
      <c r="WLB44" s="50"/>
      <c r="WLC44" s="50"/>
      <c r="WLD44" s="50"/>
      <c r="WLE44" s="50"/>
      <c r="WLF44" s="50"/>
      <c r="WLG44" s="50"/>
      <c r="WLH44" s="50"/>
      <c r="WLI44" s="50"/>
      <c r="WLJ44" s="50"/>
      <c r="WLK44" s="50"/>
      <c r="WLL44" s="50"/>
      <c r="WLM44" s="50"/>
      <c r="WLN44" s="50"/>
      <c r="WLO44" s="50"/>
      <c r="WLP44" s="50"/>
      <c r="WLQ44" s="50"/>
      <c r="WLR44" s="50"/>
      <c r="WLS44" s="50"/>
      <c r="WLT44" s="50"/>
      <c r="WLU44" s="50"/>
      <c r="WLV44" s="50"/>
      <c r="WLW44" s="50"/>
      <c r="WLX44" s="50"/>
      <c r="WLY44" s="50"/>
      <c r="WLZ44" s="50"/>
      <c r="WMA44" s="50"/>
      <c r="WMB44" s="50"/>
      <c r="WMC44" s="50"/>
      <c r="WMD44" s="50"/>
      <c r="WME44" s="50"/>
      <c r="WMF44" s="50"/>
      <c r="WMG44" s="50"/>
      <c r="WMH44" s="50"/>
      <c r="WMI44" s="50"/>
      <c r="WMJ44" s="50"/>
      <c r="WMK44" s="50"/>
      <c r="WML44" s="50"/>
      <c r="WMM44" s="50"/>
      <c r="WMN44" s="50"/>
      <c r="WMO44" s="50"/>
      <c r="WMP44" s="50"/>
      <c r="WMQ44" s="50"/>
      <c r="WMR44" s="50"/>
      <c r="WMS44" s="50"/>
      <c r="WMT44" s="50"/>
      <c r="WMU44" s="50"/>
      <c r="WMV44" s="50"/>
      <c r="WMW44" s="50"/>
      <c r="WMX44" s="50"/>
      <c r="WMY44" s="50"/>
      <c r="WMZ44" s="50"/>
      <c r="WNA44" s="50"/>
      <c r="WNB44" s="50"/>
      <c r="WNC44" s="50"/>
      <c r="WND44" s="50"/>
      <c r="WNE44" s="50"/>
      <c r="WNF44" s="50"/>
      <c r="WNG44" s="50"/>
      <c r="WNH44" s="50"/>
      <c r="WNI44" s="50"/>
      <c r="WNJ44" s="50"/>
      <c r="WNK44" s="50"/>
      <c r="WNL44" s="50"/>
      <c r="WNM44" s="50"/>
      <c r="WNN44" s="50"/>
      <c r="WNO44" s="50"/>
      <c r="WNP44" s="50"/>
      <c r="WNQ44" s="50"/>
      <c r="WNR44" s="50"/>
      <c r="WNS44" s="50"/>
      <c r="WNT44" s="50"/>
      <c r="WNU44" s="50"/>
      <c r="WNV44" s="50"/>
      <c r="WNW44" s="50"/>
      <c r="WNX44" s="50"/>
      <c r="WNY44" s="50"/>
      <c r="WNZ44" s="50"/>
      <c r="WOA44" s="50"/>
      <c r="WOB44" s="50"/>
      <c r="WOC44" s="50"/>
      <c r="WOD44" s="50"/>
      <c r="WOE44" s="50"/>
      <c r="WOF44" s="50"/>
      <c r="WOG44" s="50"/>
      <c r="WOH44" s="50"/>
      <c r="WOI44" s="50"/>
      <c r="WOJ44" s="50"/>
      <c r="WOK44" s="50"/>
      <c r="WOL44" s="50"/>
      <c r="WOM44" s="50"/>
      <c r="WON44" s="50"/>
      <c r="WOO44" s="50"/>
      <c r="WOP44" s="50"/>
      <c r="WOQ44" s="50"/>
      <c r="WOR44" s="50"/>
      <c r="WOS44" s="50"/>
      <c r="WOT44" s="50"/>
      <c r="WOU44" s="50"/>
      <c r="WOV44" s="50"/>
      <c r="WOW44" s="50"/>
      <c r="WOX44" s="50"/>
      <c r="WOY44" s="50"/>
      <c r="WOZ44" s="50"/>
      <c r="WPA44" s="50"/>
      <c r="WPB44" s="50"/>
      <c r="WPC44" s="50"/>
      <c r="WPD44" s="50"/>
      <c r="WPE44" s="50"/>
      <c r="WPF44" s="50"/>
      <c r="WPG44" s="50"/>
      <c r="WPH44" s="50"/>
      <c r="WPI44" s="50"/>
      <c r="WPJ44" s="50"/>
      <c r="WPK44" s="50"/>
      <c r="WPL44" s="50"/>
      <c r="WPM44" s="50"/>
      <c r="WPN44" s="50"/>
      <c r="WPO44" s="50"/>
      <c r="WPP44" s="50"/>
      <c r="WPQ44" s="50"/>
      <c r="WPR44" s="50"/>
      <c r="WPS44" s="50"/>
      <c r="WPT44" s="50"/>
      <c r="WPU44" s="50"/>
      <c r="WPV44" s="50"/>
      <c r="WPW44" s="50"/>
      <c r="WPX44" s="50"/>
      <c r="WPY44" s="50"/>
      <c r="WPZ44" s="50"/>
      <c r="WQA44" s="50"/>
      <c r="WQB44" s="50"/>
      <c r="WQC44" s="50"/>
      <c r="WQD44" s="50"/>
      <c r="WQE44" s="50"/>
      <c r="WQF44" s="50"/>
      <c r="WQG44" s="50"/>
      <c r="WQH44" s="50"/>
      <c r="WQI44" s="50"/>
      <c r="WQJ44" s="50"/>
      <c r="WQK44" s="50"/>
      <c r="WQL44" s="50"/>
      <c r="WQM44" s="50"/>
      <c r="WQN44" s="50"/>
      <c r="WQO44" s="50"/>
      <c r="WQP44" s="50"/>
      <c r="WQQ44" s="50"/>
      <c r="WQR44" s="50"/>
      <c r="WQS44" s="50"/>
      <c r="WQT44" s="50"/>
      <c r="WQU44" s="50"/>
      <c r="WQV44" s="50"/>
      <c r="WQW44" s="50"/>
      <c r="WQX44" s="50"/>
      <c r="WQY44" s="50"/>
      <c r="WQZ44" s="50"/>
      <c r="WRA44" s="50"/>
      <c r="WRB44" s="50"/>
      <c r="WRC44" s="50"/>
      <c r="WRD44" s="50"/>
      <c r="WRE44" s="50"/>
      <c r="WRF44" s="50"/>
      <c r="WRG44" s="50"/>
      <c r="WRH44" s="50"/>
      <c r="WRI44" s="50"/>
      <c r="WRJ44" s="50"/>
      <c r="WRK44" s="50"/>
      <c r="WRL44" s="50"/>
      <c r="WRM44" s="50"/>
      <c r="WRN44" s="50"/>
      <c r="WRO44" s="50"/>
      <c r="WRP44" s="50"/>
      <c r="WRQ44" s="50"/>
      <c r="WRR44" s="50"/>
      <c r="WRS44" s="50"/>
      <c r="WRT44" s="50"/>
      <c r="WRU44" s="50"/>
      <c r="WRV44" s="50"/>
      <c r="WRW44" s="50"/>
      <c r="WRX44" s="50"/>
      <c r="WRY44" s="50"/>
      <c r="WRZ44" s="50"/>
      <c r="WSA44" s="50"/>
      <c r="WSB44" s="50"/>
      <c r="WSC44" s="50"/>
      <c r="WSD44" s="50"/>
      <c r="WSE44" s="50"/>
      <c r="WSF44" s="50"/>
      <c r="WSG44" s="50"/>
      <c r="WSH44" s="50"/>
      <c r="WSI44" s="50"/>
      <c r="WSJ44" s="50"/>
      <c r="WSK44" s="50"/>
      <c r="WSL44" s="50"/>
      <c r="WSM44" s="50"/>
      <c r="WSN44" s="50"/>
      <c r="WSO44" s="50"/>
      <c r="WSP44" s="50"/>
      <c r="WSQ44" s="50"/>
      <c r="WSR44" s="50"/>
      <c r="WSS44" s="50"/>
      <c r="WST44" s="50"/>
      <c r="WSU44" s="50"/>
      <c r="WSV44" s="50"/>
      <c r="WSW44" s="50"/>
      <c r="WSX44" s="50"/>
      <c r="WSY44" s="50"/>
      <c r="WSZ44" s="50"/>
      <c r="WTA44" s="50"/>
      <c r="WTB44" s="50"/>
      <c r="WTC44" s="50"/>
      <c r="WTD44" s="50"/>
      <c r="WTE44" s="50"/>
      <c r="WTF44" s="50"/>
      <c r="WTG44" s="50"/>
      <c r="WTH44" s="50"/>
      <c r="WTI44" s="50"/>
      <c r="WTJ44" s="50"/>
      <c r="WTK44" s="50"/>
      <c r="WTL44" s="50"/>
      <c r="WTM44" s="50"/>
      <c r="WTN44" s="50"/>
      <c r="WTO44" s="50"/>
      <c r="WTP44" s="50"/>
      <c r="WTQ44" s="50"/>
      <c r="WTR44" s="50"/>
      <c r="WTS44" s="50"/>
      <c r="WTT44" s="50"/>
      <c r="WTU44" s="50"/>
      <c r="WTV44" s="50"/>
      <c r="WTW44" s="50"/>
      <c r="WTX44" s="50"/>
      <c r="WTY44" s="50"/>
      <c r="WTZ44" s="50"/>
      <c r="WUA44" s="50"/>
      <c r="WUB44" s="50"/>
      <c r="WUC44" s="50"/>
      <c r="WUD44" s="50"/>
      <c r="WUE44" s="50"/>
      <c r="WUF44" s="50"/>
      <c r="WUG44" s="50"/>
      <c r="WUH44" s="50"/>
      <c r="WUI44" s="50"/>
      <c r="WUJ44" s="50"/>
      <c r="WUK44" s="50"/>
      <c r="WUL44" s="50"/>
      <c r="WUM44" s="50"/>
      <c r="WUN44" s="50"/>
      <c r="WUO44" s="50"/>
      <c r="WUP44" s="50"/>
      <c r="WUQ44" s="50"/>
      <c r="WUR44" s="50"/>
      <c r="WUS44" s="50"/>
      <c r="WUT44" s="50"/>
      <c r="WUU44" s="50"/>
      <c r="WUV44" s="50"/>
      <c r="WUW44" s="50"/>
      <c r="WUX44" s="50"/>
      <c r="WUY44" s="50"/>
      <c r="WUZ44" s="50"/>
      <c r="WVA44" s="50"/>
      <c r="WVB44" s="50"/>
      <c r="WVC44" s="50"/>
      <c r="WVD44" s="50"/>
      <c r="WVE44" s="50"/>
      <c r="WVF44" s="50"/>
      <c r="WVG44" s="50"/>
      <c r="WVH44" s="50"/>
      <c r="WVI44" s="50"/>
      <c r="WVJ44" s="50"/>
      <c r="WVK44" s="50"/>
      <c r="WVL44" s="50"/>
      <c r="WVM44" s="50"/>
      <c r="WVN44" s="50"/>
      <c r="WVO44" s="50"/>
      <c r="WVP44" s="50"/>
      <c r="WVQ44" s="50"/>
      <c r="WVR44" s="50"/>
      <c r="WVS44" s="50"/>
      <c r="WVT44" s="50"/>
      <c r="WVU44" s="50"/>
      <c r="WVV44" s="50"/>
      <c r="WVW44" s="50"/>
      <c r="WVX44" s="50"/>
      <c r="WVY44" s="50"/>
      <c r="WVZ44" s="50"/>
      <c r="WWA44" s="50"/>
      <c r="WWB44" s="50"/>
      <c r="WWC44" s="50"/>
      <c r="WWD44" s="50"/>
      <c r="WWE44" s="50"/>
      <c r="WWF44" s="50"/>
      <c r="WWG44" s="50"/>
      <c r="WWH44" s="50"/>
      <c r="WWI44" s="50"/>
      <c r="WWJ44" s="50"/>
      <c r="WWK44" s="50"/>
      <c r="WWL44" s="50"/>
      <c r="WWM44" s="50"/>
      <c r="WWN44" s="50"/>
      <c r="WWO44" s="50"/>
      <c r="WWP44" s="50"/>
      <c r="WWQ44" s="50"/>
      <c r="WWR44" s="50"/>
      <c r="WWS44" s="50"/>
      <c r="WWT44" s="50"/>
      <c r="WWU44" s="50"/>
      <c r="WWV44" s="50"/>
      <c r="WWW44" s="50"/>
      <c r="WWX44" s="50"/>
      <c r="WWY44" s="50"/>
      <c r="WWZ44" s="50"/>
      <c r="WXA44" s="50"/>
      <c r="WXB44" s="50"/>
      <c r="WXC44" s="50"/>
      <c r="WXD44" s="50"/>
      <c r="WXE44" s="50"/>
      <c r="WXF44" s="50"/>
      <c r="WXG44" s="50"/>
      <c r="WXH44" s="50"/>
      <c r="WXI44" s="50"/>
      <c r="WXJ44" s="50"/>
      <c r="WXK44" s="50"/>
      <c r="WXL44" s="50"/>
      <c r="WXM44" s="50"/>
      <c r="WXN44" s="50"/>
      <c r="WXO44" s="50"/>
      <c r="WXP44" s="50"/>
      <c r="WXQ44" s="50"/>
      <c r="WXR44" s="50"/>
      <c r="WXS44" s="50"/>
      <c r="WXT44" s="50"/>
      <c r="WXU44" s="50"/>
      <c r="WXV44" s="50"/>
      <c r="WXW44" s="50"/>
      <c r="WXX44" s="50"/>
      <c r="WXY44" s="50"/>
      <c r="WXZ44" s="50"/>
      <c r="WYA44" s="50"/>
      <c r="WYB44" s="50"/>
      <c r="WYC44" s="50"/>
      <c r="WYD44" s="50"/>
      <c r="WYE44" s="50"/>
      <c r="WYF44" s="50"/>
      <c r="WYG44" s="50"/>
      <c r="WYH44" s="50"/>
      <c r="WYI44" s="50"/>
      <c r="WYJ44" s="50"/>
      <c r="WYK44" s="50"/>
      <c r="WYL44" s="50"/>
      <c r="WYM44" s="50"/>
      <c r="WYN44" s="50"/>
      <c r="WYO44" s="50"/>
      <c r="WYP44" s="50"/>
      <c r="WYQ44" s="50"/>
      <c r="WYR44" s="50"/>
      <c r="WYS44" s="50"/>
      <c r="WYT44" s="50"/>
      <c r="WYU44" s="50"/>
      <c r="WYV44" s="50"/>
      <c r="WYW44" s="50"/>
      <c r="WYX44" s="50"/>
      <c r="WYY44" s="50"/>
      <c r="WYZ44" s="50"/>
      <c r="WZA44" s="50"/>
      <c r="WZB44" s="50"/>
      <c r="WZC44" s="50"/>
      <c r="WZD44" s="50"/>
      <c r="WZE44" s="50"/>
      <c r="WZF44" s="50"/>
      <c r="WZG44" s="50"/>
      <c r="WZH44" s="50"/>
      <c r="WZI44" s="50"/>
      <c r="WZJ44" s="50"/>
      <c r="WZK44" s="50"/>
      <c r="WZL44" s="50"/>
      <c r="WZM44" s="50"/>
      <c r="WZN44" s="50"/>
      <c r="WZO44" s="50"/>
      <c r="WZP44" s="50"/>
      <c r="WZQ44" s="50"/>
      <c r="WZR44" s="50"/>
      <c r="WZS44" s="50"/>
      <c r="WZT44" s="50"/>
      <c r="WZU44" s="50"/>
      <c r="WZV44" s="50"/>
      <c r="WZW44" s="50"/>
      <c r="WZX44" s="50"/>
      <c r="WZY44" s="50"/>
      <c r="WZZ44" s="50"/>
      <c r="XAA44" s="50"/>
      <c r="XAB44" s="50"/>
      <c r="XAC44" s="50"/>
      <c r="XAD44" s="50"/>
      <c r="XAE44" s="50"/>
      <c r="XAF44" s="50"/>
      <c r="XAG44" s="50"/>
      <c r="XAH44" s="50"/>
      <c r="XAI44" s="50"/>
      <c r="XAJ44" s="50"/>
      <c r="XAK44" s="50"/>
      <c r="XAL44" s="50"/>
      <c r="XAM44" s="50"/>
      <c r="XAN44" s="50"/>
      <c r="XAO44" s="50"/>
      <c r="XAP44" s="50"/>
      <c r="XAQ44" s="50"/>
      <c r="XAR44" s="50"/>
      <c r="XAS44" s="50"/>
      <c r="XAT44" s="50"/>
      <c r="XAU44" s="50"/>
      <c r="XAV44" s="50"/>
      <c r="XAW44" s="50"/>
      <c r="XAX44" s="50"/>
      <c r="XAY44" s="50"/>
      <c r="XAZ44" s="50"/>
      <c r="XBA44" s="50"/>
      <c r="XBB44" s="50"/>
      <c r="XBC44" s="50"/>
      <c r="XBD44" s="50"/>
      <c r="XBE44" s="50"/>
      <c r="XBF44" s="50"/>
      <c r="XBG44" s="50"/>
      <c r="XBH44" s="50"/>
      <c r="XBI44" s="50"/>
      <c r="XBJ44" s="50"/>
      <c r="XBK44" s="50"/>
      <c r="XBL44" s="50"/>
      <c r="XBM44" s="50"/>
      <c r="XBN44" s="50"/>
      <c r="XBO44" s="50"/>
      <c r="XBP44" s="50"/>
      <c r="XBQ44" s="50"/>
      <c r="XBR44" s="50"/>
      <c r="XBS44" s="50"/>
      <c r="XBT44" s="50"/>
      <c r="XBU44" s="50"/>
      <c r="XBV44" s="50"/>
      <c r="XBW44" s="50"/>
      <c r="XBX44" s="50"/>
      <c r="XBY44" s="50"/>
      <c r="XBZ44" s="50"/>
      <c r="XCA44" s="50"/>
      <c r="XCB44" s="50"/>
      <c r="XCC44" s="50"/>
      <c r="XCD44" s="50"/>
      <c r="XCE44" s="50"/>
      <c r="XCF44" s="50"/>
      <c r="XCG44" s="50"/>
      <c r="XCH44" s="50"/>
      <c r="XCI44" s="50"/>
      <c r="XCJ44" s="50"/>
      <c r="XCK44" s="50"/>
      <c r="XCL44" s="50"/>
      <c r="XCM44" s="50"/>
      <c r="XCN44" s="50"/>
      <c r="XCO44" s="50"/>
      <c r="XCP44" s="50"/>
      <c r="XCQ44" s="50"/>
      <c r="XCR44" s="50"/>
      <c r="XCS44" s="50"/>
      <c r="XCT44" s="50"/>
      <c r="XCU44" s="50"/>
      <c r="XCV44" s="50"/>
      <c r="XCW44" s="50"/>
      <c r="XCX44" s="50"/>
      <c r="XCY44" s="50"/>
      <c r="XCZ44" s="50"/>
      <c r="XDA44" s="50"/>
      <c r="XDB44" s="50"/>
      <c r="XDC44" s="50"/>
      <c r="XDD44" s="50"/>
      <c r="XDE44" s="50"/>
      <c r="XDF44" s="50"/>
      <c r="XDG44" s="50"/>
      <c r="XDH44" s="50"/>
      <c r="XDI44" s="50"/>
      <c r="XDJ44" s="50"/>
      <c r="XDK44" s="50"/>
      <c r="XDL44" s="50"/>
      <c r="XDM44" s="50"/>
      <c r="XDN44" s="50"/>
      <c r="XDO44" s="50"/>
      <c r="XDP44" s="50"/>
      <c r="XDQ44" s="50"/>
      <c r="XDR44" s="50"/>
      <c r="XDS44" s="50"/>
      <c r="XDT44" s="50"/>
      <c r="XDU44" s="50"/>
      <c r="XDV44" s="50"/>
    </row>
    <row r="45" spans="1:16350" s="78" customFormat="1" ht="15" customHeight="1" x14ac:dyDescent="0.25">
      <c r="A45" s="41"/>
      <c r="B45" s="38" t="s">
        <v>141</v>
      </c>
      <c r="C45" s="38"/>
      <c r="D45" s="38"/>
      <c r="E45" s="38"/>
      <c r="F45" s="38"/>
      <c r="G45" s="38"/>
      <c r="H45" s="38"/>
      <c r="I45" s="38"/>
      <c r="J45" s="38"/>
      <c r="K45" s="38"/>
      <c r="L45" s="38"/>
      <c r="M45" s="38"/>
      <c r="N45" s="38"/>
      <c r="O45" s="38"/>
      <c r="P45" s="38"/>
      <c r="Q45" s="38"/>
      <c r="R45" s="38"/>
      <c r="S45" s="38"/>
      <c r="T45" s="253">
        <v>92159.978264809994</v>
      </c>
      <c r="U45" s="253">
        <v>93154.950380509996</v>
      </c>
      <c r="V45" s="338">
        <v>93850.060180650005</v>
      </c>
      <c r="W45" s="338">
        <v>94985.699804000003</v>
      </c>
      <c r="X45" s="253">
        <f t="shared" si="20"/>
        <v>96054.708243999994</v>
      </c>
      <c r="Y45" s="253"/>
      <c r="Z45" s="347"/>
      <c r="AA45" s="338">
        <f>'Operating Data'!AA126</f>
        <v>95268.805810999998</v>
      </c>
      <c r="AB45" s="338">
        <f>'Operating Data'!AB126</f>
        <v>95584.975231000004</v>
      </c>
      <c r="AC45" s="338">
        <f>'Operating Data'!AC126</f>
        <v>95863.532269000003</v>
      </c>
      <c r="AD45" s="338">
        <f>'Operating Data'!AD126</f>
        <v>96054.708243999994</v>
      </c>
      <c r="AE45" s="338">
        <f>'Operating Data'!AE126</f>
        <v>96284.297307999994</v>
      </c>
      <c r="AF45" s="347"/>
      <c r="AG45" s="347"/>
      <c r="AH45" s="347"/>
      <c r="AI45" s="347"/>
      <c r="AJ45" s="338"/>
      <c r="AK45" s="354"/>
      <c r="AL45" s="354"/>
      <c r="AM45" s="354"/>
      <c r="AN45" s="338"/>
      <c r="AO45" s="354"/>
      <c r="AP45" s="354"/>
      <c r="AQ45" s="354"/>
      <c r="AR45" s="347"/>
      <c r="AS45" s="347"/>
      <c r="AT45" s="347"/>
      <c r="AU45" s="347"/>
      <c r="AV45" s="347"/>
      <c r="AW45" s="347"/>
      <c r="AX45" s="347"/>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c r="IW45" s="41"/>
      <c r="IX45" s="41"/>
      <c r="IY45" s="41"/>
      <c r="IZ45" s="41"/>
      <c r="JA45" s="41"/>
      <c r="JB45" s="41"/>
      <c r="JC45" s="41"/>
      <c r="JD45" s="41"/>
      <c r="JE45" s="41"/>
      <c r="JF45" s="41"/>
      <c r="JG45" s="41"/>
      <c r="JH45" s="41"/>
      <c r="JI45" s="41"/>
      <c r="JJ45" s="41"/>
      <c r="JK45" s="41"/>
      <c r="JL45" s="41"/>
      <c r="JM45" s="41"/>
      <c r="JN45" s="41"/>
      <c r="JO45" s="41"/>
      <c r="JP45" s="41"/>
      <c r="JQ45" s="41"/>
      <c r="JR45" s="41"/>
      <c r="JS45" s="41"/>
      <c r="JT45" s="41"/>
      <c r="JU45" s="41"/>
      <c r="JV45" s="41"/>
      <c r="JW45" s="41"/>
      <c r="JX45" s="41"/>
      <c r="JY45" s="41"/>
      <c r="JZ45" s="41"/>
      <c r="KA45" s="41"/>
      <c r="KB45" s="41"/>
      <c r="KC45" s="41"/>
      <c r="KD45" s="41"/>
      <c r="KE45" s="41"/>
      <c r="KF45" s="41"/>
      <c r="KG45" s="41"/>
      <c r="KH45" s="41"/>
      <c r="KI45" s="41"/>
      <c r="KJ45" s="41"/>
      <c r="KK45" s="41"/>
      <c r="KL45" s="41"/>
      <c r="KM45" s="41"/>
      <c r="KN45" s="41"/>
      <c r="KO45" s="41"/>
      <c r="KP45" s="41"/>
      <c r="KQ45" s="41"/>
      <c r="KR45" s="41"/>
      <c r="KS45" s="41"/>
      <c r="KT45" s="41"/>
      <c r="KU45" s="41"/>
      <c r="KV45" s="41"/>
      <c r="KW45" s="41"/>
      <c r="KX45" s="41"/>
      <c r="KY45" s="41"/>
      <c r="KZ45" s="41"/>
      <c r="LA45" s="41"/>
      <c r="LB45" s="41"/>
      <c r="LC45" s="41"/>
      <c r="LD45" s="41"/>
      <c r="LE45" s="41"/>
      <c r="LF45" s="41"/>
      <c r="LG45" s="41"/>
      <c r="LH45" s="41"/>
      <c r="LI45" s="41"/>
      <c r="LJ45" s="41"/>
      <c r="LK45" s="41"/>
      <c r="LL45" s="41"/>
      <c r="LM45" s="41"/>
      <c r="LN45" s="41"/>
      <c r="LO45" s="41"/>
      <c r="LP45" s="41"/>
      <c r="LQ45" s="41"/>
      <c r="LR45" s="41"/>
      <c r="LS45" s="41"/>
      <c r="LT45" s="41"/>
      <c r="LU45" s="41"/>
      <c r="LV45" s="41"/>
      <c r="LW45" s="41"/>
      <c r="LX45" s="41"/>
      <c r="LY45" s="41"/>
      <c r="LZ45" s="41"/>
      <c r="MA45" s="41"/>
      <c r="MB45" s="41"/>
      <c r="MC45" s="41"/>
      <c r="MD45" s="41"/>
      <c r="ME45" s="41"/>
      <c r="MF45" s="41"/>
      <c r="MG45" s="41"/>
      <c r="MH45" s="41"/>
      <c r="MI45" s="41"/>
      <c r="MJ45" s="41"/>
      <c r="MK45" s="41"/>
      <c r="ML45" s="41"/>
      <c r="MM45" s="41"/>
      <c r="MN45" s="41"/>
      <c r="MO45" s="41"/>
      <c r="MP45" s="41"/>
      <c r="MQ45" s="41"/>
      <c r="MR45" s="41"/>
      <c r="MS45" s="41"/>
      <c r="MT45" s="41"/>
      <c r="MU45" s="41"/>
      <c r="MV45" s="41"/>
      <c r="MW45" s="41"/>
      <c r="MX45" s="41"/>
      <c r="MY45" s="41"/>
      <c r="MZ45" s="41"/>
      <c r="NA45" s="41"/>
      <c r="NB45" s="41"/>
      <c r="NC45" s="41"/>
      <c r="ND45" s="41"/>
      <c r="NE45" s="41"/>
      <c r="NF45" s="41"/>
      <c r="NG45" s="41"/>
      <c r="NH45" s="41"/>
      <c r="NI45" s="41"/>
      <c r="NJ45" s="41"/>
      <c r="NK45" s="41"/>
      <c r="NL45" s="41"/>
      <c r="NM45" s="41"/>
      <c r="NN45" s="41"/>
      <c r="NO45" s="41"/>
      <c r="NP45" s="41"/>
      <c r="NQ45" s="41"/>
      <c r="NR45" s="41"/>
      <c r="NS45" s="41"/>
      <c r="NT45" s="41"/>
      <c r="NU45" s="41"/>
      <c r="NV45" s="41"/>
      <c r="NW45" s="41"/>
      <c r="NX45" s="41"/>
      <c r="NY45" s="41"/>
      <c r="NZ45" s="41"/>
      <c r="OA45" s="41"/>
      <c r="OB45" s="41"/>
      <c r="OC45" s="41"/>
      <c r="OD45" s="41"/>
      <c r="OE45" s="41"/>
      <c r="OF45" s="41"/>
      <c r="OG45" s="41"/>
      <c r="OH45" s="41"/>
      <c r="OI45" s="41"/>
      <c r="OJ45" s="41"/>
      <c r="OK45" s="41"/>
      <c r="OL45" s="41"/>
      <c r="OM45" s="41"/>
      <c r="ON45" s="41"/>
      <c r="OO45" s="41"/>
      <c r="OP45" s="41"/>
      <c r="OQ45" s="41"/>
      <c r="OR45" s="41"/>
      <c r="OS45" s="41"/>
      <c r="OT45" s="41"/>
      <c r="OU45" s="41"/>
      <c r="OV45" s="41"/>
      <c r="OW45" s="41"/>
      <c r="OX45" s="41"/>
      <c r="OY45" s="41"/>
      <c r="OZ45" s="41"/>
      <c r="PA45" s="41"/>
      <c r="PB45" s="41"/>
      <c r="PC45" s="41"/>
      <c r="PD45" s="41"/>
      <c r="PE45" s="41"/>
      <c r="PF45" s="41"/>
      <c r="PG45" s="41"/>
      <c r="PH45" s="41"/>
      <c r="PI45" s="41"/>
      <c r="PJ45" s="41"/>
      <c r="PK45" s="41"/>
      <c r="PL45" s="41"/>
      <c r="PM45" s="41"/>
      <c r="PN45" s="41"/>
      <c r="PO45" s="41"/>
      <c r="PP45" s="41"/>
      <c r="PQ45" s="41"/>
      <c r="PR45" s="41"/>
      <c r="PS45" s="41"/>
      <c r="PT45" s="41"/>
      <c r="PU45" s="41"/>
      <c r="PV45" s="41"/>
      <c r="PW45" s="41"/>
      <c r="PX45" s="41"/>
      <c r="PY45" s="41"/>
      <c r="PZ45" s="41"/>
      <c r="QA45" s="41"/>
      <c r="QB45" s="41"/>
      <c r="QC45" s="41"/>
      <c r="QD45" s="41"/>
      <c r="QE45" s="41"/>
      <c r="QF45" s="41"/>
      <c r="QG45" s="41"/>
      <c r="QH45" s="41"/>
      <c r="QI45" s="41"/>
      <c r="QJ45" s="41"/>
      <c r="QK45" s="41"/>
      <c r="QL45" s="41"/>
      <c r="QM45" s="41"/>
      <c r="QN45" s="41"/>
      <c r="QO45" s="41"/>
      <c r="QP45" s="41"/>
      <c r="QQ45" s="41"/>
      <c r="QR45" s="41"/>
      <c r="QS45" s="41"/>
      <c r="QT45" s="41"/>
      <c r="QU45" s="41"/>
      <c r="QV45" s="41"/>
      <c r="QW45" s="41"/>
      <c r="QX45" s="41"/>
      <c r="QY45" s="41"/>
      <c r="QZ45" s="41"/>
      <c r="RA45" s="41"/>
      <c r="RB45" s="41"/>
      <c r="RC45" s="41"/>
      <c r="RD45" s="41"/>
      <c r="RE45" s="41"/>
      <c r="RF45" s="41"/>
      <c r="RG45" s="41"/>
      <c r="RH45" s="41"/>
      <c r="RI45" s="41"/>
      <c r="RJ45" s="41"/>
      <c r="RK45" s="41"/>
      <c r="RL45" s="41"/>
      <c r="RM45" s="41"/>
      <c r="RN45" s="41"/>
      <c r="RO45" s="41"/>
      <c r="RP45" s="41"/>
      <c r="RQ45" s="41"/>
      <c r="RR45" s="41"/>
      <c r="RS45" s="41"/>
      <c r="RT45" s="41"/>
      <c r="RU45" s="41"/>
      <c r="RV45" s="41"/>
      <c r="RW45" s="41"/>
      <c r="RX45" s="41"/>
      <c r="RY45" s="41"/>
      <c r="RZ45" s="41"/>
      <c r="SA45" s="41"/>
      <c r="SB45" s="41"/>
      <c r="SC45" s="41"/>
      <c r="SD45" s="41"/>
      <c r="SE45" s="41"/>
      <c r="SF45" s="41"/>
      <c r="SG45" s="41"/>
      <c r="SH45" s="41"/>
      <c r="SI45" s="41"/>
      <c r="SJ45" s="41"/>
      <c r="SK45" s="41"/>
      <c r="SL45" s="41"/>
      <c r="SM45" s="41"/>
      <c r="SN45" s="41"/>
      <c r="SO45" s="41"/>
      <c r="SP45" s="41"/>
      <c r="SQ45" s="41"/>
      <c r="SR45" s="41"/>
      <c r="SS45" s="41"/>
      <c r="ST45" s="41"/>
      <c r="SU45" s="41"/>
      <c r="SV45" s="41"/>
      <c r="SW45" s="41"/>
      <c r="SX45" s="41"/>
      <c r="SY45" s="41"/>
      <c r="SZ45" s="41"/>
      <c r="TA45" s="41"/>
      <c r="TB45" s="41"/>
      <c r="TC45" s="41"/>
      <c r="TD45" s="41"/>
      <c r="TE45" s="41"/>
      <c r="TF45" s="41"/>
      <c r="TG45" s="41"/>
      <c r="TH45" s="41"/>
      <c r="TI45" s="41"/>
      <c r="TJ45" s="41"/>
      <c r="TK45" s="41"/>
      <c r="TL45" s="41"/>
      <c r="TM45" s="41"/>
      <c r="TN45" s="41"/>
      <c r="TO45" s="41"/>
      <c r="TP45" s="41"/>
      <c r="TQ45" s="41"/>
      <c r="TR45" s="41"/>
      <c r="TS45" s="41"/>
      <c r="TT45" s="41"/>
      <c r="TU45" s="41"/>
      <c r="TV45" s="41"/>
      <c r="TW45" s="41"/>
      <c r="TX45" s="41"/>
      <c r="TY45" s="41"/>
      <c r="TZ45" s="41"/>
      <c r="UA45" s="41"/>
      <c r="UB45" s="41"/>
      <c r="UC45" s="41"/>
      <c r="UD45" s="41"/>
      <c r="UE45" s="41"/>
      <c r="UF45" s="41"/>
      <c r="UG45" s="41"/>
      <c r="UH45" s="41"/>
      <c r="UI45" s="41"/>
      <c r="UJ45" s="41"/>
      <c r="UK45" s="41"/>
      <c r="UL45" s="41"/>
      <c r="UM45" s="41"/>
      <c r="UN45" s="41"/>
      <c r="UO45" s="41"/>
      <c r="UP45" s="41"/>
      <c r="UQ45" s="41"/>
      <c r="UR45" s="41"/>
      <c r="US45" s="41"/>
      <c r="UT45" s="41"/>
      <c r="UU45" s="41"/>
      <c r="UV45" s="41"/>
      <c r="UW45" s="41"/>
      <c r="UX45" s="41"/>
      <c r="UY45" s="41"/>
      <c r="UZ45" s="41"/>
      <c r="VA45" s="41"/>
      <c r="VB45" s="41"/>
      <c r="VC45" s="41"/>
      <c r="VD45" s="41"/>
      <c r="VE45" s="41"/>
      <c r="VF45" s="41"/>
      <c r="VG45" s="41"/>
      <c r="VH45" s="41"/>
      <c r="VI45" s="41"/>
      <c r="VJ45" s="41"/>
      <c r="VK45" s="41"/>
      <c r="VL45" s="41"/>
      <c r="VM45" s="41"/>
      <c r="VN45" s="41"/>
      <c r="VO45" s="41"/>
      <c r="VP45" s="41"/>
      <c r="VQ45" s="41"/>
      <c r="VR45" s="41"/>
      <c r="VS45" s="41"/>
      <c r="VT45" s="41"/>
      <c r="VU45" s="41"/>
      <c r="VV45" s="41"/>
      <c r="VW45" s="41"/>
      <c r="VX45" s="41"/>
      <c r="VY45" s="41"/>
      <c r="VZ45" s="41"/>
      <c r="WA45" s="41"/>
      <c r="WB45" s="41"/>
      <c r="WC45" s="41"/>
      <c r="WD45" s="41"/>
      <c r="WE45" s="41"/>
      <c r="WF45" s="41"/>
      <c r="WG45" s="41"/>
      <c r="WH45" s="41"/>
      <c r="WI45" s="41"/>
      <c r="WJ45" s="41"/>
      <c r="WK45" s="41"/>
      <c r="WL45" s="41"/>
      <c r="WM45" s="41"/>
      <c r="WN45" s="41"/>
      <c r="WO45" s="41"/>
      <c r="WP45" s="41"/>
      <c r="WQ45" s="41"/>
      <c r="WR45" s="41"/>
      <c r="WS45" s="41"/>
      <c r="WT45" s="41"/>
      <c r="WU45" s="41"/>
      <c r="WV45" s="41"/>
      <c r="WW45" s="41"/>
      <c r="WX45" s="41"/>
      <c r="WY45" s="41"/>
      <c r="WZ45" s="41"/>
      <c r="XA45" s="41"/>
      <c r="XB45" s="41"/>
      <c r="XC45" s="41"/>
      <c r="XD45" s="41"/>
      <c r="XE45" s="41"/>
      <c r="XF45" s="41"/>
      <c r="XG45" s="41"/>
      <c r="XH45" s="41"/>
      <c r="XI45" s="41"/>
      <c r="XJ45" s="41"/>
      <c r="XK45" s="41"/>
      <c r="XL45" s="41"/>
      <c r="XM45" s="41"/>
      <c r="XN45" s="41"/>
      <c r="XO45" s="41"/>
      <c r="XP45" s="41"/>
      <c r="XQ45" s="41"/>
      <c r="XR45" s="41"/>
      <c r="XS45" s="41"/>
      <c r="XT45" s="41"/>
      <c r="XU45" s="41"/>
      <c r="XV45" s="41"/>
      <c r="XW45" s="41"/>
      <c r="XX45" s="41"/>
      <c r="XY45" s="41"/>
      <c r="XZ45" s="41"/>
      <c r="YA45" s="41"/>
      <c r="YB45" s="41"/>
      <c r="YC45" s="41"/>
      <c r="YD45" s="41"/>
      <c r="YE45" s="41"/>
      <c r="YF45" s="41"/>
      <c r="YG45" s="41"/>
      <c r="YH45" s="41"/>
      <c r="YI45" s="41"/>
      <c r="YJ45" s="41"/>
      <c r="YK45" s="41"/>
      <c r="YL45" s="41"/>
      <c r="YM45" s="41"/>
      <c r="YN45" s="41"/>
      <c r="YO45" s="41"/>
      <c r="YP45" s="41"/>
      <c r="YQ45" s="41"/>
      <c r="YR45" s="41"/>
      <c r="YS45" s="41"/>
      <c r="YT45" s="41"/>
      <c r="YU45" s="41"/>
      <c r="YV45" s="41"/>
      <c r="YW45" s="41"/>
      <c r="YX45" s="41"/>
      <c r="YY45" s="41"/>
      <c r="YZ45" s="41"/>
      <c r="ZA45" s="41"/>
      <c r="ZB45" s="41"/>
      <c r="ZC45" s="41"/>
      <c r="ZD45" s="41"/>
      <c r="ZE45" s="41"/>
      <c r="ZF45" s="41"/>
      <c r="ZG45" s="41"/>
      <c r="ZH45" s="41"/>
      <c r="ZI45" s="41"/>
      <c r="ZJ45" s="41"/>
      <c r="ZK45" s="41"/>
      <c r="ZL45" s="41"/>
      <c r="ZM45" s="41"/>
      <c r="ZN45" s="41"/>
      <c r="ZO45" s="41"/>
      <c r="ZP45" s="41"/>
      <c r="ZQ45" s="41"/>
      <c r="ZR45" s="41"/>
      <c r="ZS45" s="41"/>
      <c r="ZT45" s="41"/>
      <c r="ZU45" s="41"/>
      <c r="ZV45" s="41"/>
      <c r="ZW45" s="41"/>
      <c r="ZX45" s="41"/>
      <c r="ZY45" s="41"/>
      <c r="ZZ45" s="41"/>
      <c r="AAA45" s="41"/>
      <c r="AAB45" s="41"/>
      <c r="AAC45" s="41"/>
      <c r="AAD45" s="41"/>
      <c r="AAE45" s="41"/>
      <c r="AAF45" s="41"/>
      <c r="AAG45" s="41"/>
      <c r="AAH45" s="41"/>
      <c r="AAI45" s="41"/>
      <c r="AAJ45" s="41"/>
      <c r="AAK45" s="41"/>
      <c r="AAL45" s="41"/>
      <c r="AAM45" s="41"/>
      <c r="AAN45" s="41"/>
      <c r="AAO45" s="41"/>
      <c r="AAP45" s="41"/>
      <c r="AAQ45" s="41"/>
      <c r="AAR45" s="41"/>
      <c r="AAS45" s="41"/>
      <c r="AAT45" s="41"/>
      <c r="AAU45" s="41"/>
      <c r="AAV45" s="41"/>
      <c r="AAW45" s="41"/>
      <c r="AAX45" s="41"/>
      <c r="AAY45" s="41"/>
      <c r="AAZ45" s="41"/>
      <c r="ABA45" s="41"/>
      <c r="ABB45" s="41"/>
      <c r="ABC45" s="41"/>
      <c r="ABD45" s="41"/>
      <c r="ABE45" s="41"/>
      <c r="ABF45" s="41"/>
      <c r="ABG45" s="41"/>
      <c r="ABH45" s="41"/>
      <c r="ABI45" s="41"/>
      <c r="ABJ45" s="41"/>
      <c r="ABK45" s="41"/>
      <c r="ABL45" s="41"/>
      <c r="ABM45" s="41"/>
      <c r="ABN45" s="41"/>
      <c r="ABO45" s="41"/>
      <c r="ABP45" s="41"/>
      <c r="ABQ45" s="41"/>
      <c r="ABR45" s="41"/>
      <c r="ABS45" s="41"/>
      <c r="ABT45" s="41"/>
      <c r="ABU45" s="41"/>
      <c r="ABV45" s="41"/>
      <c r="ABW45" s="41"/>
      <c r="ABX45" s="41"/>
      <c r="ABY45" s="41"/>
      <c r="ABZ45" s="41"/>
      <c r="ACA45" s="41"/>
      <c r="ACB45" s="41"/>
      <c r="ACC45" s="41"/>
      <c r="ACD45" s="41"/>
      <c r="ACE45" s="41"/>
      <c r="ACF45" s="41"/>
      <c r="ACG45" s="41"/>
      <c r="ACH45" s="41"/>
      <c r="ACI45" s="41"/>
      <c r="ACJ45" s="41"/>
      <c r="ACK45" s="41"/>
      <c r="ACL45" s="41"/>
      <c r="ACM45" s="41"/>
      <c r="ACN45" s="41"/>
      <c r="ACO45" s="41"/>
      <c r="ACP45" s="41"/>
      <c r="ACQ45" s="41"/>
      <c r="ACR45" s="41"/>
      <c r="ACS45" s="41"/>
      <c r="ACT45" s="41"/>
      <c r="ACU45" s="41"/>
      <c r="ACV45" s="41"/>
      <c r="ACW45" s="41"/>
      <c r="ACX45" s="41"/>
      <c r="ACY45" s="41"/>
      <c r="ACZ45" s="41"/>
      <c r="ADA45" s="41"/>
      <c r="ADB45" s="41"/>
      <c r="ADC45" s="41"/>
      <c r="ADD45" s="41"/>
      <c r="ADE45" s="41"/>
      <c r="ADF45" s="41"/>
      <c r="ADG45" s="41"/>
      <c r="ADH45" s="41"/>
      <c r="ADI45" s="41"/>
      <c r="ADJ45" s="41"/>
      <c r="ADK45" s="41"/>
      <c r="ADL45" s="41"/>
      <c r="ADM45" s="41"/>
      <c r="ADN45" s="41"/>
      <c r="ADO45" s="41"/>
      <c r="ADP45" s="41"/>
      <c r="ADQ45" s="41"/>
      <c r="ADR45" s="41"/>
      <c r="ADS45" s="41"/>
      <c r="ADT45" s="41"/>
      <c r="ADU45" s="41"/>
      <c r="ADV45" s="41"/>
      <c r="ADW45" s="41"/>
      <c r="ADX45" s="41"/>
      <c r="ADY45" s="41"/>
      <c r="ADZ45" s="41"/>
      <c r="AEA45" s="41"/>
      <c r="AEB45" s="41"/>
      <c r="AEC45" s="41"/>
      <c r="AED45" s="41"/>
      <c r="AEE45" s="41"/>
      <c r="AEF45" s="41"/>
      <c r="AEG45" s="41"/>
      <c r="AEH45" s="41"/>
      <c r="AEI45" s="41"/>
      <c r="AEJ45" s="41"/>
      <c r="AEK45" s="41"/>
      <c r="AEL45" s="41"/>
      <c r="AEM45" s="41"/>
      <c r="AEN45" s="41"/>
      <c r="AEO45" s="41"/>
      <c r="AEP45" s="41"/>
      <c r="AEQ45" s="41"/>
      <c r="AER45" s="41"/>
      <c r="AES45" s="41"/>
      <c r="AET45" s="41"/>
      <c r="AEU45" s="41"/>
      <c r="AEV45" s="41"/>
      <c r="AEW45" s="41"/>
      <c r="AEX45" s="41"/>
      <c r="AEY45" s="41"/>
      <c r="AEZ45" s="41"/>
      <c r="AFA45" s="41"/>
      <c r="AFB45" s="41"/>
      <c r="AFC45" s="41"/>
      <c r="AFD45" s="41"/>
      <c r="AFE45" s="41"/>
      <c r="AFF45" s="41"/>
      <c r="AFG45" s="41"/>
      <c r="AFH45" s="41"/>
      <c r="AFI45" s="41"/>
      <c r="AFJ45" s="41"/>
      <c r="AFK45" s="41"/>
      <c r="AFL45" s="41"/>
      <c r="AFM45" s="41"/>
      <c r="AFN45" s="41"/>
      <c r="AFO45" s="41"/>
      <c r="AFP45" s="41"/>
      <c r="AFQ45" s="41"/>
      <c r="AFR45" s="41"/>
      <c r="AFS45" s="41"/>
      <c r="AFT45" s="41"/>
      <c r="AFU45" s="41"/>
      <c r="AFV45" s="41"/>
      <c r="AFW45" s="41"/>
      <c r="AFX45" s="41"/>
      <c r="AFY45" s="41"/>
      <c r="AFZ45" s="41"/>
      <c r="AGA45" s="41"/>
      <c r="AGB45" s="41"/>
      <c r="AGC45" s="41"/>
      <c r="AGD45" s="41"/>
      <c r="AGE45" s="41"/>
      <c r="AGF45" s="41"/>
      <c r="AGG45" s="41"/>
      <c r="AGH45" s="41"/>
      <c r="AGI45" s="41"/>
      <c r="AGJ45" s="41"/>
      <c r="AGK45" s="41"/>
      <c r="AGL45" s="41"/>
      <c r="AGM45" s="41"/>
      <c r="AGN45" s="41"/>
      <c r="AGO45" s="41"/>
      <c r="AGP45" s="41"/>
      <c r="AGQ45" s="41"/>
      <c r="AGR45" s="41"/>
      <c r="AGS45" s="41"/>
      <c r="AGT45" s="41"/>
      <c r="AGU45" s="41"/>
      <c r="AGV45" s="41"/>
      <c r="AGW45" s="41"/>
      <c r="AGX45" s="41"/>
      <c r="AGY45" s="41"/>
      <c r="AGZ45" s="41"/>
      <c r="AHA45" s="41"/>
      <c r="AHB45" s="41"/>
      <c r="AHC45" s="41"/>
      <c r="AHD45" s="41"/>
      <c r="AHE45" s="41"/>
      <c r="AHF45" s="41"/>
      <c r="AHG45" s="41"/>
      <c r="AHH45" s="41"/>
      <c r="AHI45" s="41"/>
      <c r="AHJ45" s="41"/>
      <c r="AHK45" s="41"/>
      <c r="AHL45" s="41"/>
      <c r="AHM45" s="41"/>
      <c r="AHN45" s="41"/>
      <c r="AHO45" s="41"/>
      <c r="AHP45" s="41"/>
      <c r="AHQ45" s="41"/>
      <c r="AHR45" s="41"/>
      <c r="AHS45" s="41"/>
      <c r="AHT45" s="41"/>
      <c r="AHU45" s="41"/>
      <c r="AHV45" s="41"/>
      <c r="AHW45" s="41"/>
      <c r="AHX45" s="41"/>
      <c r="AHY45" s="41"/>
      <c r="AHZ45" s="41"/>
      <c r="AIA45" s="41"/>
      <c r="AIB45" s="41"/>
      <c r="AIC45" s="41"/>
      <c r="AID45" s="41"/>
      <c r="AIE45" s="41"/>
      <c r="AIF45" s="41"/>
      <c r="AIG45" s="41"/>
      <c r="AIH45" s="41"/>
      <c r="AII45" s="41"/>
      <c r="AIJ45" s="41"/>
      <c r="AIK45" s="41"/>
      <c r="AIL45" s="41"/>
      <c r="AIM45" s="41"/>
      <c r="AIN45" s="41"/>
      <c r="AIO45" s="41"/>
      <c r="AIP45" s="41"/>
      <c r="AIQ45" s="41"/>
      <c r="AIR45" s="41"/>
      <c r="AIS45" s="41"/>
      <c r="AIT45" s="41"/>
      <c r="AIU45" s="41"/>
      <c r="AIV45" s="41"/>
      <c r="AIW45" s="41"/>
      <c r="AIX45" s="41"/>
      <c r="AIY45" s="41"/>
      <c r="AIZ45" s="41"/>
      <c r="AJA45" s="41"/>
      <c r="AJB45" s="41"/>
      <c r="AJC45" s="41"/>
      <c r="AJD45" s="41"/>
      <c r="AJE45" s="41"/>
      <c r="AJF45" s="41"/>
      <c r="AJG45" s="41"/>
      <c r="AJH45" s="41"/>
      <c r="AJI45" s="41"/>
      <c r="AJJ45" s="41"/>
      <c r="AJK45" s="41"/>
      <c r="AJL45" s="41"/>
      <c r="AJM45" s="41"/>
      <c r="AJN45" s="41"/>
      <c r="AJO45" s="41"/>
      <c r="AJP45" s="41"/>
      <c r="AJQ45" s="41"/>
      <c r="AJR45" s="41"/>
      <c r="AJS45" s="41"/>
      <c r="AJT45" s="41"/>
      <c r="AJU45" s="41"/>
      <c r="AJV45" s="41"/>
      <c r="AJW45" s="41"/>
      <c r="AJX45" s="41"/>
      <c r="AJY45" s="41"/>
      <c r="AJZ45" s="41"/>
      <c r="AKA45" s="41"/>
      <c r="AKB45" s="41"/>
      <c r="AKC45" s="41"/>
      <c r="AKD45" s="41"/>
      <c r="AKE45" s="41"/>
      <c r="AKF45" s="41"/>
      <c r="AKG45" s="41"/>
      <c r="AKH45" s="41"/>
      <c r="AKI45" s="41"/>
      <c r="AKJ45" s="41"/>
      <c r="AKK45" s="41"/>
      <c r="AKL45" s="41"/>
      <c r="AKM45" s="41"/>
      <c r="AKN45" s="41"/>
      <c r="AKO45" s="41"/>
      <c r="AKP45" s="41"/>
      <c r="AKQ45" s="41"/>
      <c r="AKR45" s="41"/>
      <c r="AKS45" s="41"/>
      <c r="AKT45" s="41"/>
      <c r="AKU45" s="41"/>
      <c r="AKV45" s="41"/>
      <c r="AKW45" s="41"/>
      <c r="AKX45" s="41"/>
      <c r="AKY45" s="41"/>
      <c r="AKZ45" s="41"/>
      <c r="ALA45" s="41"/>
      <c r="ALB45" s="41"/>
      <c r="ALC45" s="41"/>
      <c r="ALD45" s="41"/>
      <c r="ALE45" s="41"/>
      <c r="ALF45" s="41"/>
      <c r="ALG45" s="41"/>
      <c r="ALH45" s="41"/>
      <c r="ALI45" s="41"/>
      <c r="ALJ45" s="41"/>
      <c r="ALK45" s="41"/>
      <c r="ALL45" s="41"/>
      <c r="ALM45" s="41"/>
      <c r="ALN45" s="41"/>
      <c r="ALO45" s="41"/>
      <c r="ALP45" s="41"/>
      <c r="ALQ45" s="41"/>
      <c r="ALR45" s="41"/>
      <c r="ALS45" s="41"/>
      <c r="ALT45" s="41"/>
      <c r="ALU45" s="41"/>
      <c r="ALV45" s="41"/>
      <c r="ALW45" s="41"/>
      <c r="ALX45" s="41"/>
      <c r="ALY45" s="41"/>
      <c r="ALZ45" s="41"/>
      <c r="AMA45" s="41"/>
      <c r="AMB45" s="41"/>
      <c r="AMC45" s="41"/>
      <c r="AMD45" s="41"/>
      <c r="AME45" s="41"/>
      <c r="AMF45" s="41"/>
      <c r="AMG45" s="41"/>
      <c r="AMH45" s="41"/>
      <c r="AMI45" s="41"/>
      <c r="AMJ45" s="41"/>
      <c r="AMK45" s="41"/>
      <c r="AML45" s="41"/>
      <c r="AMM45" s="41"/>
      <c r="AMN45" s="41"/>
      <c r="AMO45" s="41"/>
      <c r="AMP45" s="41"/>
      <c r="AMQ45" s="41"/>
      <c r="AMR45" s="41"/>
      <c r="AMS45" s="41"/>
      <c r="AMT45" s="41"/>
      <c r="AMU45" s="41"/>
      <c r="AMV45" s="41"/>
      <c r="AMW45" s="41"/>
      <c r="AMX45" s="41"/>
      <c r="AMY45" s="41"/>
      <c r="AMZ45" s="41"/>
      <c r="ANA45" s="41"/>
      <c r="ANB45" s="41"/>
      <c r="ANC45" s="41"/>
      <c r="AND45" s="41"/>
      <c r="ANE45" s="41"/>
      <c r="ANF45" s="41"/>
      <c r="ANG45" s="41"/>
      <c r="ANH45" s="41"/>
      <c r="ANI45" s="41"/>
      <c r="ANJ45" s="41"/>
      <c r="ANK45" s="41"/>
      <c r="ANL45" s="41"/>
      <c r="ANM45" s="41"/>
      <c r="ANN45" s="41"/>
      <c r="ANO45" s="41"/>
      <c r="ANP45" s="41"/>
      <c r="ANQ45" s="41"/>
      <c r="ANR45" s="41"/>
      <c r="ANS45" s="41"/>
      <c r="ANT45" s="41"/>
      <c r="ANU45" s="41"/>
      <c r="ANV45" s="41"/>
      <c r="ANW45" s="41"/>
      <c r="ANX45" s="41"/>
      <c r="ANY45" s="41"/>
      <c r="ANZ45" s="41"/>
      <c r="AOA45" s="41"/>
      <c r="AOB45" s="41"/>
      <c r="AOC45" s="41"/>
      <c r="AOD45" s="41"/>
      <c r="AOE45" s="41"/>
      <c r="AOF45" s="41"/>
      <c r="AOG45" s="41"/>
      <c r="AOH45" s="41"/>
      <c r="AOI45" s="41"/>
      <c r="AOJ45" s="41"/>
      <c r="AOK45" s="41"/>
      <c r="AOL45" s="41"/>
      <c r="AOM45" s="41"/>
      <c r="AON45" s="41"/>
      <c r="AOO45" s="41"/>
      <c r="AOP45" s="41"/>
      <c r="AOQ45" s="41"/>
      <c r="AOR45" s="41"/>
      <c r="AOS45" s="41"/>
      <c r="AOT45" s="41"/>
      <c r="AOU45" s="41"/>
      <c r="AOV45" s="41"/>
      <c r="AOW45" s="41"/>
      <c r="AOX45" s="41"/>
      <c r="AOY45" s="41"/>
      <c r="AOZ45" s="41"/>
      <c r="APA45" s="41"/>
      <c r="APB45" s="41"/>
      <c r="APC45" s="41"/>
      <c r="APD45" s="41"/>
      <c r="APE45" s="41"/>
      <c r="APF45" s="41"/>
      <c r="APG45" s="41"/>
      <c r="APH45" s="41"/>
      <c r="API45" s="41"/>
      <c r="APJ45" s="41"/>
      <c r="APK45" s="41"/>
      <c r="APL45" s="41"/>
      <c r="APM45" s="41"/>
      <c r="APN45" s="41"/>
      <c r="APO45" s="41"/>
      <c r="APP45" s="41"/>
      <c r="APQ45" s="41"/>
      <c r="APR45" s="41"/>
      <c r="APS45" s="41"/>
      <c r="APT45" s="41"/>
      <c r="APU45" s="41"/>
      <c r="APV45" s="41"/>
      <c r="APW45" s="41"/>
      <c r="APX45" s="41"/>
      <c r="APY45" s="41"/>
      <c r="APZ45" s="41"/>
      <c r="AQA45" s="41"/>
      <c r="AQB45" s="41"/>
      <c r="AQC45" s="41"/>
      <c r="AQD45" s="41"/>
      <c r="AQE45" s="41"/>
      <c r="AQF45" s="41"/>
      <c r="AQG45" s="41"/>
      <c r="AQH45" s="41"/>
      <c r="AQI45" s="41"/>
      <c r="AQJ45" s="41"/>
      <c r="AQK45" s="41"/>
      <c r="AQL45" s="41"/>
      <c r="AQM45" s="41"/>
      <c r="AQN45" s="41"/>
      <c r="AQO45" s="41"/>
      <c r="AQP45" s="41"/>
      <c r="AQQ45" s="41"/>
      <c r="AQR45" s="41"/>
      <c r="AQS45" s="41"/>
      <c r="AQT45" s="41"/>
      <c r="AQU45" s="41"/>
      <c r="AQV45" s="41"/>
      <c r="AQW45" s="41"/>
      <c r="AQX45" s="41"/>
      <c r="AQY45" s="41"/>
      <c r="AQZ45" s="41"/>
      <c r="ARA45" s="41"/>
      <c r="ARB45" s="41"/>
      <c r="ARC45" s="41"/>
      <c r="ARD45" s="41"/>
      <c r="ARE45" s="41"/>
      <c r="ARF45" s="41"/>
      <c r="ARG45" s="41"/>
      <c r="ARH45" s="41"/>
      <c r="ARI45" s="41"/>
      <c r="ARJ45" s="41"/>
      <c r="ARK45" s="41"/>
      <c r="ARL45" s="41"/>
      <c r="ARM45" s="41"/>
      <c r="ARN45" s="41"/>
      <c r="ARO45" s="41"/>
      <c r="ARP45" s="41"/>
      <c r="ARQ45" s="41"/>
      <c r="ARR45" s="41"/>
      <c r="ARS45" s="41"/>
      <c r="ART45" s="41"/>
      <c r="ARU45" s="41"/>
      <c r="ARV45" s="41"/>
      <c r="ARW45" s="41"/>
      <c r="ARX45" s="41"/>
      <c r="ARY45" s="41"/>
      <c r="ARZ45" s="41"/>
      <c r="ASA45" s="41"/>
      <c r="ASB45" s="41"/>
      <c r="ASC45" s="41"/>
      <c r="ASD45" s="41"/>
      <c r="ASE45" s="41"/>
      <c r="ASF45" s="41"/>
      <c r="ASG45" s="41"/>
      <c r="ASH45" s="41"/>
      <c r="ASI45" s="41"/>
      <c r="ASJ45" s="41"/>
      <c r="ASK45" s="41"/>
      <c r="ASL45" s="41"/>
      <c r="ASM45" s="41"/>
      <c r="ASN45" s="41"/>
      <c r="ASO45" s="41"/>
      <c r="ASP45" s="41"/>
      <c r="ASQ45" s="41"/>
      <c r="ASR45" s="41"/>
      <c r="ASS45" s="41"/>
      <c r="AST45" s="41"/>
      <c r="ASU45" s="41"/>
      <c r="ASV45" s="41"/>
      <c r="ASW45" s="41"/>
      <c r="ASX45" s="41"/>
      <c r="ASY45" s="41"/>
      <c r="ASZ45" s="41"/>
      <c r="ATA45" s="41"/>
      <c r="ATB45" s="41"/>
      <c r="ATC45" s="41"/>
      <c r="ATD45" s="41"/>
      <c r="ATE45" s="41"/>
      <c r="ATF45" s="41"/>
      <c r="ATG45" s="41"/>
      <c r="ATH45" s="41"/>
      <c r="ATI45" s="41"/>
      <c r="ATJ45" s="41"/>
      <c r="ATK45" s="41"/>
      <c r="ATL45" s="41"/>
      <c r="ATM45" s="41"/>
      <c r="ATN45" s="41"/>
      <c r="ATO45" s="41"/>
      <c r="ATP45" s="41"/>
      <c r="ATQ45" s="41"/>
      <c r="ATR45" s="41"/>
      <c r="ATS45" s="41"/>
      <c r="ATT45" s="41"/>
      <c r="ATU45" s="41"/>
      <c r="ATV45" s="41"/>
      <c r="ATW45" s="41"/>
      <c r="ATX45" s="41"/>
      <c r="ATY45" s="41"/>
      <c r="ATZ45" s="41"/>
      <c r="AUA45" s="41"/>
      <c r="AUB45" s="41"/>
      <c r="AUC45" s="41"/>
      <c r="AUD45" s="41"/>
      <c r="AUE45" s="41"/>
      <c r="AUF45" s="41"/>
      <c r="AUG45" s="41"/>
      <c r="AUH45" s="41"/>
      <c r="AUI45" s="41"/>
      <c r="AUJ45" s="41"/>
      <c r="AUK45" s="41"/>
      <c r="AUL45" s="41"/>
      <c r="AUM45" s="41"/>
      <c r="AUN45" s="41"/>
      <c r="AUO45" s="41"/>
      <c r="AUP45" s="41"/>
      <c r="AUQ45" s="41"/>
      <c r="AUR45" s="41"/>
      <c r="AUS45" s="41"/>
      <c r="AUT45" s="41"/>
      <c r="AUU45" s="41"/>
      <c r="AUV45" s="41"/>
      <c r="AUW45" s="41"/>
      <c r="AUX45" s="41"/>
      <c r="AUY45" s="41"/>
      <c r="AUZ45" s="41"/>
      <c r="AVA45" s="41"/>
      <c r="AVB45" s="41"/>
      <c r="AVC45" s="41"/>
      <c r="AVD45" s="41"/>
      <c r="AVE45" s="41"/>
      <c r="AVF45" s="41"/>
      <c r="AVG45" s="41"/>
      <c r="AVH45" s="41"/>
      <c r="AVI45" s="41"/>
      <c r="AVJ45" s="41"/>
      <c r="AVK45" s="41"/>
      <c r="AVL45" s="41"/>
      <c r="AVM45" s="41"/>
      <c r="AVN45" s="41"/>
      <c r="AVO45" s="41"/>
      <c r="AVP45" s="41"/>
      <c r="AVQ45" s="41"/>
      <c r="AVR45" s="41"/>
      <c r="AVS45" s="41"/>
      <c r="AVT45" s="41"/>
      <c r="AVU45" s="41"/>
      <c r="AVV45" s="41"/>
      <c r="AVW45" s="41"/>
      <c r="AVX45" s="41"/>
      <c r="AVY45" s="41"/>
      <c r="AVZ45" s="41"/>
      <c r="AWA45" s="41"/>
      <c r="AWB45" s="41"/>
      <c r="AWC45" s="41"/>
      <c r="AWD45" s="41"/>
      <c r="AWE45" s="41"/>
      <c r="AWF45" s="41"/>
      <c r="AWG45" s="41"/>
      <c r="AWH45" s="41"/>
      <c r="AWI45" s="41"/>
      <c r="AWJ45" s="41"/>
      <c r="AWK45" s="41"/>
      <c r="AWL45" s="41"/>
      <c r="AWM45" s="41"/>
      <c r="AWN45" s="41"/>
      <c r="AWO45" s="41"/>
      <c r="AWP45" s="41"/>
      <c r="AWQ45" s="41"/>
      <c r="AWR45" s="41"/>
      <c r="AWS45" s="41"/>
      <c r="AWT45" s="41"/>
      <c r="AWU45" s="41"/>
      <c r="AWV45" s="41"/>
      <c r="AWW45" s="41"/>
      <c r="AWX45" s="41"/>
      <c r="AWY45" s="41"/>
      <c r="AWZ45" s="41"/>
      <c r="AXA45" s="41"/>
      <c r="AXB45" s="41"/>
      <c r="AXC45" s="41"/>
      <c r="AXD45" s="41"/>
      <c r="AXE45" s="41"/>
      <c r="AXF45" s="41"/>
      <c r="AXG45" s="41"/>
      <c r="AXH45" s="41"/>
      <c r="AXI45" s="41"/>
      <c r="AXJ45" s="41"/>
      <c r="AXK45" s="41"/>
      <c r="AXL45" s="41"/>
      <c r="AXM45" s="41"/>
      <c r="AXN45" s="41"/>
      <c r="AXO45" s="41"/>
      <c r="AXP45" s="41"/>
      <c r="AXQ45" s="41"/>
      <c r="AXR45" s="41"/>
      <c r="AXS45" s="41"/>
      <c r="AXT45" s="41"/>
      <c r="AXU45" s="41"/>
      <c r="AXV45" s="41"/>
      <c r="AXW45" s="41"/>
      <c r="AXX45" s="41"/>
      <c r="AXY45" s="41"/>
      <c r="AXZ45" s="41"/>
      <c r="AYA45" s="41"/>
      <c r="AYB45" s="41"/>
      <c r="AYC45" s="41"/>
      <c r="AYD45" s="41"/>
      <c r="AYE45" s="41"/>
      <c r="AYF45" s="41"/>
      <c r="AYG45" s="41"/>
      <c r="AYH45" s="41"/>
      <c r="AYI45" s="41"/>
      <c r="AYJ45" s="41"/>
      <c r="AYK45" s="41"/>
      <c r="AYL45" s="41"/>
      <c r="AYM45" s="41"/>
      <c r="AYN45" s="41"/>
      <c r="AYO45" s="41"/>
      <c r="AYP45" s="41"/>
      <c r="AYQ45" s="41"/>
      <c r="AYR45" s="41"/>
      <c r="AYS45" s="41"/>
      <c r="AYT45" s="41"/>
      <c r="AYU45" s="41"/>
      <c r="AYV45" s="41"/>
      <c r="AYW45" s="41"/>
      <c r="AYX45" s="41"/>
      <c r="AYY45" s="41"/>
      <c r="AYZ45" s="41"/>
      <c r="AZA45" s="41"/>
      <c r="AZB45" s="41"/>
      <c r="AZC45" s="41"/>
      <c r="AZD45" s="41"/>
      <c r="AZE45" s="41"/>
      <c r="AZF45" s="41"/>
      <c r="AZG45" s="41"/>
      <c r="AZH45" s="41"/>
      <c r="AZI45" s="41"/>
      <c r="AZJ45" s="41"/>
      <c r="AZK45" s="41"/>
      <c r="AZL45" s="41"/>
      <c r="AZM45" s="41"/>
      <c r="AZN45" s="41"/>
      <c r="AZO45" s="41"/>
      <c r="AZP45" s="41"/>
      <c r="AZQ45" s="41"/>
      <c r="AZR45" s="41"/>
      <c r="AZS45" s="41"/>
      <c r="AZT45" s="41"/>
      <c r="AZU45" s="41"/>
      <c r="AZV45" s="41"/>
      <c r="AZW45" s="41"/>
      <c r="AZX45" s="41"/>
      <c r="AZY45" s="41"/>
      <c r="AZZ45" s="41"/>
      <c r="BAA45" s="41"/>
      <c r="BAB45" s="41"/>
      <c r="BAC45" s="41"/>
      <c r="BAD45" s="41"/>
      <c r="BAE45" s="41"/>
      <c r="BAF45" s="41"/>
      <c r="BAG45" s="41"/>
      <c r="BAH45" s="41"/>
      <c r="BAI45" s="41"/>
      <c r="BAJ45" s="41"/>
      <c r="BAK45" s="41"/>
      <c r="BAL45" s="41"/>
      <c r="BAM45" s="41"/>
      <c r="BAN45" s="41"/>
      <c r="BAO45" s="41"/>
      <c r="BAP45" s="41"/>
      <c r="BAQ45" s="41"/>
      <c r="BAR45" s="41"/>
      <c r="BAS45" s="41"/>
      <c r="BAT45" s="41"/>
      <c r="BAU45" s="41"/>
      <c r="BAV45" s="41"/>
      <c r="BAW45" s="41"/>
      <c r="BAX45" s="41"/>
      <c r="BAY45" s="41"/>
      <c r="BAZ45" s="41"/>
      <c r="BBA45" s="41"/>
      <c r="BBB45" s="41"/>
      <c r="BBC45" s="41"/>
      <c r="BBD45" s="41"/>
      <c r="BBE45" s="41"/>
      <c r="BBF45" s="41"/>
      <c r="BBG45" s="41"/>
      <c r="BBH45" s="41"/>
      <c r="BBI45" s="41"/>
      <c r="BBJ45" s="41"/>
      <c r="BBK45" s="41"/>
      <c r="BBL45" s="41"/>
      <c r="BBM45" s="41"/>
      <c r="BBN45" s="41"/>
      <c r="BBO45" s="41"/>
      <c r="BBP45" s="41"/>
      <c r="BBQ45" s="41"/>
      <c r="BBR45" s="41"/>
      <c r="BBS45" s="41"/>
      <c r="BBT45" s="41"/>
      <c r="BBU45" s="41"/>
      <c r="BBV45" s="41"/>
      <c r="BBW45" s="41"/>
      <c r="BBX45" s="41"/>
      <c r="BBY45" s="41"/>
      <c r="BBZ45" s="41"/>
      <c r="BCA45" s="41"/>
      <c r="BCB45" s="41"/>
      <c r="BCC45" s="41"/>
      <c r="BCD45" s="41"/>
      <c r="BCE45" s="41"/>
      <c r="BCF45" s="41"/>
      <c r="BCG45" s="41"/>
      <c r="BCH45" s="41"/>
      <c r="BCI45" s="41"/>
      <c r="BCJ45" s="41"/>
      <c r="BCK45" s="41"/>
      <c r="BCL45" s="41"/>
      <c r="BCM45" s="41"/>
      <c r="BCN45" s="41"/>
      <c r="BCO45" s="41"/>
      <c r="BCP45" s="41"/>
      <c r="BCQ45" s="41"/>
      <c r="BCR45" s="41"/>
      <c r="BCS45" s="41"/>
      <c r="BCT45" s="41"/>
      <c r="BCU45" s="41"/>
      <c r="BCV45" s="41"/>
      <c r="BCW45" s="41"/>
      <c r="BCX45" s="41"/>
      <c r="BCY45" s="41"/>
      <c r="BCZ45" s="41"/>
      <c r="BDA45" s="41"/>
      <c r="BDB45" s="41"/>
      <c r="BDC45" s="41"/>
      <c r="BDD45" s="41"/>
      <c r="BDE45" s="41"/>
      <c r="BDF45" s="41"/>
      <c r="BDG45" s="41"/>
      <c r="BDH45" s="41"/>
      <c r="BDI45" s="41"/>
      <c r="BDJ45" s="41"/>
      <c r="BDK45" s="41"/>
      <c r="BDL45" s="41"/>
      <c r="BDM45" s="41"/>
      <c r="BDN45" s="41"/>
      <c r="BDO45" s="41"/>
      <c r="BDP45" s="41"/>
      <c r="BDQ45" s="41"/>
      <c r="BDR45" s="41"/>
      <c r="BDS45" s="41"/>
      <c r="BDT45" s="41"/>
      <c r="BDU45" s="41"/>
      <c r="BDV45" s="41"/>
      <c r="BDW45" s="41"/>
      <c r="BDX45" s="41"/>
      <c r="BDY45" s="41"/>
      <c r="BDZ45" s="41"/>
      <c r="BEA45" s="41"/>
      <c r="BEB45" s="41"/>
      <c r="BEC45" s="41"/>
      <c r="BED45" s="41"/>
      <c r="BEE45" s="41"/>
      <c r="BEF45" s="41"/>
      <c r="BEG45" s="41"/>
      <c r="BEH45" s="41"/>
      <c r="BEI45" s="41"/>
      <c r="BEJ45" s="41"/>
      <c r="BEK45" s="41"/>
      <c r="BEL45" s="41"/>
      <c r="BEM45" s="41"/>
      <c r="BEN45" s="41"/>
      <c r="BEO45" s="41"/>
      <c r="BEP45" s="41"/>
      <c r="BEQ45" s="41"/>
      <c r="BER45" s="41"/>
      <c r="BES45" s="41"/>
      <c r="BET45" s="41"/>
      <c r="BEU45" s="41"/>
      <c r="BEV45" s="41"/>
      <c r="BEW45" s="41"/>
      <c r="BEX45" s="41"/>
      <c r="BEY45" s="41"/>
      <c r="BEZ45" s="41"/>
      <c r="BFA45" s="41"/>
      <c r="BFB45" s="41"/>
      <c r="BFC45" s="41"/>
      <c r="BFD45" s="41"/>
      <c r="BFE45" s="41"/>
      <c r="BFF45" s="41"/>
      <c r="BFG45" s="41"/>
      <c r="BFH45" s="41"/>
      <c r="BFI45" s="41"/>
      <c r="BFJ45" s="41"/>
      <c r="BFK45" s="41"/>
      <c r="BFL45" s="41"/>
      <c r="BFM45" s="41"/>
      <c r="BFN45" s="41"/>
      <c r="BFO45" s="41"/>
      <c r="BFP45" s="41"/>
      <c r="BFQ45" s="41"/>
      <c r="BFR45" s="41"/>
      <c r="BFS45" s="41"/>
      <c r="BFT45" s="41"/>
      <c r="BFU45" s="41"/>
      <c r="BFV45" s="41"/>
      <c r="BFW45" s="41"/>
      <c r="BFX45" s="41"/>
      <c r="BFY45" s="41"/>
      <c r="BFZ45" s="41"/>
      <c r="BGA45" s="41"/>
      <c r="BGB45" s="41"/>
      <c r="BGC45" s="41"/>
      <c r="BGD45" s="41"/>
      <c r="BGE45" s="41"/>
      <c r="BGF45" s="41"/>
      <c r="BGG45" s="41"/>
      <c r="BGH45" s="41"/>
      <c r="BGI45" s="41"/>
      <c r="BGJ45" s="41"/>
      <c r="BGK45" s="41"/>
      <c r="BGL45" s="41"/>
      <c r="BGM45" s="41"/>
      <c r="BGN45" s="41"/>
      <c r="BGO45" s="41"/>
      <c r="BGP45" s="41"/>
      <c r="BGQ45" s="41"/>
      <c r="BGR45" s="41"/>
      <c r="BGS45" s="41"/>
      <c r="BGT45" s="41"/>
      <c r="BGU45" s="41"/>
      <c r="BGV45" s="41"/>
      <c r="BGW45" s="41"/>
      <c r="BGX45" s="41"/>
      <c r="BGY45" s="41"/>
      <c r="BGZ45" s="41"/>
      <c r="BHA45" s="41"/>
      <c r="BHB45" s="41"/>
      <c r="BHC45" s="41"/>
      <c r="BHD45" s="41"/>
      <c r="BHE45" s="41"/>
      <c r="BHF45" s="41"/>
      <c r="BHG45" s="41"/>
      <c r="BHH45" s="41"/>
      <c r="BHI45" s="41"/>
      <c r="BHJ45" s="41"/>
      <c r="BHK45" s="41"/>
      <c r="BHL45" s="41"/>
      <c r="BHM45" s="41"/>
      <c r="BHN45" s="41"/>
      <c r="BHO45" s="41"/>
      <c r="BHP45" s="41"/>
      <c r="BHQ45" s="41"/>
      <c r="BHR45" s="41"/>
      <c r="BHS45" s="41"/>
      <c r="BHT45" s="41"/>
      <c r="BHU45" s="41"/>
      <c r="BHV45" s="41"/>
      <c r="BHW45" s="41"/>
      <c r="BHX45" s="41"/>
      <c r="BHY45" s="41"/>
      <c r="BHZ45" s="41"/>
      <c r="BIA45" s="41"/>
      <c r="BIB45" s="41"/>
      <c r="BIC45" s="41"/>
      <c r="BID45" s="41"/>
      <c r="BIE45" s="41"/>
      <c r="BIF45" s="41"/>
      <c r="BIG45" s="41"/>
      <c r="BIH45" s="41"/>
      <c r="BII45" s="41"/>
      <c r="BIJ45" s="41"/>
      <c r="BIK45" s="41"/>
      <c r="BIL45" s="41"/>
      <c r="BIM45" s="41"/>
      <c r="BIN45" s="41"/>
      <c r="BIO45" s="41"/>
      <c r="BIP45" s="41"/>
      <c r="BIQ45" s="41"/>
      <c r="BIR45" s="41"/>
      <c r="BIS45" s="41"/>
      <c r="BIT45" s="41"/>
      <c r="BIU45" s="41"/>
      <c r="BIV45" s="41"/>
      <c r="BIW45" s="41"/>
      <c r="BIX45" s="41"/>
      <c r="BIY45" s="41"/>
      <c r="BIZ45" s="41"/>
      <c r="BJA45" s="41"/>
      <c r="BJB45" s="41"/>
      <c r="BJC45" s="41"/>
      <c r="BJD45" s="41"/>
      <c r="BJE45" s="41"/>
      <c r="BJF45" s="41"/>
      <c r="BJG45" s="41"/>
      <c r="BJH45" s="41"/>
      <c r="BJI45" s="41"/>
      <c r="BJJ45" s="41"/>
      <c r="BJK45" s="41"/>
      <c r="BJL45" s="41"/>
      <c r="BJM45" s="41"/>
      <c r="BJN45" s="41"/>
      <c r="BJO45" s="41"/>
      <c r="BJP45" s="41"/>
      <c r="BJQ45" s="41"/>
      <c r="BJR45" s="41"/>
      <c r="BJS45" s="41"/>
      <c r="BJT45" s="41"/>
      <c r="BJU45" s="41"/>
      <c r="BJV45" s="41"/>
      <c r="BJW45" s="41"/>
      <c r="BJX45" s="41"/>
      <c r="BJY45" s="41"/>
      <c r="BJZ45" s="41"/>
      <c r="BKA45" s="41"/>
      <c r="BKB45" s="41"/>
      <c r="BKC45" s="41"/>
      <c r="BKD45" s="41"/>
      <c r="BKE45" s="41"/>
      <c r="BKF45" s="41"/>
      <c r="BKG45" s="41"/>
      <c r="BKH45" s="41"/>
      <c r="BKI45" s="41"/>
      <c r="BKJ45" s="41"/>
      <c r="BKK45" s="41"/>
      <c r="BKL45" s="41"/>
      <c r="BKM45" s="41"/>
      <c r="BKN45" s="41"/>
      <c r="BKO45" s="41"/>
      <c r="BKP45" s="41"/>
      <c r="BKQ45" s="41"/>
      <c r="BKR45" s="41"/>
      <c r="BKS45" s="41"/>
      <c r="BKT45" s="41"/>
      <c r="BKU45" s="41"/>
      <c r="BKV45" s="41"/>
      <c r="BKW45" s="41"/>
      <c r="BKX45" s="41"/>
      <c r="BKY45" s="41"/>
      <c r="BKZ45" s="41"/>
      <c r="BLA45" s="41"/>
      <c r="BLB45" s="41"/>
      <c r="BLC45" s="41"/>
      <c r="BLD45" s="41"/>
      <c r="BLE45" s="41"/>
      <c r="BLF45" s="41"/>
      <c r="BLG45" s="41"/>
      <c r="BLH45" s="41"/>
      <c r="BLI45" s="41"/>
      <c r="BLJ45" s="41"/>
      <c r="BLK45" s="41"/>
      <c r="BLL45" s="41"/>
      <c r="BLM45" s="41"/>
      <c r="BLN45" s="41"/>
      <c r="BLO45" s="41"/>
      <c r="BLP45" s="41"/>
      <c r="BLQ45" s="41"/>
      <c r="BLR45" s="41"/>
      <c r="BLS45" s="41"/>
      <c r="BLT45" s="41"/>
      <c r="BLU45" s="41"/>
      <c r="BLV45" s="41"/>
      <c r="BLW45" s="41"/>
      <c r="BLX45" s="41"/>
      <c r="BLY45" s="41"/>
      <c r="BLZ45" s="41"/>
      <c r="BMA45" s="41"/>
      <c r="BMB45" s="41"/>
      <c r="BMC45" s="41"/>
      <c r="BMD45" s="41"/>
      <c r="BME45" s="41"/>
      <c r="BMF45" s="41"/>
      <c r="BMG45" s="41"/>
      <c r="BMH45" s="41"/>
      <c r="BMI45" s="41"/>
      <c r="BMJ45" s="41"/>
      <c r="BMK45" s="41"/>
      <c r="BML45" s="41"/>
      <c r="BMM45" s="41"/>
      <c r="BMN45" s="41"/>
      <c r="BMO45" s="41"/>
      <c r="BMP45" s="41"/>
      <c r="BMQ45" s="41"/>
      <c r="BMR45" s="41"/>
      <c r="BMS45" s="41"/>
      <c r="BMT45" s="41"/>
      <c r="BMU45" s="41"/>
      <c r="BMV45" s="41"/>
      <c r="BMW45" s="41"/>
      <c r="BMX45" s="41"/>
      <c r="BMY45" s="41"/>
      <c r="BMZ45" s="41"/>
      <c r="BNA45" s="41"/>
      <c r="BNB45" s="41"/>
      <c r="BNC45" s="41"/>
      <c r="BND45" s="41"/>
      <c r="BNE45" s="41"/>
      <c r="BNF45" s="41"/>
      <c r="BNG45" s="41"/>
      <c r="BNH45" s="41"/>
      <c r="BNI45" s="41"/>
      <c r="BNJ45" s="41"/>
      <c r="BNK45" s="41"/>
      <c r="BNL45" s="41"/>
      <c r="BNM45" s="41"/>
      <c r="BNN45" s="41"/>
      <c r="BNO45" s="41"/>
      <c r="BNP45" s="41"/>
      <c r="BNQ45" s="41"/>
      <c r="BNR45" s="41"/>
      <c r="BNS45" s="41"/>
      <c r="BNT45" s="41"/>
      <c r="BNU45" s="41"/>
      <c r="BNV45" s="41"/>
      <c r="BNW45" s="41"/>
      <c r="BNX45" s="41"/>
      <c r="BNY45" s="41"/>
      <c r="BNZ45" s="41"/>
      <c r="BOA45" s="41"/>
      <c r="BOB45" s="41"/>
      <c r="BOC45" s="41"/>
      <c r="BOD45" s="41"/>
      <c r="BOE45" s="41"/>
      <c r="BOF45" s="41"/>
      <c r="BOG45" s="41"/>
      <c r="BOH45" s="41"/>
      <c r="BOI45" s="41"/>
      <c r="BOJ45" s="41"/>
      <c r="BOK45" s="41"/>
      <c r="BOL45" s="41"/>
      <c r="BOM45" s="41"/>
      <c r="BON45" s="41"/>
      <c r="BOO45" s="41"/>
      <c r="BOP45" s="41"/>
      <c r="BOQ45" s="41"/>
      <c r="BOR45" s="41"/>
      <c r="BOS45" s="41"/>
      <c r="BOT45" s="41"/>
      <c r="BOU45" s="41"/>
      <c r="BOV45" s="41"/>
      <c r="BOW45" s="41"/>
      <c r="BOX45" s="41"/>
      <c r="BOY45" s="41"/>
      <c r="BOZ45" s="41"/>
      <c r="BPA45" s="41"/>
      <c r="BPB45" s="41"/>
      <c r="BPC45" s="41"/>
      <c r="BPD45" s="41"/>
      <c r="BPE45" s="41"/>
      <c r="BPF45" s="41"/>
      <c r="BPG45" s="41"/>
      <c r="BPH45" s="41"/>
      <c r="BPI45" s="41"/>
      <c r="BPJ45" s="41"/>
      <c r="BPK45" s="41"/>
      <c r="BPL45" s="41"/>
      <c r="BPM45" s="41"/>
      <c r="BPN45" s="41"/>
      <c r="BPO45" s="41"/>
      <c r="BPP45" s="41"/>
      <c r="BPQ45" s="41"/>
      <c r="BPR45" s="41"/>
      <c r="BPS45" s="41"/>
      <c r="BPT45" s="41"/>
      <c r="BPU45" s="41"/>
      <c r="BPV45" s="41"/>
      <c r="BPW45" s="41"/>
      <c r="BPX45" s="41"/>
      <c r="BPY45" s="41"/>
      <c r="BPZ45" s="41"/>
      <c r="BQA45" s="41"/>
      <c r="BQB45" s="41"/>
      <c r="BQC45" s="41"/>
      <c r="BQD45" s="41"/>
      <c r="BQE45" s="41"/>
      <c r="BQF45" s="41"/>
      <c r="BQG45" s="41"/>
      <c r="BQH45" s="41"/>
      <c r="BQI45" s="41"/>
      <c r="BQJ45" s="41"/>
      <c r="BQK45" s="41"/>
      <c r="BQL45" s="41"/>
      <c r="BQM45" s="41"/>
      <c r="BQN45" s="41"/>
      <c r="BQO45" s="41"/>
      <c r="BQP45" s="41"/>
      <c r="BQQ45" s="41"/>
      <c r="BQR45" s="41"/>
      <c r="BQS45" s="41"/>
      <c r="BQT45" s="41"/>
      <c r="BQU45" s="41"/>
      <c r="BQV45" s="41"/>
      <c r="BQW45" s="41"/>
      <c r="BQX45" s="41"/>
      <c r="BQY45" s="41"/>
      <c r="BQZ45" s="41"/>
      <c r="BRA45" s="41"/>
      <c r="BRB45" s="41"/>
      <c r="BRC45" s="41"/>
      <c r="BRD45" s="41"/>
      <c r="BRE45" s="41"/>
      <c r="BRF45" s="41"/>
      <c r="BRG45" s="41"/>
      <c r="BRH45" s="41"/>
      <c r="BRI45" s="41"/>
      <c r="BRJ45" s="41"/>
      <c r="BRK45" s="41"/>
      <c r="BRL45" s="41"/>
      <c r="BRM45" s="41"/>
      <c r="BRN45" s="41"/>
      <c r="BRO45" s="41"/>
      <c r="BRP45" s="41"/>
      <c r="BRQ45" s="41"/>
      <c r="BRR45" s="41"/>
      <c r="BRS45" s="41"/>
      <c r="BRT45" s="41"/>
      <c r="BRU45" s="41"/>
      <c r="BRV45" s="41"/>
      <c r="BRW45" s="41"/>
      <c r="BRX45" s="41"/>
      <c r="BRY45" s="41"/>
      <c r="BRZ45" s="41"/>
      <c r="BSA45" s="41"/>
      <c r="BSB45" s="41"/>
      <c r="BSC45" s="41"/>
      <c r="BSD45" s="41"/>
      <c r="BSE45" s="41"/>
      <c r="BSF45" s="41"/>
      <c r="BSG45" s="41"/>
      <c r="BSH45" s="41"/>
      <c r="BSI45" s="41"/>
      <c r="BSJ45" s="41"/>
      <c r="BSK45" s="41"/>
      <c r="BSL45" s="41"/>
      <c r="BSM45" s="41"/>
      <c r="BSN45" s="41"/>
      <c r="BSO45" s="41"/>
      <c r="BSP45" s="41"/>
      <c r="BSQ45" s="41"/>
      <c r="BSR45" s="41"/>
      <c r="BSS45" s="41"/>
      <c r="BST45" s="41"/>
      <c r="BSU45" s="41"/>
      <c r="BSV45" s="41"/>
      <c r="BSW45" s="41"/>
      <c r="BSX45" s="41"/>
      <c r="BSY45" s="41"/>
      <c r="BSZ45" s="41"/>
      <c r="BTA45" s="41"/>
      <c r="BTB45" s="41"/>
      <c r="BTC45" s="41"/>
      <c r="BTD45" s="41"/>
      <c r="BTE45" s="41"/>
      <c r="BTF45" s="41"/>
      <c r="BTG45" s="41"/>
      <c r="BTH45" s="41"/>
      <c r="BTI45" s="41"/>
      <c r="BTJ45" s="41"/>
      <c r="BTK45" s="41"/>
      <c r="BTL45" s="41"/>
      <c r="BTM45" s="41"/>
      <c r="BTN45" s="41"/>
      <c r="BTO45" s="41"/>
      <c r="BTP45" s="41"/>
      <c r="BTQ45" s="41"/>
      <c r="BTR45" s="41"/>
      <c r="BTS45" s="41"/>
      <c r="BTT45" s="41"/>
      <c r="BTU45" s="41"/>
      <c r="BTV45" s="41"/>
      <c r="BTW45" s="41"/>
      <c r="BTX45" s="41"/>
      <c r="BTY45" s="41"/>
      <c r="BTZ45" s="41"/>
      <c r="BUA45" s="41"/>
      <c r="BUB45" s="41"/>
      <c r="BUC45" s="41"/>
      <c r="BUD45" s="41"/>
      <c r="BUE45" s="41"/>
      <c r="BUF45" s="41"/>
      <c r="BUG45" s="41"/>
      <c r="BUH45" s="41"/>
      <c r="BUI45" s="41"/>
      <c r="BUJ45" s="41"/>
      <c r="BUK45" s="41"/>
      <c r="BUL45" s="41"/>
      <c r="BUM45" s="41"/>
      <c r="BUN45" s="41"/>
      <c r="BUO45" s="41"/>
      <c r="BUP45" s="41"/>
      <c r="BUQ45" s="41"/>
      <c r="BUR45" s="41"/>
      <c r="BUS45" s="41"/>
      <c r="BUT45" s="41"/>
      <c r="BUU45" s="41"/>
      <c r="BUV45" s="41"/>
      <c r="BUW45" s="41"/>
      <c r="BUX45" s="41"/>
      <c r="BUY45" s="41"/>
      <c r="BUZ45" s="41"/>
      <c r="BVA45" s="41"/>
      <c r="BVB45" s="41"/>
      <c r="BVC45" s="41"/>
      <c r="BVD45" s="41"/>
      <c r="BVE45" s="41"/>
      <c r="BVF45" s="41"/>
      <c r="BVG45" s="41"/>
      <c r="BVH45" s="41"/>
      <c r="BVI45" s="41"/>
      <c r="BVJ45" s="41"/>
      <c r="BVK45" s="41"/>
      <c r="BVL45" s="41"/>
      <c r="BVM45" s="41"/>
      <c r="BVN45" s="41"/>
      <c r="BVO45" s="41"/>
      <c r="BVP45" s="41"/>
      <c r="BVQ45" s="41"/>
      <c r="BVR45" s="41"/>
      <c r="BVS45" s="41"/>
      <c r="BVT45" s="41"/>
      <c r="BVU45" s="41"/>
      <c r="BVV45" s="41"/>
      <c r="BVW45" s="41"/>
      <c r="BVX45" s="41"/>
      <c r="BVY45" s="41"/>
      <c r="BVZ45" s="41"/>
      <c r="BWA45" s="41"/>
      <c r="BWB45" s="41"/>
      <c r="BWC45" s="41"/>
      <c r="BWD45" s="41"/>
      <c r="BWE45" s="41"/>
      <c r="BWF45" s="41"/>
      <c r="BWG45" s="41"/>
      <c r="BWH45" s="41"/>
      <c r="BWI45" s="41"/>
      <c r="BWJ45" s="41"/>
      <c r="BWK45" s="41"/>
      <c r="BWL45" s="41"/>
      <c r="BWM45" s="41"/>
      <c r="BWN45" s="41"/>
      <c r="BWO45" s="41"/>
      <c r="BWP45" s="41"/>
      <c r="BWQ45" s="41"/>
      <c r="BWR45" s="41"/>
      <c r="BWS45" s="41"/>
      <c r="BWT45" s="41"/>
      <c r="BWU45" s="41"/>
      <c r="BWV45" s="41"/>
      <c r="BWW45" s="41"/>
      <c r="BWX45" s="41"/>
      <c r="BWY45" s="41"/>
      <c r="BWZ45" s="41"/>
      <c r="BXA45" s="41"/>
      <c r="BXB45" s="41"/>
      <c r="BXC45" s="41"/>
      <c r="BXD45" s="41"/>
      <c r="BXE45" s="41"/>
      <c r="BXF45" s="41"/>
      <c r="BXG45" s="41"/>
      <c r="BXH45" s="41"/>
      <c r="BXI45" s="41"/>
      <c r="BXJ45" s="41"/>
      <c r="BXK45" s="41"/>
      <c r="BXL45" s="41"/>
      <c r="BXM45" s="41"/>
      <c r="BXN45" s="41"/>
      <c r="BXO45" s="41"/>
      <c r="BXP45" s="41"/>
      <c r="BXQ45" s="41"/>
      <c r="BXR45" s="41"/>
      <c r="BXS45" s="41"/>
      <c r="BXT45" s="41"/>
      <c r="BXU45" s="41"/>
      <c r="BXV45" s="41"/>
      <c r="BXW45" s="41"/>
      <c r="BXX45" s="41"/>
      <c r="BXY45" s="41"/>
      <c r="BXZ45" s="41"/>
      <c r="BYA45" s="41"/>
      <c r="BYB45" s="41"/>
      <c r="BYC45" s="41"/>
      <c r="BYD45" s="41"/>
      <c r="BYE45" s="41"/>
      <c r="BYF45" s="41"/>
      <c r="BYG45" s="41"/>
      <c r="BYH45" s="41"/>
      <c r="BYI45" s="41"/>
      <c r="BYJ45" s="41"/>
      <c r="BYK45" s="41"/>
      <c r="BYL45" s="41"/>
      <c r="BYM45" s="41"/>
      <c r="BYN45" s="41"/>
      <c r="BYO45" s="41"/>
      <c r="BYP45" s="41"/>
      <c r="BYQ45" s="41"/>
      <c r="BYR45" s="41"/>
      <c r="BYS45" s="41"/>
      <c r="BYT45" s="41"/>
      <c r="BYU45" s="41"/>
      <c r="BYV45" s="41"/>
      <c r="BYW45" s="41"/>
      <c r="BYX45" s="41"/>
      <c r="BYY45" s="41"/>
      <c r="BYZ45" s="41"/>
      <c r="BZA45" s="41"/>
      <c r="BZB45" s="41"/>
      <c r="BZC45" s="41"/>
      <c r="BZD45" s="41"/>
      <c r="BZE45" s="41"/>
      <c r="BZF45" s="41"/>
      <c r="BZG45" s="41"/>
      <c r="BZH45" s="41"/>
      <c r="BZI45" s="41"/>
      <c r="BZJ45" s="41"/>
      <c r="BZK45" s="41"/>
      <c r="BZL45" s="41"/>
      <c r="BZM45" s="41"/>
      <c r="BZN45" s="41"/>
      <c r="BZO45" s="41"/>
      <c r="BZP45" s="41"/>
      <c r="BZQ45" s="41"/>
      <c r="BZR45" s="41"/>
      <c r="BZS45" s="41"/>
      <c r="BZT45" s="41"/>
      <c r="BZU45" s="41"/>
      <c r="BZV45" s="41"/>
      <c r="BZW45" s="41"/>
      <c r="BZX45" s="41"/>
      <c r="BZY45" s="41"/>
      <c r="BZZ45" s="41"/>
      <c r="CAA45" s="41"/>
      <c r="CAB45" s="41"/>
      <c r="CAC45" s="41"/>
      <c r="CAD45" s="41"/>
      <c r="CAE45" s="41"/>
      <c r="CAF45" s="41"/>
      <c r="CAG45" s="41"/>
      <c r="CAH45" s="41"/>
      <c r="CAI45" s="41"/>
      <c r="CAJ45" s="41"/>
      <c r="CAK45" s="41"/>
      <c r="CAL45" s="41"/>
      <c r="CAM45" s="41"/>
      <c r="CAN45" s="41"/>
      <c r="CAO45" s="41"/>
      <c r="CAP45" s="41"/>
      <c r="CAQ45" s="41"/>
      <c r="CAR45" s="41"/>
      <c r="CAS45" s="41"/>
      <c r="CAT45" s="41"/>
      <c r="CAU45" s="41"/>
      <c r="CAV45" s="41"/>
      <c r="CAW45" s="41"/>
      <c r="CAX45" s="41"/>
      <c r="CAY45" s="41"/>
      <c r="CAZ45" s="41"/>
      <c r="CBA45" s="41"/>
      <c r="CBB45" s="41"/>
      <c r="CBC45" s="41"/>
      <c r="CBD45" s="41"/>
      <c r="CBE45" s="41"/>
      <c r="CBF45" s="41"/>
      <c r="CBG45" s="41"/>
      <c r="CBH45" s="41"/>
      <c r="CBI45" s="41"/>
      <c r="CBJ45" s="41"/>
      <c r="CBK45" s="41"/>
      <c r="CBL45" s="41"/>
      <c r="CBM45" s="41"/>
      <c r="CBN45" s="41"/>
      <c r="CBO45" s="41"/>
      <c r="CBP45" s="41"/>
      <c r="CBQ45" s="41"/>
      <c r="CBR45" s="41"/>
      <c r="CBS45" s="41"/>
      <c r="CBT45" s="41"/>
      <c r="CBU45" s="41"/>
      <c r="CBV45" s="41"/>
      <c r="CBW45" s="41"/>
      <c r="CBX45" s="41"/>
      <c r="CBY45" s="41"/>
      <c r="CBZ45" s="41"/>
      <c r="CCA45" s="41"/>
      <c r="CCB45" s="41"/>
      <c r="CCC45" s="41"/>
      <c r="CCD45" s="41"/>
      <c r="CCE45" s="41"/>
      <c r="CCF45" s="41"/>
      <c r="CCG45" s="41"/>
      <c r="CCH45" s="41"/>
      <c r="CCI45" s="41"/>
      <c r="CCJ45" s="41"/>
      <c r="CCK45" s="41"/>
      <c r="CCL45" s="41"/>
      <c r="CCM45" s="41"/>
      <c r="CCN45" s="41"/>
      <c r="CCO45" s="41"/>
      <c r="CCP45" s="41"/>
      <c r="CCQ45" s="41"/>
      <c r="CCR45" s="41"/>
      <c r="CCS45" s="41"/>
      <c r="CCT45" s="41"/>
      <c r="CCU45" s="41"/>
      <c r="CCV45" s="41"/>
      <c r="CCW45" s="41"/>
      <c r="CCX45" s="41"/>
      <c r="CCY45" s="41"/>
      <c r="CCZ45" s="41"/>
      <c r="CDA45" s="41"/>
      <c r="CDB45" s="41"/>
      <c r="CDC45" s="41"/>
      <c r="CDD45" s="41"/>
      <c r="CDE45" s="41"/>
      <c r="CDF45" s="41"/>
      <c r="CDG45" s="41"/>
      <c r="CDH45" s="41"/>
      <c r="CDI45" s="41"/>
      <c r="CDJ45" s="41"/>
      <c r="CDK45" s="41"/>
      <c r="CDL45" s="41"/>
      <c r="CDM45" s="41"/>
      <c r="CDN45" s="41"/>
      <c r="CDO45" s="41"/>
      <c r="CDP45" s="41"/>
      <c r="CDQ45" s="41"/>
      <c r="CDR45" s="41"/>
      <c r="CDS45" s="41"/>
      <c r="CDT45" s="41"/>
      <c r="CDU45" s="41"/>
      <c r="CDV45" s="41"/>
      <c r="CDW45" s="41"/>
      <c r="CDX45" s="41"/>
      <c r="CDY45" s="41"/>
      <c r="CDZ45" s="41"/>
      <c r="CEA45" s="41"/>
      <c r="CEB45" s="41"/>
      <c r="CEC45" s="41"/>
      <c r="CED45" s="41"/>
      <c r="CEE45" s="41"/>
      <c r="CEF45" s="41"/>
      <c r="CEG45" s="41"/>
      <c r="CEH45" s="41"/>
      <c r="CEI45" s="41"/>
      <c r="CEJ45" s="41"/>
      <c r="CEK45" s="41"/>
      <c r="CEL45" s="41"/>
      <c r="CEM45" s="41"/>
      <c r="CEN45" s="41"/>
      <c r="CEO45" s="41"/>
      <c r="CEP45" s="41"/>
      <c r="CEQ45" s="41"/>
      <c r="CER45" s="41"/>
      <c r="CES45" s="41"/>
      <c r="CET45" s="41"/>
      <c r="CEU45" s="41"/>
      <c r="CEV45" s="41"/>
      <c r="CEW45" s="41"/>
      <c r="CEX45" s="41"/>
      <c r="CEY45" s="41"/>
      <c r="CEZ45" s="41"/>
      <c r="CFA45" s="41"/>
      <c r="CFB45" s="41"/>
      <c r="CFC45" s="41"/>
      <c r="CFD45" s="41"/>
      <c r="CFE45" s="41"/>
      <c r="CFF45" s="41"/>
      <c r="CFG45" s="41"/>
      <c r="CFH45" s="41"/>
      <c r="CFI45" s="41"/>
      <c r="CFJ45" s="41"/>
      <c r="CFK45" s="41"/>
      <c r="CFL45" s="41"/>
      <c r="CFM45" s="41"/>
      <c r="CFN45" s="41"/>
      <c r="CFO45" s="41"/>
      <c r="CFP45" s="41"/>
      <c r="CFQ45" s="41"/>
      <c r="CFR45" s="41"/>
      <c r="CFS45" s="41"/>
      <c r="CFT45" s="41"/>
      <c r="CFU45" s="41"/>
      <c r="CFV45" s="41"/>
      <c r="CFW45" s="41"/>
      <c r="CFX45" s="41"/>
      <c r="CFY45" s="41"/>
      <c r="CFZ45" s="41"/>
      <c r="CGA45" s="41"/>
      <c r="CGB45" s="41"/>
      <c r="CGC45" s="41"/>
      <c r="CGD45" s="41"/>
      <c r="CGE45" s="41"/>
      <c r="CGF45" s="41"/>
      <c r="CGG45" s="41"/>
      <c r="CGH45" s="41"/>
      <c r="CGI45" s="41"/>
      <c r="CGJ45" s="41"/>
      <c r="CGK45" s="41"/>
      <c r="CGL45" s="41"/>
      <c r="CGM45" s="41"/>
      <c r="CGN45" s="41"/>
      <c r="CGO45" s="41"/>
      <c r="CGP45" s="41"/>
      <c r="CGQ45" s="41"/>
      <c r="CGR45" s="41"/>
      <c r="CGS45" s="41"/>
      <c r="CGT45" s="41"/>
      <c r="CGU45" s="41"/>
      <c r="CGV45" s="41"/>
      <c r="CGW45" s="41"/>
      <c r="CGX45" s="41"/>
      <c r="CGY45" s="41"/>
      <c r="CGZ45" s="41"/>
      <c r="CHA45" s="41"/>
      <c r="CHB45" s="41"/>
      <c r="CHC45" s="41"/>
      <c r="CHD45" s="41"/>
      <c r="CHE45" s="41"/>
      <c r="CHF45" s="41"/>
      <c r="CHG45" s="41"/>
      <c r="CHH45" s="41"/>
      <c r="CHI45" s="41"/>
      <c r="CHJ45" s="41"/>
      <c r="CHK45" s="41"/>
      <c r="CHL45" s="41"/>
      <c r="CHM45" s="41"/>
      <c r="CHN45" s="41"/>
      <c r="CHO45" s="41"/>
      <c r="CHP45" s="41"/>
      <c r="CHQ45" s="41"/>
      <c r="CHR45" s="41"/>
      <c r="CHS45" s="41"/>
      <c r="CHT45" s="41"/>
      <c r="CHU45" s="41"/>
      <c r="CHV45" s="41"/>
      <c r="CHW45" s="41"/>
      <c r="CHX45" s="41"/>
      <c r="CHY45" s="41"/>
      <c r="CHZ45" s="41"/>
      <c r="CIA45" s="41"/>
      <c r="CIB45" s="41"/>
      <c r="CIC45" s="41"/>
      <c r="CID45" s="41"/>
      <c r="CIE45" s="41"/>
      <c r="CIF45" s="41"/>
      <c r="CIG45" s="41"/>
      <c r="CIH45" s="41"/>
      <c r="CII45" s="41"/>
      <c r="CIJ45" s="41"/>
      <c r="CIK45" s="41"/>
      <c r="CIL45" s="41"/>
      <c r="CIM45" s="41"/>
      <c r="CIN45" s="41"/>
      <c r="CIO45" s="41"/>
      <c r="CIP45" s="41"/>
      <c r="CIQ45" s="41"/>
      <c r="CIR45" s="41"/>
      <c r="CIS45" s="41"/>
      <c r="CIT45" s="41"/>
      <c r="CIU45" s="41"/>
      <c r="CIV45" s="41"/>
      <c r="CIW45" s="41"/>
      <c r="CIX45" s="41"/>
      <c r="CIY45" s="41"/>
      <c r="CIZ45" s="41"/>
      <c r="CJA45" s="41"/>
      <c r="CJB45" s="41"/>
      <c r="CJC45" s="41"/>
      <c r="CJD45" s="41"/>
      <c r="CJE45" s="41"/>
      <c r="CJF45" s="41"/>
      <c r="CJG45" s="41"/>
      <c r="CJH45" s="41"/>
      <c r="CJI45" s="41"/>
      <c r="CJJ45" s="41"/>
      <c r="CJK45" s="41"/>
      <c r="CJL45" s="41"/>
      <c r="CJM45" s="41"/>
      <c r="CJN45" s="41"/>
      <c r="CJO45" s="41"/>
      <c r="CJP45" s="41"/>
      <c r="CJQ45" s="41"/>
      <c r="CJR45" s="41"/>
      <c r="CJS45" s="41"/>
      <c r="CJT45" s="41"/>
      <c r="CJU45" s="41"/>
      <c r="CJV45" s="41"/>
      <c r="CJW45" s="41"/>
      <c r="CJX45" s="41"/>
      <c r="CJY45" s="41"/>
      <c r="CJZ45" s="41"/>
      <c r="CKA45" s="41"/>
      <c r="CKB45" s="41"/>
      <c r="CKC45" s="41"/>
      <c r="CKD45" s="41"/>
      <c r="CKE45" s="41"/>
      <c r="CKF45" s="41"/>
      <c r="CKG45" s="41"/>
      <c r="CKH45" s="41"/>
      <c r="CKI45" s="41"/>
      <c r="CKJ45" s="41"/>
      <c r="CKK45" s="41"/>
      <c r="CKL45" s="41"/>
      <c r="CKM45" s="41"/>
      <c r="CKN45" s="41"/>
      <c r="CKO45" s="41"/>
      <c r="CKP45" s="41"/>
      <c r="CKQ45" s="41"/>
      <c r="CKR45" s="41"/>
      <c r="CKS45" s="41"/>
      <c r="CKT45" s="41"/>
      <c r="CKU45" s="41"/>
      <c r="CKV45" s="41"/>
      <c r="CKW45" s="41"/>
      <c r="CKX45" s="41"/>
      <c r="CKY45" s="41"/>
      <c r="CKZ45" s="41"/>
      <c r="CLA45" s="41"/>
      <c r="CLB45" s="41"/>
      <c r="CLC45" s="41"/>
      <c r="CLD45" s="41"/>
      <c r="CLE45" s="41"/>
      <c r="CLF45" s="41"/>
      <c r="CLG45" s="41"/>
      <c r="CLH45" s="41"/>
      <c r="CLI45" s="41"/>
      <c r="CLJ45" s="41"/>
      <c r="CLK45" s="41"/>
      <c r="CLL45" s="41"/>
      <c r="CLM45" s="41"/>
      <c r="CLN45" s="41"/>
      <c r="CLO45" s="41"/>
      <c r="CLP45" s="41"/>
      <c r="CLQ45" s="41"/>
      <c r="CLR45" s="41"/>
      <c r="CLS45" s="41"/>
      <c r="CLT45" s="41"/>
      <c r="CLU45" s="41"/>
      <c r="CLV45" s="41"/>
      <c r="CLW45" s="41"/>
      <c r="CLX45" s="41"/>
      <c r="CLY45" s="41"/>
      <c r="CLZ45" s="41"/>
      <c r="CMA45" s="41"/>
      <c r="CMB45" s="41"/>
      <c r="CMC45" s="41"/>
      <c r="CMD45" s="41"/>
      <c r="CME45" s="41"/>
      <c r="CMF45" s="41"/>
      <c r="CMG45" s="41"/>
      <c r="CMH45" s="41"/>
      <c r="CMI45" s="41"/>
      <c r="CMJ45" s="41"/>
      <c r="CMK45" s="41"/>
      <c r="CML45" s="41"/>
      <c r="CMM45" s="41"/>
      <c r="CMN45" s="41"/>
      <c r="CMO45" s="41"/>
      <c r="CMP45" s="41"/>
      <c r="CMQ45" s="41"/>
      <c r="CMR45" s="41"/>
      <c r="CMS45" s="41"/>
      <c r="CMT45" s="41"/>
      <c r="CMU45" s="41"/>
      <c r="CMV45" s="41"/>
      <c r="CMW45" s="41"/>
      <c r="CMX45" s="41"/>
      <c r="CMY45" s="41"/>
      <c r="CMZ45" s="41"/>
      <c r="CNA45" s="41"/>
      <c r="CNB45" s="41"/>
      <c r="CNC45" s="41"/>
      <c r="CND45" s="41"/>
      <c r="CNE45" s="41"/>
      <c r="CNF45" s="41"/>
      <c r="CNG45" s="41"/>
      <c r="CNH45" s="41"/>
      <c r="CNI45" s="41"/>
      <c r="CNJ45" s="41"/>
      <c r="CNK45" s="41"/>
      <c r="CNL45" s="41"/>
      <c r="CNM45" s="41"/>
      <c r="CNN45" s="41"/>
      <c r="CNO45" s="41"/>
      <c r="CNP45" s="41"/>
      <c r="CNQ45" s="41"/>
      <c r="CNR45" s="41"/>
      <c r="CNS45" s="41"/>
      <c r="CNT45" s="41"/>
      <c r="CNU45" s="41"/>
      <c r="CNV45" s="41"/>
      <c r="CNW45" s="41"/>
      <c r="CNX45" s="41"/>
      <c r="CNY45" s="41"/>
      <c r="CNZ45" s="41"/>
      <c r="COA45" s="41"/>
      <c r="COB45" s="41"/>
      <c r="COC45" s="41"/>
      <c r="COD45" s="41"/>
      <c r="COE45" s="41"/>
      <c r="COF45" s="41"/>
      <c r="COG45" s="41"/>
      <c r="COH45" s="41"/>
      <c r="COI45" s="41"/>
      <c r="COJ45" s="41"/>
      <c r="COK45" s="41"/>
      <c r="COL45" s="41"/>
      <c r="COM45" s="41"/>
      <c r="CON45" s="41"/>
      <c r="COO45" s="41"/>
      <c r="COP45" s="41"/>
      <c r="COQ45" s="41"/>
      <c r="COR45" s="41"/>
      <c r="COS45" s="41"/>
      <c r="COT45" s="41"/>
      <c r="COU45" s="41"/>
      <c r="COV45" s="41"/>
      <c r="COW45" s="41"/>
      <c r="COX45" s="41"/>
      <c r="COY45" s="41"/>
      <c r="COZ45" s="41"/>
      <c r="CPA45" s="41"/>
      <c r="CPB45" s="41"/>
      <c r="CPC45" s="41"/>
      <c r="CPD45" s="41"/>
      <c r="CPE45" s="41"/>
      <c r="CPF45" s="41"/>
      <c r="CPG45" s="41"/>
      <c r="CPH45" s="41"/>
      <c r="CPI45" s="41"/>
      <c r="CPJ45" s="41"/>
      <c r="CPK45" s="41"/>
      <c r="CPL45" s="41"/>
      <c r="CPM45" s="41"/>
      <c r="CPN45" s="41"/>
      <c r="CPO45" s="41"/>
      <c r="CPP45" s="41"/>
      <c r="CPQ45" s="41"/>
      <c r="CPR45" s="41"/>
      <c r="CPS45" s="41"/>
      <c r="CPT45" s="41"/>
      <c r="CPU45" s="41"/>
      <c r="CPV45" s="41"/>
      <c r="CPW45" s="41"/>
      <c r="CPX45" s="41"/>
      <c r="CPY45" s="41"/>
      <c r="CPZ45" s="41"/>
      <c r="CQA45" s="41"/>
      <c r="CQB45" s="41"/>
      <c r="CQC45" s="41"/>
      <c r="CQD45" s="41"/>
      <c r="CQE45" s="41"/>
      <c r="CQF45" s="41"/>
      <c r="CQG45" s="41"/>
      <c r="CQH45" s="41"/>
      <c r="CQI45" s="41"/>
      <c r="CQJ45" s="41"/>
      <c r="CQK45" s="41"/>
      <c r="CQL45" s="41"/>
      <c r="CQM45" s="41"/>
      <c r="CQN45" s="41"/>
      <c r="CQO45" s="41"/>
      <c r="CQP45" s="41"/>
      <c r="CQQ45" s="41"/>
      <c r="CQR45" s="41"/>
      <c r="CQS45" s="41"/>
      <c r="CQT45" s="41"/>
      <c r="CQU45" s="41"/>
      <c r="CQV45" s="41"/>
      <c r="CQW45" s="41"/>
      <c r="CQX45" s="41"/>
      <c r="CQY45" s="41"/>
      <c r="CQZ45" s="41"/>
      <c r="CRA45" s="41"/>
      <c r="CRB45" s="41"/>
      <c r="CRC45" s="41"/>
      <c r="CRD45" s="41"/>
      <c r="CRE45" s="41"/>
      <c r="CRF45" s="41"/>
      <c r="CRG45" s="41"/>
      <c r="CRH45" s="41"/>
      <c r="CRI45" s="41"/>
      <c r="CRJ45" s="41"/>
      <c r="CRK45" s="41"/>
      <c r="CRL45" s="41"/>
      <c r="CRM45" s="41"/>
      <c r="CRN45" s="41"/>
      <c r="CRO45" s="41"/>
      <c r="CRP45" s="41"/>
      <c r="CRQ45" s="41"/>
      <c r="CRR45" s="41"/>
      <c r="CRS45" s="41"/>
      <c r="CRT45" s="41"/>
      <c r="CRU45" s="41"/>
      <c r="CRV45" s="41"/>
      <c r="CRW45" s="41"/>
      <c r="CRX45" s="41"/>
      <c r="CRY45" s="41"/>
      <c r="CRZ45" s="41"/>
      <c r="CSA45" s="41"/>
      <c r="CSB45" s="41"/>
      <c r="CSC45" s="41"/>
      <c r="CSD45" s="41"/>
      <c r="CSE45" s="41"/>
      <c r="CSF45" s="41"/>
      <c r="CSG45" s="41"/>
      <c r="CSH45" s="41"/>
      <c r="CSI45" s="41"/>
      <c r="CSJ45" s="41"/>
      <c r="CSK45" s="41"/>
      <c r="CSL45" s="41"/>
      <c r="CSM45" s="41"/>
      <c r="CSN45" s="41"/>
      <c r="CSO45" s="41"/>
      <c r="CSP45" s="41"/>
      <c r="CSQ45" s="41"/>
      <c r="CSR45" s="41"/>
      <c r="CSS45" s="41"/>
      <c r="CST45" s="41"/>
      <c r="CSU45" s="41"/>
      <c r="CSV45" s="41"/>
      <c r="CSW45" s="41"/>
      <c r="CSX45" s="41"/>
      <c r="CSY45" s="41"/>
      <c r="CSZ45" s="41"/>
      <c r="CTA45" s="41"/>
      <c r="CTB45" s="41"/>
      <c r="CTC45" s="41"/>
      <c r="CTD45" s="41"/>
      <c r="CTE45" s="41"/>
      <c r="CTF45" s="41"/>
      <c r="CTG45" s="41"/>
      <c r="CTH45" s="41"/>
      <c r="CTI45" s="41"/>
      <c r="CTJ45" s="41"/>
      <c r="CTK45" s="41"/>
      <c r="CTL45" s="41"/>
      <c r="CTM45" s="41"/>
      <c r="CTN45" s="41"/>
      <c r="CTO45" s="41"/>
      <c r="CTP45" s="41"/>
      <c r="CTQ45" s="41"/>
      <c r="CTR45" s="41"/>
      <c r="CTS45" s="41"/>
      <c r="CTT45" s="41"/>
      <c r="CTU45" s="41"/>
      <c r="CTV45" s="41"/>
      <c r="CTW45" s="41"/>
      <c r="CTX45" s="41"/>
      <c r="CTY45" s="41"/>
      <c r="CTZ45" s="41"/>
      <c r="CUA45" s="41"/>
      <c r="CUB45" s="41"/>
      <c r="CUC45" s="41"/>
      <c r="CUD45" s="41"/>
      <c r="CUE45" s="41"/>
      <c r="CUF45" s="41"/>
      <c r="CUG45" s="41"/>
      <c r="CUH45" s="41"/>
      <c r="CUI45" s="41"/>
      <c r="CUJ45" s="41"/>
      <c r="CUK45" s="41"/>
      <c r="CUL45" s="41"/>
      <c r="CUM45" s="41"/>
      <c r="CUN45" s="41"/>
      <c r="CUO45" s="41"/>
      <c r="CUP45" s="41"/>
      <c r="CUQ45" s="41"/>
      <c r="CUR45" s="41"/>
      <c r="CUS45" s="41"/>
      <c r="CUT45" s="41"/>
      <c r="CUU45" s="41"/>
      <c r="CUV45" s="41"/>
      <c r="CUW45" s="41"/>
      <c r="CUX45" s="41"/>
      <c r="CUY45" s="41"/>
      <c r="CUZ45" s="41"/>
      <c r="CVA45" s="41"/>
      <c r="CVB45" s="41"/>
      <c r="CVC45" s="41"/>
      <c r="CVD45" s="41"/>
      <c r="CVE45" s="41"/>
      <c r="CVF45" s="41"/>
      <c r="CVG45" s="41"/>
      <c r="CVH45" s="41"/>
      <c r="CVI45" s="41"/>
      <c r="CVJ45" s="41"/>
      <c r="CVK45" s="41"/>
      <c r="CVL45" s="41"/>
      <c r="CVM45" s="41"/>
      <c r="CVN45" s="41"/>
      <c r="CVO45" s="41"/>
      <c r="CVP45" s="41"/>
      <c r="CVQ45" s="41"/>
      <c r="CVR45" s="41"/>
      <c r="CVS45" s="41"/>
      <c r="CVT45" s="41"/>
      <c r="CVU45" s="41"/>
      <c r="CVV45" s="41"/>
      <c r="CVW45" s="41"/>
      <c r="CVX45" s="41"/>
      <c r="CVY45" s="41"/>
      <c r="CVZ45" s="41"/>
      <c r="CWA45" s="41"/>
      <c r="CWB45" s="41"/>
      <c r="CWC45" s="41"/>
      <c r="CWD45" s="41"/>
      <c r="CWE45" s="41"/>
      <c r="CWF45" s="41"/>
      <c r="CWG45" s="41"/>
      <c r="CWH45" s="41"/>
      <c r="CWI45" s="41"/>
      <c r="CWJ45" s="41"/>
      <c r="CWK45" s="41"/>
      <c r="CWL45" s="41"/>
      <c r="CWM45" s="41"/>
      <c r="CWN45" s="41"/>
      <c r="CWO45" s="41"/>
      <c r="CWP45" s="41"/>
      <c r="CWQ45" s="41"/>
      <c r="CWR45" s="41"/>
      <c r="CWS45" s="41"/>
      <c r="CWT45" s="41"/>
      <c r="CWU45" s="41"/>
      <c r="CWV45" s="41"/>
      <c r="CWW45" s="41"/>
      <c r="CWX45" s="41"/>
      <c r="CWY45" s="41"/>
      <c r="CWZ45" s="41"/>
      <c r="CXA45" s="41"/>
      <c r="CXB45" s="41"/>
      <c r="CXC45" s="41"/>
      <c r="CXD45" s="41"/>
      <c r="CXE45" s="41"/>
      <c r="CXF45" s="41"/>
      <c r="CXG45" s="41"/>
      <c r="CXH45" s="41"/>
      <c r="CXI45" s="41"/>
      <c r="CXJ45" s="41"/>
      <c r="CXK45" s="41"/>
      <c r="CXL45" s="41"/>
      <c r="CXM45" s="41"/>
      <c r="CXN45" s="41"/>
      <c r="CXO45" s="41"/>
      <c r="CXP45" s="41"/>
      <c r="CXQ45" s="41"/>
      <c r="CXR45" s="41"/>
      <c r="CXS45" s="41"/>
      <c r="CXT45" s="41"/>
      <c r="CXU45" s="41"/>
      <c r="CXV45" s="41"/>
      <c r="CXW45" s="41"/>
      <c r="CXX45" s="41"/>
      <c r="CXY45" s="41"/>
      <c r="CXZ45" s="41"/>
      <c r="CYA45" s="41"/>
      <c r="CYB45" s="41"/>
      <c r="CYC45" s="41"/>
      <c r="CYD45" s="41"/>
      <c r="CYE45" s="41"/>
      <c r="CYF45" s="41"/>
      <c r="CYG45" s="41"/>
      <c r="CYH45" s="41"/>
      <c r="CYI45" s="41"/>
      <c r="CYJ45" s="41"/>
      <c r="CYK45" s="41"/>
      <c r="CYL45" s="41"/>
      <c r="CYM45" s="41"/>
      <c r="CYN45" s="41"/>
      <c r="CYO45" s="41"/>
      <c r="CYP45" s="41"/>
      <c r="CYQ45" s="41"/>
      <c r="CYR45" s="41"/>
      <c r="CYS45" s="41"/>
      <c r="CYT45" s="41"/>
      <c r="CYU45" s="41"/>
      <c r="CYV45" s="41"/>
      <c r="CYW45" s="41"/>
      <c r="CYX45" s="41"/>
      <c r="CYY45" s="41"/>
      <c r="CYZ45" s="41"/>
      <c r="CZA45" s="41"/>
      <c r="CZB45" s="41"/>
      <c r="CZC45" s="41"/>
      <c r="CZD45" s="41"/>
      <c r="CZE45" s="41"/>
      <c r="CZF45" s="41"/>
      <c r="CZG45" s="41"/>
      <c r="CZH45" s="41"/>
      <c r="CZI45" s="41"/>
      <c r="CZJ45" s="41"/>
      <c r="CZK45" s="41"/>
      <c r="CZL45" s="41"/>
      <c r="CZM45" s="41"/>
      <c r="CZN45" s="41"/>
      <c r="CZO45" s="41"/>
      <c r="CZP45" s="41"/>
      <c r="CZQ45" s="41"/>
      <c r="CZR45" s="41"/>
      <c r="CZS45" s="41"/>
      <c r="CZT45" s="41"/>
      <c r="CZU45" s="41"/>
      <c r="CZV45" s="41"/>
      <c r="CZW45" s="41"/>
      <c r="CZX45" s="41"/>
      <c r="CZY45" s="41"/>
      <c r="CZZ45" s="41"/>
      <c r="DAA45" s="41"/>
      <c r="DAB45" s="41"/>
      <c r="DAC45" s="41"/>
      <c r="DAD45" s="41"/>
      <c r="DAE45" s="41"/>
      <c r="DAF45" s="41"/>
      <c r="DAG45" s="41"/>
      <c r="DAH45" s="41"/>
      <c r="DAI45" s="41"/>
      <c r="DAJ45" s="41"/>
      <c r="DAK45" s="41"/>
      <c r="DAL45" s="41"/>
      <c r="DAM45" s="41"/>
      <c r="DAN45" s="41"/>
      <c r="DAO45" s="41"/>
      <c r="DAP45" s="41"/>
      <c r="DAQ45" s="41"/>
      <c r="DAR45" s="41"/>
      <c r="DAS45" s="41"/>
      <c r="DAT45" s="41"/>
      <c r="DAU45" s="41"/>
      <c r="DAV45" s="41"/>
      <c r="DAW45" s="41"/>
      <c r="DAX45" s="41"/>
      <c r="DAY45" s="41"/>
      <c r="DAZ45" s="41"/>
      <c r="DBA45" s="41"/>
      <c r="DBB45" s="41"/>
      <c r="DBC45" s="41"/>
      <c r="DBD45" s="41"/>
      <c r="DBE45" s="41"/>
      <c r="DBF45" s="41"/>
      <c r="DBG45" s="41"/>
      <c r="DBH45" s="41"/>
      <c r="DBI45" s="41"/>
      <c r="DBJ45" s="41"/>
      <c r="DBK45" s="41"/>
      <c r="DBL45" s="41"/>
      <c r="DBM45" s="41"/>
      <c r="DBN45" s="41"/>
      <c r="DBO45" s="41"/>
      <c r="DBP45" s="41"/>
      <c r="DBQ45" s="41"/>
      <c r="DBR45" s="41"/>
      <c r="DBS45" s="41"/>
      <c r="DBT45" s="41"/>
      <c r="DBU45" s="41"/>
      <c r="DBV45" s="41"/>
      <c r="DBW45" s="41"/>
      <c r="DBX45" s="41"/>
      <c r="DBY45" s="41"/>
      <c r="DBZ45" s="41"/>
      <c r="DCA45" s="41"/>
      <c r="DCB45" s="41"/>
      <c r="DCC45" s="41"/>
      <c r="DCD45" s="41"/>
      <c r="DCE45" s="41"/>
      <c r="DCF45" s="41"/>
      <c r="DCG45" s="41"/>
      <c r="DCH45" s="41"/>
      <c r="DCI45" s="41"/>
      <c r="DCJ45" s="41"/>
      <c r="DCK45" s="41"/>
      <c r="DCL45" s="41"/>
      <c r="DCM45" s="41"/>
      <c r="DCN45" s="41"/>
      <c r="DCO45" s="41"/>
      <c r="DCP45" s="41"/>
      <c r="DCQ45" s="41"/>
      <c r="DCR45" s="41"/>
      <c r="DCS45" s="41"/>
      <c r="DCT45" s="41"/>
      <c r="DCU45" s="41"/>
      <c r="DCV45" s="41"/>
      <c r="DCW45" s="41"/>
      <c r="DCX45" s="41"/>
      <c r="DCY45" s="41"/>
      <c r="DCZ45" s="41"/>
      <c r="DDA45" s="41"/>
      <c r="DDB45" s="41"/>
      <c r="DDC45" s="41"/>
      <c r="DDD45" s="41"/>
      <c r="DDE45" s="41"/>
      <c r="DDF45" s="41"/>
      <c r="DDG45" s="41"/>
      <c r="DDH45" s="41"/>
      <c r="DDI45" s="41"/>
      <c r="DDJ45" s="41"/>
      <c r="DDK45" s="41"/>
      <c r="DDL45" s="41"/>
      <c r="DDM45" s="41"/>
      <c r="DDN45" s="41"/>
      <c r="DDO45" s="41"/>
      <c r="DDP45" s="41"/>
      <c r="DDQ45" s="41"/>
      <c r="DDR45" s="41"/>
      <c r="DDS45" s="41"/>
      <c r="DDT45" s="41"/>
      <c r="DDU45" s="41"/>
      <c r="DDV45" s="41"/>
      <c r="DDW45" s="41"/>
      <c r="DDX45" s="41"/>
      <c r="DDY45" s="41"/>
      <c r="DDZ45" s="41"/>
      <c r="DEA45" s="41"/>
      <c r="DEB45" s="41"/>
      <c r="DEC45" s="41"/>
      <c r="DED45" s="41"/>
      <c r="DEE45" s="41"/>
      <c r="DEF45" s="41"/>
      <c r="DEG45" s="41"/>
      <c r="DEH45" s="41"/>
      <c r="DEI45" s="41"/>
      <c r="DEJ45" s="41"/>
      <c r="DEK45" s="41"/>
      <c r="DEL45" s="41"/>
      <c r="DEM45" s="41"/>
      <c r="DEN45" s="41"/>
      <c r="DEO45" s="41"/>
      <c r="DEP45" s="41"/>
      <c r="DEQ45" s="41"/>
      <c r="DER45" s="41"/>
      <c r="DES45" s="41"/>
      <c r="DET45" s="41"/>
      <c r="DEU45" s="41"/>
      <c r="DEV45" s="41"/>
      <c r="DEW45" s="41"/>
      <c r="DEX45" s="41"/>
      <c r="DEY45" s="41"/>
      <c r="DEZ45" s="41"/>
      <c r="DFA45" s="41"/>
      <c r="DFB45" s="41"/>
      <c r="DFC45" s="41"/>
      <c r="DFD45" s="41"/>
      <c r="DFE45" s="41"/>
      <c r="DFF45" s="41"/>
      <c r="DFG45" s="41"/>
      <c r="DFH45" s="41"/>
      <c r="DFI45" s="41"/>
      <c r="DFJ45" s="41"/>
      <c r="DFK45" s="41"/>
      <c r="DFL45" s="41"/>
      <c r="DFM45" s="41"/>
      <c r="DFN45" s="41"/>
      <c r="DFO45" s="41"/>
      <c r="DFP45" s="41"/>
      <c r="DFQ45" s="41"/>
      <c r="DFR45" s="41"/>
      <c r="DFS45" s="41"/>
      <c r="DFT45" s="41"/>
      <c r="DFU45" s="41"/>
      <c r="DFV45" s="41"/>
      <c r="DFW45" s="41"/>
      <c r="DFX45" s="41"/>
      <c r="DFY45" s="41"/>
      <c r="DFZ45" s="41"/>
      <c r="DGA45" s="41"/>
      <c r="DGB45" s="41"/>
      <c r="DGC45" s="41"/>
      <c r="DGD45" s="41"/>
      <c r="DGE45" s="41"/>
      <c r="DGF45" s="41"/>
      <c r="DGG45" s="41"/>
      <c r="DGH45" s="41"/>
      <c r="DGI45" s="41"/>
      <c r="DGJ45" s="41"/>
      <c r="DGK45" s="41"/>
      <c r="DGL45" s="41"/>
      <c r="DGM45" s="41"/>
      <c r="DGN45" s="41"/>
      <c r="DGO45" s="41"/>
      <c r="DGP45" s="41"/>
      <c r="DGQ45" s="41"/>
      <c r="DGR45" s="41"/>
      <c r="DGS45" s="41"/>
      <c r="DGT45" s="41"/>
      <c r="DGU45" s="41"/>
      <c r="DGV45" s="41"/>
      <c r="DGW45" s="41"/>
      <c r="DGX45" s="41"/>
      <c r="DGY45" s="41"/>
      <c r="DGZ45" s="41"/>
      <c r="DHA45" s="41"/>
      <c r="DHB45" s="41"/>
      <c r="DHC45" s="41"/>
      <c r="DHD45" s="41"/>
      <c r="DHE45" s="41"/>
      <c r="DHF45" s="41"/>
      <c r="DHG45" s="41"/>
      <c r="DHH45" s="41"/>
      <c r="DHI45" s="41"/>
      <c r="DHJ45" s="41"/>
      <c r="DHK45" s="41"/>
      <c r="DHL45" s="41"/>
      <c r="DHM45" s="41"/>
      <c r="DHN45" s="41"/>
      <c r="DHO45" s="41"/>
      <c r="DHP45" s="41"/>
      <c r="DHQ45" s="41"/>
      <c r="DHR45" s="41"/>
      <c r="DHS45" s="41"/>
      <c r="DHT45" s="41"/>
      <c r="DHU45" s="41"/>
      <c r="DHV45" s="41"/>
      <c r="DHW45" s="41"/>
      <c r="DHX45" s="41"/>
      <c r="DHY45" s="41"/>
      <c r="DHZ45" s="41"/>
      <c r="DIA45" s="41"/>
      <c r="DIB45" s="41"/>
      <c r="DIC45" s="41"/>
      <c r="DID45" s="41"/>
      <c r="DIE45" s="41"/>
      <c r="DIF45" s="41"/>
      <c r="DIG45" s="41"/>
      <c r="DIH45" s="41"/>
      <c r="DII45" s="41"/>
      <c r="DIJ45" s="41"/>
      <c r="DIK45" s="41"/>
      <c r="DIL45" s="41"/>
      <c r="DIM45" s="41"/>
      <c r="DIN45" s="41"/>
      <c r="DIO45" s="41"/>
      <c r="DIP45" s="41"/>
      <c r="DIQ45" s="41"/>
      <c r="DIR45" s="41"/>
      <c r="DIS45" s="41"/>
      <c r="DIT45" s="41"/>
      <c r="DIU45" s="41"/>
      <c r="DIV45" s="41"/>
      <c r="DIW45" s="41"/>
      <c r="DIX45" s="41"/>
      <c r="DIY45" s="41"/>
      <c r="DIZ45" s="41"/>
      <c r="DJA45" s="41"/>
      <c r="DJB45" s="41"/>
      <c r="DJC45" s="41"/>
      <c r="DJD45" s="41"/>
      <c r="DJE45" s="41"/>
      <c r="DJF45" s="41"/>
      <c r="DJG45" s="41"/>
      <c r="DJH45" s="41"/>
      <c r="DJI45" s="41"/>
      <c r="DJJ45" s="41"/>
      <c r="DJK45" s="41"/>
      <c r="DJL45" s="41"/>
      <c r="DJM45" s="41"/>
      <c r="DJN45" s="41"/>
      <c r="DJO45" s="41"/>
      <c r="DJP45" s="41"/>
      <c r="DJQ45" s="41"/>
      <c r="DJR45" s="41"/>
      <c r="DJS45" s="41"/>
      <c r="DJT45" s="41"/>
      <c r="DJU45" s="41"/>
      <c r="DJV45" s="41"/>
      <c r="DJW45" s="41"/>
      <c r="DJX45" s="41"/>
      <c r="DJY45" s="41"/>
      <c r="DJZ45" s="41"/>
      <c r="DKA45" s="41"/>
      <c r="DKB45" s="41"/>
      <c r="DKC45" s="41"/>
      <c r="DKD45" s="41"/>
      <c r="DKE45" s="41"/>
      <c r="DKF45" s="41"/>
      <c r="DKG45" s="41"/>
      <c r="DKH45" s="41"/>
      <c r="DKI45" s="41"/>
      <c r="DKJ45" s="41"/>
      <c r="DKK45" s="41"/>
      <c r="DKL45" s="41"/>
      <c r="DKM45" s="41"/>
      <c r="DKN45" s="41"/>
      <c r="DKO45" s="41"/>
      <c r="DKP45" s="41"/>
      <c r="DKQ45" s="41"/>
      <c r="DKR45" s="41"/>
      <c r="DKS45" s="41"/>
      <c r="DKT45" s="41"/>
      <c r="DKU45" s="41"/>
      <c r="DKV45" s="41"/>
      <c r="DKW45" s="41"/>
      <c r="DKX45" s="41"/>
      <c r="DKY45" s="41"/>
      <c r="DKZ45" s="41"/>
      <c r="DLA45" s="41"/>
      <c r="DLB45" s="41"/>
      <c r="DLC45" s="41"/>
      <c r="DLD45" s="41"/>
      <c r="DLE45" s="41"/>
      <c r="DLF45" s="41"/>
      <c r="DLG45" s="41"/>
      <c r="DLH45" s="41"/>
      <c r="DLI45" s="41"/>
      <c r="DLJ45" s="41"/>
      <c r="DLK45" s="41"/>
      <c r="DLL45" s="41"/>
      <c r="DLM45" s="41"/>
      <c r="DLN45" s="41"/>
      <c r="DLO45" s="41"/>
      <c r="DLP45" s="41"/>
      <c r="DLQ45" s="41"/>
      <c r="DLR45" s="41"/>
      <c r="DLS45" s="41"/>
      <c r="DLT45" s="41"/>
      <c r="DLU45" s="41"/>
      <c r="DLV45" s="41"/>
      <c r="DLW45" s="41"/>
      <c r="DLX45" s="41"/>
      <c r="DLY45" s="41"/>
      <c r="DLZ45" s="41"/>
      <c r="DMA45" s="41"/>
      <c r="DMB45" s="41"/>
      <c r="DMC45" s="41"/>
      <c r="DMD45" s="41"/>
      <c r="DME45" s="41"/>
      <c r="DMF45" s="41"/>
      <c r="DMG45" s="41"/>
      <c r="DMH45" s="41"/>
      <c r="DMI45" s="41"/>
      <c r="DMJ45" s="41"/>
      <c r="DMK45" s="41"/>
      <c r="DML45" s="41"/>
      <c r="DMM45" s="41"/>
      <c r="DMN45" s="41"/>
      <c r="DMO45" s="41"/>
      <c r="DMP45" s="41"/>
      <c r="DMQ45" s="41"/>
      <c r="DMR45" s="41"/>
      <c r="DMS45" s="41"/>
      <c r="DMT45" s="41"/>
      <c r="DMU45" s="41"/>
      <c r="DMV45" s="41"/>
      <c r="DMW45" s="41"/>
      <c r="DMX45" s="41"/>
      <c r="DMY45" s="41"/>
      <c r="DMZ45" s="41"/>
      <c r="DNA45" s="41"/>
      <c r="DNB45" s="41"/>
      <c r="DNC45" s="41"/>
      <c r="DND45" s="41"/>
      <c r="DNE45" s="41"/>
      <c r="DNF45" s="41"/>
      <c r="DNG45" s="41"/>
      <c r="DNH45" s="41"/>
      <c r="DNI45" s="41"/>
      <c r="DNJ45" s="41"/>
      <c r="DNK45" s="41"/>
      <c r="DNL45" s="41"/>
      <c r="DNM45" s="41"/>
      <c r="DNN45" s="41"/>
      <c r="DNO45" s="41"/>
      <c r="DNP45" s="41"/>
      <c r="DNQ45" s="41"/>
      <c r="DNR45" s="41"/>
      <c r="DNS45" s="41"/>
      <c r="DNT45" s="41"/>
      <c r="DNU45" s="41"/>
      <c r="DNV45" s="41"/>
      <c r="DNW45" s="41"/>
      <c r="DNX45" s="41"/>
      <c r="DNY45" s="41"/>
      <c r="DNZ45" s="41"/>
      <c r="DOA45" s="41"/>
      <c r="DOB45" s="41"/>
      <c r="DOC45" s="41"/>
      <c r="DOD45" s="41"/>
      <c r="DOE45" s="41"/>
      <c r="DOF45" s="41"/>
      <c r="DOG45" s="41"/>
      <c r="DOH45" s="41"/>
      <c r="DOI45" s="41"/>
      <c r="DOJ45" s="41"/>
      <c r="DOK45" s="41"/>
      <c r="DOL45" s="41"/>
      <c r="DOM45" s="41"/>
      <c r="DON45" s="41"/>
      <c r="DOO45" s="41"/>
      <c r="DOP45" s="41"/>
      <c r="DOQ45" s="41"/>
      <c r="DOR45" s="41"/>
      <c r="DOS45" s="41"/>
      <c r="DOT45" s="41"/>
      <c r="DOU45" s="41"/>
      <c r="DOV45" s="41"/>
      <c r="DOW45" s="41"/>
      <c r="DOX45" s="41"/>
      <c r="DOY45" s="41"/>
      <c r="DOZ45" s="41"/>
      <c r="DPA45" s="41"/>
      <c r="DPB45" s="41"/>
      <c r="DPC45" s="41"/>
      <c r="DPD45" s="41"/>
      <c r="DPE45" s="41"/>
      <c r="DPF45" s="41"/>
      <c r="DPG45" s="41"/>
      <c r="DPH45" s="41"/>
      <c r="DPI45" s="41"/>
      <c r="DPJ45" s="41"/>
      <c r="DPK45" s="41"/>
      <c r="DPL45" s="41"/>
      <c r="DPM45" s="41"/>
      <c r="DPN45" s="41"/>
      <c r="DPO45" s="41"/>
      <c r="DPP45" s="41"/>
      <c r="DPQ45" s="41"/>
      <c r="DPR45" s="41"/>
      <c r="DPS45" s="41"/>
      <c r="DPT45" s="41"/>
      <c r="DPU45" s="41"/>
      <c r="DPV45" s="41"/>
      <c r="DPW45" s="41"/>
      <c r="DPX45" s="41"/>
      <c r="DPY45" s="41"/>
      <c r="DPZ45" s="41"/>
      <c r="DQA45" s="41"/>
      <c r="DQB45" s="41"/>
      <c r="DQC45" s="41"/>
      <c r="DQD45" s="41"/>
      <c r="DQE45" s="41"/>
      <c r="DQF45" s="41"/>
      <c r="DQG45" s="41"/>
      <c r="DQH45" s="41"/>
      <c r="DQI45" s="41"/>
      <c r="DQJ45" s="41"/>
      <c r="DQK45" s="41"/>
      <c r="DQL45" s="41"/>
      <c r="DQM45" s="41"/>
      <c r="DQN45" s="41"/>
      <c r="DQO45" s="41"/>
      <c r="DQP45" s="41"/>
      <c r="DQQ45" s="41"/>
      <c r="DQR45" s="41"/>
      <c r="DQS45" s="41"/>
      <c r="DQT45" s="41"/>
      <c r="DQU45" s="41"/>
      <c r="DQV45" s="41"/>
      <c r="DQW45" s="41"/>
      <c r="DQX45" s="41"/>
      <c r="DQY45" s="41"/>
      <c r="DQZ45" s="41"/>
      <c r="DRA45" s="41"/>
      <c r="DRB45" s="41"/>
      <c r="DRC45" s="41"/>
      <c r="DRD45" s="41"/>
      <c r="DRE45" s="41"/>
      <c r="DRF45" s="41"/>
      <c r="DRG45" s="41"/>
      <c r="DRH45" s="41"/>
      <c r="DRI45" s="41"/>
      <c r="DRJ45" s="41"/>
      <c r="DRK45" s="41"/>
      <c r="DRL45" s="41"/>
      <c r="DRM45" s="41"/>
      <c r="DRN45" s="41"/>
      <c r="DRO45" s="41"/>
      <c r="DRP45" s="41"/>
      <c r="DRQ45" s="41"/>
      <c r="DRR45" s="41"/>
      <c r="DRS45" s="41"/>
      <c r="DRT45" s="41"/>
      <c r="DRU45" s="41"/>
      <c r="DRV45" s="41"/>
      <c r="DRW45" s="41"/>
      <c r="DRX45" s="41"/>
      <c r="DRY45" s="41"/>
      <c r="DRZ45" s="41"/>
      <c r="DSA45" s="41"/>
      <c r="DSB45" s="41"/>
      <c r="DSC45" s="41"/>
      <c r="DSD45" s="41"/>
      <c r="DSE45" s="41"/>
      <c r="DSF45" s="41"/>
      <c r="DSG45" s="41"/>
      <c r="DSH45" s="41"/>
      <c r="DSI45" s="41"/>
      <c r="DSJ45" s="41"/>
      <c r="DSK45" s="41"/>
      <c r="DSL45" s="41"/>
      <c r="DSM45" s="41"/>
      <c r="DSN45" s="41"/>
      <c r="DSO45" s="41"/>
      <c r="DSP45" s="41"/>
      <c r="DSQ45" s="41"/>
      <c r="DSR45" s="41"/>
      <c r="DSS45" s="41"/>
      <c r="DST45" s="41"/>
      <c r="DSU45" s="41"/>
      <c r="DSV45" s="41"/>
      <c r="DSW45" s="41"/>
      <c r="DSX45" s="41"/>
      <c r="DSY45" s="41"/>
      <c r="DSZ45" s="41"/>
      <c r="DTA45" s="41"/>
      <c r="DTB45" s="41"/>
      <c r="DTC45" s="41"/>
      <c r="DTD45" s="41"/>
      <c r="DTE45" s="41"/>
      <c r="DTF45" s="41"/>
      <c r="DTG45" s="41"/>
      <c r="DTH45" s="41"/>
      <c r="DTI45" s="41"/>
      <c r="DTJ45" s="41"/>
      <c r="DTK45" s="41"/>
      <c r="DTL45" s="41"/>
      <c r="DTM45" s="41"/>
      <c r="DTN45" s="41"/>
      <c r="DTO45" s="41"/>
      <c r="DTP45" s="41"/>
      <c r="DTQ45" s="41"/>
      <c r="DTR45" s="41"/>
      <c r="DTS45" s="41"/>
      <c r="DTT45" s="41"/>
      <c r="DTU45" s="41"/>
      <c r="DTV45" s="41"/>
      <c r="DTW45" s="41"/>
      <c r="DTX45" s="41"/>
      <c r="DTY45" s="41"/>
      <c r="DTZ45" s="41"/>
      <c r="DUA45" s="41"/>
      <c r="DUB45" s="41"/>
      <c r="DUC45" s="41"/>
      <c r="DUD45" s="41"/>
      <c r="DUE45" s="41"/>
      <c r="DUF45" s="41"/>
      <c r="DUG45" s="41"/>
      <c r="DUH45" s="41"/>
      <c r="DUI45" s="41"/>
      <c r="DUJ45" s="41"/>
      <c r="DUK45" s="41"/>
      <c r="DUL45" s="41"/>
      <c r="DUM45" s="41"/>
      <c r="DUN45" s="41"/>
      <c r="DUO45" s="41"/>
      <c r="DUP45" s="41"/>
      <c r="DUQ45" s="41"/>
      <c r="DUR45" s="41"/>
      <c r="DUS45" s="41"/>
      <c r="DUT45" s="41"/>
      <c r="DUU45" s="41"/>
      <c r="DUV45" s="41"/>
      <c r="DUW45" s="41"/>
      <c r="DUX45" s="41"/>
      <c r="DUY45" s="41"/>
      <c r="DUZ45" s="41"/>
      <c r="DVA45" s="41"/>
      <c r="DVB45" s="41"/>
      <c r="DVC45" s="41"/>
      <c r="DVD45" s="41"/>
      <c r="DVE45" s="41"/>
      <c r="DVF45" s="41"/>
      <c r="DVG45" s="41"/>
      <c r="DVH45" s="41"/>
      <c r="DVI45" s="41"/>
      <c r="DVJ45" s="41"/>
      <c r="DVK45" s="41"/>
      <c r="DVL45" s="41"/>
      <c r="DVM45" s="41"/>
      <c r="DVN45" s="41"/>
      <c r="DVO45" s="41"/>
      <c r="DVP45" s="41"/>
      <c r="DVQ45" s="41"/>
      <c r="DVR45" s="41"/>
      <c r="DVS45" s="41"/>
      <c r="DVT45" s="41"/>
      <c r="DVU45" s="41"/>
      <c r="DVV45" s="41"/>
      <c r="DVW45" s="41"/>
      <c r="DVX45" s="41"/>
      <c r="DVY45" s="41"/>
      <c r="DVZ45" s="41"/>
      <c r="DWA45" s="41"/>
      <c r="DWB45" s="41"/>
      <c r="DWC45" s="41"/>
      <c r="DWD45" s="41"/>
      <c r="DWE45" s="41"/>
      <c r="DWF45" s="41"/>
      <c r="DWG45" s="41"/>
      <c r="DWH45" s="41"/>
      <c r="DWI45" s="41"/>
      <c r="DWJ45" s="41"/>
      <c r="DWK45" s="41"/>
      <c r="DWL45" s="41"/>
      <c r="DWM45" s="41"/>
      <c r="DWN45" s="41"/>
      <c r="DWO45" s="41"/>
      <c r="DWP45" s="41"/>
      <c r="DWQ45" s="41"/>
      <c r="DWR45" s="41"/>
      <c r="DWS45" s="41"/>
      <c r="DWT45" s="41"/>
      <c r="DWU45" s="41"/>
      <c r="DWV45" s="41"/>
      <c r="DWW45" s="41"/>
      <c r="DWX45" s="41"/>
      <c r="DWY45" s="41"/>
      <c r="DWZ45" s="41"/>
      <c r="DXA45" s="41"/>
      <c r="DXB45" s="41"/>
      <c r="DXC45" s="41"/>
      <c r="DXD45" s="41"/>
      <c r="DXE45" s="41"/>
      <c r="DXF45" s="41"/>
      <c r="DXG45" s="41"/>
      <c r="DXH45" s="41"/>
      <c r="DXI45" s="41"/>
      <c r="DXJ45" s="41"/>
      <c r="DXK45" s="41"/>
      <c r="DXL45" s="41"/>
      <c r="DXM45" s="41"/>
      <c r="DXN45" s="41"/>
      <c r="DXO45" s="41"/>
      <c r="DXP45" s="41"/>
      <c r="DXQ45" s="41"/>
      <c r="DXR45" s="41"/>
      <c r="DXS45" s="41"/>
      <c r="DXT45" s="41"/>
      <c r="DXU45" s="41"/>
      <c r="DXV45" s="41"/>
      <c r="DXW45" s="41"/>
      <c r="DXX45" s="41"/>
      <c r="DXY45" s="41"/>
      <c r="DXZ45" s="41"/>
      <c r="DYA45" s="41"/>
      <c r="DYB45" s="41"/>
      <c r="DYC45" s="41"/>
      <c r="DYD45" s="41"/>
      <c r="DYE45" s="41"/>
      <c r="DYF45" s="41"/>
      <c r="DYG45" s="41"/>
      <c r="DYH45" s="41"/>
      <c r="DYI45" s="41"/>
      <c r="DYJ45" s="41"/>
      <c r="DYK45" s="41"/>
      <c r="DYL45" s="41"/>
      <c r="DYM45" s="41"/>
      <c r="DYN45" s="41"/>
      <c r="DYO45" s="41"/>
      <c r="DYP45" s="41"/>
      <c r="DYQ45" s="41"/>
      <c r="DYR45" s="41"/>
      <c r="DYS45" s="41"/>
      <c r="DYT45" s="41"/>
      <c r="DYU45" s="41"/>
      <c r="DYV45" s="41"/>
      <c r="DYW45" s="41"/>
      <c r="DYX45" s="41"/>
      <c r="DYY45" s="41"/>
      <c r="DYZ45" s="41"/>
      <c r="DZA45" s="41"/>
      <c r="DZB45" s="41"/>
      <c r="DZC45" s="41"/>
      <c r="DZD45" s="41"/>
      <c r="DZE45" s="41"/>
      <c r="DZF45" s="41"/>
      <c r="DZG45" s="41"/>
      <c r="DZH45" s="41"/>
      <c r="DZI45" s="41"/>
      <c r="DZJ45" s="41"/>
      <c r="DZK45" s="41"/>
      <c r="DZL45" s="41"/>
      <c r="DZM45" s="41"/>
      <c r="DZN45" s="41"/>
      <c r="DZO45" s="41"/>
      <c r="DZP45" s="41"/>
      <c r="DZQ45" s="41"/>
      <c r="DZR45" s="41"/>
      <c r="DZS45" s="41"/>
      <c r="DZT45" s="41"/>
      <c r="DZU45" s="41"/>
      <c r="DZV45" s="41"/>
      <c r="DZW45" s="41"/>
      <c r="DZX45" s="41"/>
      <c r="DZY45" s="41"/>
      <c r="DZZ45" s="41"/>
      <c r="EAA45" s="41"/>
      <c r="EAB45" s="41"/>
      <c r="EAC45" s="41"/>
      <c r="EAD45" s="41"/>
      <c r="EAE45" s="41"/>
      <c r="EAF45" s="41"/>
      <c r="EAG45" s="41"/>
      <c r="EAH45" s="41"/>
      <c r="EAI45" s="41"/>
      <c r="EAJ45" s="41"/>
      <c r="EAK45" s="41"/>
      <c r="EAL45" s="41"/>
      <c r="EAM45" s="41"/>
      <c r="EAN45" s="41"/>
      <c r="EAO45" s="41"/>
      <c r="EAP45" s="41"/>
      <c r="EAQ45" s="41"/>
      <c r="EAR45" s="41"/>
      <c r="EAS45" s="41"/>
      <c r="EAT45" s="41"/>
      <c r="EAU45" s="41"/>
      <c r="EAV45" s="41"/>
      <c r="EAW45" s="41"/>
      <c r="EAX45" s="41"/>
      <c r="EAY45" s="41"/>
      <c r="EAZ45" s="41"/>
      <c r="EBA45" s="41"/>
      <c r="EBB45" s="41"/>
      <c r="EBC45" s="41"/>
      <c r="EBD45" s="41"/>
      <c r="EBE45" s="41"/>
      <c r="EBF45" s="41"/>
      <c r="EBG45" s="41"/>
      <c r="EBH45" s="41"/>
      <c r="EBI45" s="41"/>
      <c r="EBJ45" s="41"/>
      <c r="EBK45" s="41"/>
      <c r="EBL45" s="41"/>
      <c r="EBM45" s="41"/>
      <c r="EBN45" s="41"/>
      <c r="EBO45" s="41"/>
      <c r="EBP45" s="41"/>
      <c r="EBQ45" s="41"/>
      <c r="EBR45" s="41"/>
      <c r="EBS45" s="41"/>
      <c r="EBT45" s="41"/>
      <c r="EBU45" s="41"/>
      <c r="EBV45" s="41"/>
      <c r="EBW45" s="41"/>
      <c r="EBX45" s="41"/>
      <c r="EBY45" s="41"/>
      <c r="EBZ45" s="41"/>
      <c r="ECA45" s="41"/>
      <c r="ECB45" s="41"/>
      <c r="ECC45" s="41"/>
      <c r="ECD45" s="41"/>
      <c r="ECE45" s="41"/>
      <c r="ECF45" s="41"/>
      <c r="ECG45" s="41"/>
      <c r="ECH45" s="41"/>
      <c r="ECI45" s="41"/>
      <c r="ECJ45" s="41"/>
      <c r="ECK45" s="41"/>
      <c r="ECL45" s="41"/>
      <c r="ECM45" s="41"/>
      <c r="ECN45" s="41"/>
      <c r="ECO45" s="41"/>
      <c r="ECP45" s="41"/>
      <c r="ECQ45" s="41"/>
      <c r="ECR45" s="41"/>
      <c r="ECS45" s="41"/>
      <c r="ECT45" s="41"/>
      <c r="ECU45" s="41"/>
      <c r="ECV45" s="41"/>
      <c r="ECW45" s="41"/>
      <c r="ECX45" s="41"/>
      <c r="ECY45" s="41"/>
      <c r="ECZ45" s="41"/>
      <c r="EDA45" s="41"/>
      <c r="EDB45" s="41"/>
      <c r="EDC45" s="41"/>
      <c r="EDD45" s="41"/>
      <c r="EDE45" s="41"/>
      <c r="EDF45" s="41"/>
      <c r="EDG45" s="41"/>
      <c r="EDH45" s="41"/>
      <c r="EDI45" s="41"/>
      <c r="EDJ45" s="41"/>
      <c r="EDK45" s="41"/>
      <c r="EDL45" s="41"/>
      <c r="EDM45" s="41"/>
      <c r="EDN45" s="41"/>
      <c r="EDO45" s="41"/>
      <c r="EDP45" s="41"/>
      <c r="EDQ45" s="41"/>
      <c r="EDR45" s="41"/>
      <c r="EDS45" s="41"/>
      <c r="EDT45" s="41"/>
      <c r="EDU45" s="41"/>
      <c r="EDV45" s="41"/>
      <c r="EDW45" s="41"/>
      <c r="EDX45" s="41"/>
      <c r="EDY45" s="41"/>
      <c r="EDZ45" s="41"/>
      <c r="EEA45" s="41"/>
      <c r="EEB45" s="41"/>
      <c r="EEC45" s="41"/>
      <c r="EED45" s="41"/>
      <c r="EEE45" s="41"/>
      <c r="EEF45" s="41"/>
      <c r="EEG45" s="41"/>
      <c r="EEH45" s="41"/>
      <c r="EEI45" s="41"/>
      <c r="EEJ45" s="41"/>
      <c r="EEK45" s="41"/>
      <c r="EEL45" s="41"/>
      <c r="EEM45" s="41"/>
      <c r="EEN45" s="41"/>
      <c r="EEO45" s="41"/>
      <c r="EEP45" s="41"/>
      <c r="EEQ45" s="41"/>
      <c r="EER45" s="41"/>
      <c r="EES45" s="41"/>
      <c r="EET45" s="41"/>
      <c r="EEU45" s="41"/>
      <c r="EEV45" s="41"/>
      <c r="EEW45" s="41"/>
      <c r="EEX45" s="41"/>
      <c r="EEY45" s="41"/>
      <c r="EEZ45" s="41"/>
      <c r="EFA45" s="41"/>
      <c r="EFB45" s="41"/>
      <c r="EFC45" s="41"/>
      <c r="EFD45" s="41"/>
      <c r="EFE45" s="41"/>
      <c r="EFF45" s="41"/>
      <c r="EFG45" s="41"/>
      <c r="EFH45" s="41"/>
      <c r="EFI45" s="41"/>
      <c r="EFJ45" s="41"/>
      <c r="EFK45" s="41"/>
      <c r="EFL45" s="41"/>
      <c r="EFM45" s="41"/>
      <c r="EFN45" s="41"/>
      <c r="EFO45" s="41"/>
      <c r="EFP45" s="41"/>
      <c r="EFQ45" s="41"/>
      <c r="EFR45" s="41"/>
      <c r="EFS45" s="41"/>
      <c r="EFT45" s="41"/>
      <c r="EFU45" s="41"/>
      <c r="EFV45" s="41"/>
      <c r="EFW45" s="41"/>
      <c r="EFX45" s="41"/>
      <c r="EFY45" s="41"/>
      <c r="EFZ45" s="41"/>
      <c r="EGA45" s="41"/>
      <c r="EGB45" s="41"/>
      <c r="EGC45" s="41"/>
      <c r="EGD45" s="41"/>
      <c r="EGE45" s="41"/>
      <c r="EGF45" s="41"/>
      <c r="EGG45" s="41"/>
      <c r="EGH45" s="41"/>
      <c r="EGI45" s="41"/>
      <c r="EGJ45" s="41"/>
      <c r="EGK45" s="41"/>
      <c r="EGL45" s="41"/>
      <c r="EGM45" s="41"/>
      <c r="EGN45" s="41"/>
      <c r="EGO45" s="41"/>
      <c r="EGP45" s="41"/>
      <c r="EGQ45" s="41"/>
      <c r="EGR45" s="41"/>
      <c r="EGS45" s="41"/>
      <c r="EGT45" s="41"/>
      <c r="EGU45" s="41"/>
      <c r="EGV45" s="41"/>
      <c r="EGW45" s="41"/>
      <c r="EGX45" s="41"/>
      <c r="EGY45" s="41"/>
      <c r="EGZ45" s="41"/>
      <c r="EHA45" s="41"/>
      <c r="EHB45" s="41"/>
      <c r="EHC45" s="41"/>
      <c r="EHD45" s="41"/>
      <c r="EHE45" s="41"/>
      <c r="EHF45" s="41"/>
      <c r="EHG45" s="41"/>
      <c r="EHH45" s="41"/>
      <c r="EHI45" s="41"/>
      <c r="EHJ45" s="41"/>
      <c r="EHK45" s="41"/>
      <c r="EHL45" s="41"/>
      <c r="EHM45" s="41"/>
      <c r="EHN45" s="41"/>
      <c r="EHO45" s="41"/>
      <c r="EHP45" s="41"/>
      <c r="EHQ45" s="41"/>
      <c r="EHR45" s="41"/>
      <c r="EHS45" s="41"/>
      <c r="EHT45" s="41"/>
      <c r="EHU45" s="41"/>
      <c r="EHV45" s="41"/>
      <c r="EHW45" s="41"/>
      <c r="EHX45" s="41"/>
      <c r="EHY45" s="41"/>
      <c r="EHZ45" s="41"/>
      <c r="EIA45" s="41"/>
      <c r="EIB45" s="41"/>
      <c r="EIC45" s="41"/>
      <c r="EID45" s="41"/>
      <c r="EIE45" s="41"/>
      <c r="EIF45" s="41"/>
      <c r="EIG45" s="41"/>
      <c r="EIH45" s="41"/>
      <c r="EII45" s="41"/>
      <c r="EIJ45" s="41"/>
      <c r="EIK45" s="41"/>
      <c r="EIL45" s="41"/>
      <c r="EIM45" s="41"/>
      <c r="EIN45" s="41"/>
      <c r="EIO45" s="41"/>
      <c r="EIP45" s="41"/>
      <c r="EIQ45" s="41"/>
      <c r="EIR45" s="41"/>
      <c r="EIS45" s="41"/>
      <c r="EIT45" s="41"/>
      <c r="EIU45" s="41"/>
      <c r="EIV45" s="41"/>
      <c r="EIW45" s="41"/>
      <c r="EIX45" s="41"/>
      <c r="EIY45" s="41"/>
      <c r="EIZ45" s="41"/>
      <c r="EJA45" s="41"/>
      <c r="EJB45" s="41"/>
      <c r="EJC45" s="41"/>
      <c r="EJD45" s="41"/>
      <c r="EJE45" s="41"/>
      <c r="EJF45" s="41"/>
      <c r="EJG45" s="41"/>
      <c r="EJH45" s="41"/>
      <c r="EJI45" s="41"/>
      <c r="EJJ45" s="41"/>
      <c r="EJK45" s="41"/>
      <c r="EJL45" s="41"/>
      <c r="EJM45" s="41"/>
      <c r="EJN45" s="41"/>
      <c r="EJO45" s="41"/>
      <c r="EJP45" s="41"/>
      <c r="EJQ45" s="41"/>
      <c r="EJR45" s="41"/>
      <c r="EJS45" s="41"/>
      <c r="EJT45" s="41"/>
      <c r="EJU45" s="41"/>
      <c r="EJV45" s="41"/>
      <c r="EJW45" s="41"/>
      <c r="EJX45" s="41"/>
      <c r="EJY45" s="41"/>
      <c r="EJZ45" s="41"/>
      <c r="EKA45" s="41"/>
      <c r="EKB45" s="41"/>
      <c r="EKC45" s="41"/>
      <c r="EKD45" s="41"/>
      <c r="EKE45" s="41"/>
      <c r="EKF45" s="41"/>
      <c r="EKG45" s="41"/>
      <c r="EKH45" s="41"/>
      <c r="EKI45" s="41"/>
      <c r="EKJ45" s="41"/>
      <c r="EKK45" s="41"/>
      <c r="EKL45" s="41"/>
      <c r="EKM45" s="41"/>
      <c r="EKN45" s="41"/>
      <c r="EKO45" s="41"/>
      <c r="EKP45" s="41"/>
      <c r="EKQ45" s="41"/>
      <c r="EKR45" s="41"/>
      <c r="EKS45" s="41"/>
      <c r="EKT45" s="41"/>
      <c r="EKU45" s="41"/>
      <c r="EKV45" s="41"/>
      <c r="EKW45" s="41"/>
      <c r="EKX45" s="41"/>
      <c r="EKY45" s="41"/>
      <c r="EKZ45" s="41"/>
      <c r="ELA45" s="41"/>
      <c r="ELB45" s="41"/>
      <c r="ELC45" s="41"/>
      <c r="ELD45" s="41"/>
      <c r="ELE45" s="41"/>
      <c r="ELF45" s="41"/>
      <c r="ELG45" s="41"/>
      <c r="ELH45" s="41"/>
      <c r="ELI45" s="41"/>
      <c r="ELJ45" s="41"/>
      <c r="ELK45" s="41"/>
      <c r="ELL45" s="41"/>
      <c r="ELM45" s="41"/>
      <c r="ELN45" s="41"/>
      <c r="ELO45" s="41"/>
      <c r="ELP45" s="41"/>
      <c r="ELQ45" s="41"/>
      <c r="ELR45" s="41"/>
      <c r="ELS45" s="41"/>
      <c r="ELT45" s="41"/>
      <c r="ELU45" s="41"/>
      <c r="ELV45" s="41"/>
      <c r="ELW45" s="41"/>
      <c r="ELX45" s="41"/>
      <c r="ELY45" s="41"/>
      <c r="ELZ45" s="41"/>
      <c r="EMA45" s="41"/>
      <c r="EMB45" s="41"/>
      <c r="EMC45" s="41"/>
      <c r="EMD45" s="41"/>
      <c r="EME45" s="41"/>
      <c r="EMF45" s="41"/>
      <c r="EMG45" s="41"/>
      <c r="EMH45" s="41"/>
      <c r="EMI45" s="41"/>
      <c r="EMJ45" s="41"/>
      <c r="EMK45" s="41"/>
      <c r="EML45" s="41"/>
      <c r="EMM45" s="41"/>
      <c r="EMN45" s="41"/>
      <c r="EMO45" s="41"/>
      <c r="EMP45" s="41"/>
      <c r="EMQ45" s="41"/>
      <c r="EMR45" s="41"/>
      <c r="EMS45" s="41"/>
      <c r="EMT45" s="41"/>
      <c r="EMU45" s="41"/>
      <c r="EMV45" s="41"/>
      <c r="EMW45" s="41"/>
      <c r="EMX45" s="41"/>
      <c r="EMY45" s="41"/>
      <c r="EMZ45" s="41"/>
      <c r="ENA45" s="41"/>
      <c r="ENB45" s="41"/>
      <c r="ENC45" s="41"/>
      <c r="END45" s="41"/>
      <c r="ENE45" s="41"/>
      <c r="ENF45" s="41"/>
      <c r="ENG45" s="41"/>
      <c r="ENH45" s="41"/>
      <c r="ENI45" s="41"/>
      <c r="ENJ45" s="41"/>
      <c r="ENK45" s="41"/>
      <c r="ENL45" s="41"/>
      <c r="ENM45" s="41"/>
      <c r="ENN45" s="41"/>
      <c r="ENO45" s="41"/>
      <c r="ENP45" s="41"/>
      <c r="ENQ45" s="41"/>
      <c r="ENR45" s="41"/>
      <c r="ENS45" s="41"/>
      <c r="ENT45" s="41"/>
      <c r="ENU45" s="41"/>
      <c r="ENV45" s="41"/>
      <c r="ENW45" s="41"/>
      <c r="ENX45" s="41"/>
      <c r="ENY45" s="41"/>
      <c r="ENZ45" s="41"/>
      <c r="EOA45" s="41"/>
      <c r="EOB45" s="41"/>
      <c r="EOC45" s="41"/>
      <c r="EOD45" s="41"/>
      <c r="EOE45" s="41"/>
      <c r="EOF45" s="41"/>
      <c r="EOG45" s="41"/>
      <c r="EOH45" s="41"/>
      <c r="EOI45" s="41"/>
      <c r="EOJ45" s="41"/>
      <c r="EOK45" s="41"/>
      <c r="EOL45" s="41"/>
      <c r="EOM45" s="41"/>
      <c r="EON45" s="41"/>
      <c r="EOO45" s="41"/>
      <c r="EOP45" s="41"/>
      <c r="EOQ45" s="41"/>
      <c r="EOR45" s="41"/>
      <c r="EOS45" s="41"/>
      <c r="EOT45" s="41"/>
      <c r="EOU45" s="41"/>
      <c r="EOV45" s="41"/>
      <c r="EOW45" s="41"/>
      <c r="EOX45" s="41"/>
      <c r="EOY45" s="41"/>
      <c r="EOZ45" s="41"/>
      <c r="EPA45" s="41"/>
      <c r="EPB45" s="41"/>
      <c r="EPC45" s="41"/>
      <c r="EPD45" s="41"/>
      <c r="EPE45" s="41"/>
      <c r="EPF45" s="41"/>
      <c r="EPG45" s="41"/>
      <c r="EPH45" s="41"/>
      <c r="EPI45" s="41"/>
      <c r="EPJ45" s="41"/>
      <c r="EPK45" s="41"/>
      <c r="EPL45" s="41"/>
      <c r="EPM45" s="41"/>
      <c r="EPN45" s="41"/>
      <c r="EPO45" s="41"/>
      <c r="EPP45" s="41"/>
      <c r="EPQ45" s="41"/>
      <c r="EPR45" s="41"/>
      <c r="EPS45" s="41"/>
      <c r="EPT45" s="41"/>
      <c r="EPU45" s="41"/>
      <c r="EPV45" s="41"/>
      <c r="EPW45" s="41"/>
      <c r="EPX45" s="41"/>
      <c r="EPY45" s="41"/>
      <c r="EPZ45" s="41"/>
      <c r="EQA45" s="41"/>
      <c r="EQB45" s="41"/>
      <c r="EQC45" s="41"/>
      <c r="EQD45" s="41"/>
      <c r="EQE45" s="41"/>
      <c r="EQF45" s="41"/>
      <c r="EQG45" s="41"/>
      <c r="EQH45" s="41"/>
      <c r="EQI45" s="41"/>
      <c r="EQJ45" s="41"/>
      <c r="EQK45" s="41"/>
      <c r="EQL45" s="41"/>
      <c r="EQM45" s="41"/>
      <c r="EQN45" s="41"/>
      <c r="EQO45" s="41"/>
      <c r="EQP45" s="41"/>
      <c r="EQQ45" s="41"/>
      <c r="EQR45" s="41"/>
      <c r="EQS45" s="41"/>
      <c r="EQT45" s="41"/>
      <c r="EQU45" s="41"/>
      <c r="EQV45" s="41"/>
      <c r="EQW45" s="41"/>
      <c r="EQX45" s="41"/>
      <c r="EQY45" s="41"/>
      <c r="EQZ45" s="41"/>
      <c r="ERA45" s="41"/>
      <c r="ERB45" s="41"/>
      <c r="ERC45" s="41"/>
      <c r="ERD45" s="41"/>
      <c r="ERE45" s="41"/>
      <c r="ERF45" s="41"/>
      <c r="ERG45" s="41"/>
      <c r="ERH45" s="41"/>
      <c r="ERI45" s="41"/>
      <c r="ERJ45" s="41"/>
      <c r="ERK45" s="41"/>
      <c r="ERL45" s="41"/>
      <c r="ERM45" s="41"/>
      <c r="ERN45" s="41"/>
      <c r="ERO45" s="41"/>
      <c r="ERP45" s="41"/>
      <c r="ERQ45" s="41"/>
      <c r="ERR45" s="41"/>
      <c r="ERS45" s="41"/>
      <c r="ERT45" s="41"/>
      <c r="ERU45" s="41"/>
      <c r="ERV45" s="41"/>
      <c r="ERW45" s="41"/>
      <c r="ERX45" s="41"/>
      <c r="ERY45" s="41"/>
      <c r="ERZ45" s="41"/>
      <c r="ESA45" s="41"/>
      <c r="ESB45" s="41"/>
      <c r="ESC45" s="41"/>
      <c r="ESD45" s="41"/>
      <c r="ESE45" s="41"/>
      <c r="ESF45" s="41"/>
      <c r="ESG45" s="41"/>
      <c r="ESH45" s="41"/>
      <c r="ESI45" s="41"/>
      <c r="ESJ45" s="41"/>
      <c r="ESK45" s="41"/>
      <c r="ESL45" s="41"/>
      <c r="ESM45" s="41"/>
      <c r="ESN45" s="41"/>
      <c r="ESO45" s="41"/>
      <c r="ESP45" s="41"/>
      <c r="ESQ45" s="41"/>
      <c r="ESR45" s="41"/>
      <c r="ESS45" s="41"/>
      <c r="EST45" s="41"/>
      <c r="ESU45" s="41"/>
      <c r="ESV45" s="41"/>
      <c r="ESW45" s="41"/>
      <c r="ESX45" s="41"/>
      <c r="ESY45" s="41"/>
      <c r="ESZ45" s="41"/>
      <c r="ETA45" s="41"/>
      <c r="ETB45" s="41"/>
      <c r="ETC45" s="41"/>
      <c r="ETD45" s="41"/>
      <c r="ETE45" s="41"/>
      <c r="ETF45" s="41"/>
      <c r="ETG45" s="41"/>
      <c r="ETH45" s="41"/>
      <c r="ETI45" s="41"/>
      <c r="ETJ45" s="41"/>
      <c r="ETK45" s="41"/>
      <c r="ETL45" s="41"/>
      <c r="ETM45" s="41"/>
      <c r="ETN45" s="41"/>
      <c r="ETO45" s="41"/>
      <c r="ETP45" s="41"/>
      <c r="ETQ45" s="41"/>
      <c r="ETR45" s="41"/>
      <c r="ETS45" s="41"/>
      <c r="ETT45" s="41"/>
      <c r="ETU45" s="41"/>
      <c r="ETV45" s="41"/>
      <c r="ETW45" s="41"/>
      <c r="ETX45" s="41"/>
      <c r="ETY45" s="41"/>
      <c r="ETZ45" s="41"/>
      <c r="EUA45" s="41"/>
      <c r="EUB45" s="41"/>
      <c r="EUC45" s="41"/>
      <c r="EUD45" s="41"/>
      <c r="EUE45" s="41"/>
      <c r="EUF45" s="41"/>
      <c r="EUG45" s="41"/>
      <c r="EUH45" s="41"/>
      <c r="EUI45" s="41"/>
      <c r="EUJ45" s="41"/>
      <c r="EUK45" s="41"/>
      <c r="EUL45" s="41"/>
      <c r="EUM45" s="41"/>
      <c r="EUN45" s="41"/>
      <c r="EUO45" s="41"/>
      <c r="EUP45" s="41"/>
      <c r="EUQ45" s="41"/>
      <c r="EUR45" s="41"/>
      <c r="EUS45" s="41"/>
      <c r="EUT45" s="41"/>
      <c r="EUU45" s="41"/>
      <c r="EUV45" s="41"/>
      <c r="EUW45" s="41"/>
      <c r="EUX45" s="41"/>
      <c r="EUY45" s="41"/>
      <c r="EUZ45" s="41"/>
      <c r="EVA45" s="41"/>
      <c r="EVB45" s="41"/>
      <c r="EVC45" s="41"/>
      <c r="EVD45" s="41"/>
      <c r="EVE45" s="41"/>
      <c r="EVF45" s="41"/>
      <c r="EVG45" s="41"/>
      <c r="EVH45" s="41"/>
      <c r="EVI45" s="41"/>
      <c r="EVJ45" s="41"/>
      <c r="EVK45" s="41"/>
      <c r="EVL45" s="41"/>
      <c r="EVM45" s="41"/>
      <c r="EVN45" s="41"/>
      <c r="EVO45" s="41"/>
      <c r="EVP45" s="41"/>
      <c r="EVQ45" s="41"/>
      <c r="EVR45" s="41"/>
      <c r="EVS45" s="41"/>
      <c r="EVT45" s="41"/>
      <c r="EVU45" s="41"/>
      <c r="EVV45" s="41"/>
      <c r="EVW45" s="41"/>
      <c r="EVX45" s="41"/>
      <c r="EVY45" s="41"/>
      <c r="EVZ45" s="41"/>
      <c r="EWA45" s="41"/>
      <c r="EWB45" s="41"/>
      <c r="EWC45" s="41"/>
      <c r="EWD45" s="41"/>
      <c r="EWE45" s="41"/>
      <c r="EWF45" s="41"/>
      <c r="EWG45" s="41"/>
      <c r="EWH45" s="41"/>
      <c r="EWI45" s="41"/>
      <c r="EWJ45" s="41"/>
      <c r="EWK45" s="41"/>
      <c r="EWL45" s="41"/>
      <c r="EWM45" s="41"/>
      <c r="EWN45" s="41"/>
      <c r="EWO45" s="41"/>
      <c r="EWP45" s="41"/>
      <c r="EWQ45" s="41"/>
      <c r="EWR45" s="41"/>
      <c r="EWS45" s="41"/>
      <c r="EWT45" s="41"/>
      <c r="EWU45" s="41"/>
      <c r="EWV45" s="41"/>
      <c r="EWW45" s="41"/>
      <c r="EWX45" s="41"/>
      <c r="EWY45" s="41"/>
      <c r="EWZ45" s="41"/>
      <c r="EXA45" s="41"/>
      <c r="EXB45" s="41"/>
      <c r="EXC45" s="41"/>
      <c r="EXD45" s="41"/>
      <c r="EXE45" s="41"/>
      <c r="EXF45" s="41"/>
      <c r="EXG45" s="41"/>
      <c r="EXH45" s="41"/>
      <c r="EXI45" s="41"/>
      <c r="EXJ45" s="41"/>
      <c r="EXK45" s="41"/>
      <c r="EXL45" s="41"/>
      <c r="EXM45" s="41"/>
      <c r="EXN45" s="41"/>
      <c r="EXO45" s="41"/>
      <c r="EXP45" s="41"/>
      <c r="EXQ45" s="41"/>
      <c r="EXR45" s="41"/>
      <c r="EXS45" s="41"/>
      <c r="EXT45" s="41"/>
      <c r="EXU45" s="41"/>
      <c r="EXV45" s="41"/>
      <c r="EXW45" s="41"/>
      <c r="EXX45" s="41"/>
      <c r="EXY45" s="41"/>
      <c r="EXZ45" s="41"/>
      <c r="EYA45" s="41"/>
      <c r="EYB45" s="41"/>
      <c r="EYC45" s="41"/>
      <c r="EYD45" s="41"/>
      <c r="EYE45" s="41"/>
      <c r="EYF45" s="41"/>
      <c r="EYG45" s="41"/>
      <c r="EYH45" s="41"/>
      <c r="EYI45" s="41"/>
      <c r="EYJ45" s="41"/>
      <c r="EYK45" s="41"/>
      <c r="EYL45" s="41"/>
      <c r="EYM45" s="41"/>
      <c r="EYN45" s="41"/>
      <c r="EYO45" s="41"/>
      <c r="EYP45" s="41"/>
      <c r="EYQ45" s="41"/>
      <c r="EYR45" s="41"/>
      <c r="EYS45" s="41"/>
      <c r="EYT45" s="41"/>
      <c r="EYU45" s="41"/>
      <c r="EYV45" s="41"/>
      <c r="EYW45" s="41"/>
      <c r="EYX45" s="41"/>
      <c r="EYY45" s="41"/>
      <c r="EYZ45" s="41"/>
      <c r="EZA45" s="41"/>
      <c r="EZB45" s="41"/>
      <c r="EZC45" s="41"/>
      <c r="EZD45" s="41"/>
      <c r="EZE45" s="41"/>
      <c r="EZF45" s="41"/>
      <c r="EZG45" s="41"/>
      <c r="EZH45" s="41"/>
      <c r="EZI45" s="41"/>
      <c r="EZJ45" s="41"/>
      <c r="EZK45" s="41"/>
      <c r="EZL45" s="41"/>
      <c r="EZM45" s="41"/>
      <c r="EZN45" s="41"/>
      <c r="EZO45" s="41"/>
      <c r="EZP45" s="41"/>
      <c r="EZQ45" s="41"/>
      <c r="EZR45" s="41"/>
      <c r="EZS45" s="41"/>
      <c r="EZT45" s="41"/>
      <c r="EZU45" s="41"/>
      <c r="EZV45" s="41"/>
      <c r="EZW45" s="41"/>
      <c r="EZX45" s="41"/>
      <c r="EZY45" s="41"/>
      <c r="EZZ45" s="41"/>
      <c r="FAA45" s="41"/>
      <c r="FAB45" s="41"/>
      <c r="FAC45" s="41"/>
      <c r="FAD45" s="41"/>
      <c r="FAE45" s="41"/>
      <c r="FAF45" s="41"/>
      <c r="FAG45" s="41"/>
      <c r="FAH45" s="41"/>
      <c r="FAI45" s="41"/>
      <c r="FAJ45" s="41"/>
      <c r="FAK45" s="41"/>
      <c r="FAL45" s="41"/>
      <c r="FAM45" s="41"/>
      <c r="FAN45" s="41"/>
      <c r="FAO45" s="41"/>
      <c r="FAP45" s="41"/>
      <c r="FAQ45" s="41"/>
      <c r="FAR45" s="41"/>
      <c r="FAS45" s="41"/>
      <c r="FAT45" s="41"/>
      <c r="FAU45" s="41"/>
      <c r="FAV45" s="41"/>
      <c r="FAW45" s="41"/>
      <c r="FAX45" s="41"/>
      <c r="FAY45" s="41"/>
      <c r="FAZ45" s="41"/>
      <c r="FBA45" s="41"/>
      <c r="FBB45" s="41"/>
      <c r="FBC45" s="41"/>
      <c r="FBD45" s="41"/>
      <c r="FBE45" s="41"/>
      <c r="FBF45" s="41"/>
      <c r="FBG45" s="41"/>
      <c r="FBH45" s="41"/>
      <c r="FBI45" s="41"/>
      <c r="FBJ45" s="41"/>
      <c r="FBK45" s="41"/>
      <c r="FBL45" s="41"/>
      <c r="FBM45" s="41"/>
      <c r="FBN45" s="41"/>
      <c r="FBO45" s="41"/>
      <c r="FBP45" s="41"/>
      <c r="FBQ45" s="41"/>
      <c r="FBR45" s="41"/>
      <c r="FBS45" s="41"/>
      <c r="FBT45" s="41"/>
      <c r="FBU45" s="41"/>
      <c r="FBV45" s="41"/>
      <c r="FBW45" s="41"/>
      <c r="FBX45" s="41"/>
      <c r="FBY45" s="41"/>
      <c r="FBZ45" s="41"/>
      <c r="FCA45" s="41"/>
      <c r="FCB45" s="41"/>
      <c r="FCC45" s="41"/>
      <c r="FCD45" s="41"/>
      <c r="FCE45" s="41"/>
      <c r="FCF45" s="41"/>
      <c r="FCG45" s="41"/>
      <c r="FCH45" s="41"/>
      <c r="FCI45" s="41"/>
      <c r="FCJ45" s="41"/>
      <c r="FCK45" s="41"/>
      <c r="FCL45" s="41"/>
      <c r="FCM45" s="41"/>
      <c r="FCN45" s="41"/>
      <c r="FCO45" s="41"/>
      <c r="FCP45" s="41"/>
      <c r="FCQ45" s="41"/>
      <c r="FCR45" s="41"/>
      <c r="FCS45" s="41"/>
      <c r="FCT45" s="41"/>
      <c r="FCU45" s="41"/>
      <c r="FCV45" s="41"/>
      <c r="FCW45" s="41"/>
      <c r="FCX45" s="41"/>
      <c r="FCY45" s="41"/>
      <c r="FCZ45" s="41"/>
      <c r="FDA45" s="41"/>
      <c r="FDB45" s="41"/>
      <c r="FDC45" s="41"/>
      <c r="FDD45" s="41"/>
      <c r="FDE45" s="41"/>
      <c r="FDF45" s="41"/>
      <c r="FDG45" s="41"/>
      <c r="FDH45" s="41"/>
      <c r="FDI45" s="41"/>
      <c r="FDJ45" s="41"/>
      <c r="FDK45" s="41"/>
      <c r="FDL45" s="41"/>
      <c r="FDM45" s="41"/>
      <c r="FDN45" s="41"/>
      <c r="FDO45" s="41"/>
      <c r="FDP45" s="41"/>
      <c r="FDQ45" s="41"/>
      <c r="FDR45" s="41"/>
      <c r="FDS45" s="41"/>
      <c r="FDT45" s="41"/>
      <c r="FDU45" s="41"/>
      <c r="FDV45" s="41"/>
      <c r="FDW45" s="41"/>
      <c r="FDX45" s="41"/>
      <c r="FDY45" s="41"/>
      <c r="FDZ45" s="41"/>
      <c r="FEA45" s="41"/>
      <c r="FEB45" s="41"/>
      <c r="FEC45" s="41"/>
      <c r="FED45" s="41"/>
      <c r="FEE45" s="41"/>
      <c r="FEF45" s="41"/>
      <c r="FEG45" s="41"/>
      <c r="FEH45" s="41"/>
      <c r="FEI45" s="41"/>
      <c r="FEJ45" s="41"/>
      <c r="FEK45" s="41"/>
      <c r="FEL45" s="41"/>
      <c r="FEM45" s="41"/>
      <c r="FEN45" s="41"/>
      <c r="FEO45" s="41"/>
      <c r="FEP45" s="41"/>
      <c r="FEQ45" s="41"/>
      <c r="FER45" s="41"/>
      <c r="FES45" s="41"/>
      <c r="FET45" s="41"/>
      <c r="FEU45" s="41"/>
      <c r="FEV45" s="41"/>
      <c r="FEW45" s="41"/>
      <c r="FEX45" s="41"/>
      <c r="FEY45" s="41"/>
      <c r="FEZ45" s="41"/>
      <c r="FFA45" s="41"/>
      <c r="FFB45" s="41"/>
      <c r="FFC45" s="41"/>
      <c r="FFD45" s="41"/>
      <c r="FFE45" s="41"/>
      <c r="FFF45" s="41"/>
      <c r="FFG45" s="41"/>
      <c r="FFH45" s="41"/>
      <c r="FFI45" s="41"/>
      <c r="FFJ45" s="41"/>
      <c r="FFK45" s="41"/>
      <c r="FFL45" s="41"/>
      <c r="FFM45" s="41"/>
      <c r="FFN45" s="41"/>
      <c r="FFO45" s="41"/>
      <c r="FFP45" s="41"/>
      <c r="FFQ45" s="41"/>
      <c r="FFR45" s="41"/>
      <c r="FFS45" s="41"/>
      <c r="FFT45" s="41"/>
      <c r="FFU45" s="41"/>
      <c r="FFV45" s="41"/>
      <c r="FFW45" s="41"/>
      <c r="FFX45" s="41"/>
      <c r="FFY45" s="41"/>
      <c r="FFZ45" s="41"/>
      <c r="FGA45" s="41"/>
      <c r="FGB45" s="41"/>
      <c r="FGC45" s="41"/>
      <c r="FGD45" s="41"/>
      <c r="FGE45" s="41"/>
      <c r="FGF45" s="41"/>
      <c r="FGG45" s="41"/>
      <c r="FGH45" s="41"/>
      <c r="FGI45" s="41"/>
      <c r="FGJ45" s="41"/>
      <c r="FGK45" s="41"/>
      <c r="FGL45" s="41"/>
      <c r="FGM45" s="41"/>
      <c r="FGN45" s="41"/>
      <c r="FGO45" s="41"/>
      <c r="FGP45" s="41"/>
      <c r="FGQ45" s="41"/>
      <c r="FGR45" s="41"/>
      <c r="FGS45" s="41"/>
      <c r="FGT45" s="41"/>
      <c r="FGU45" s="41"/>
      <c r="FGV45" s="41"/>
      <c r="FGW45" s="41"/>
      <c r="FGX45" s="41"/>
      <c r="FGY45" s="41"/>
      <c r="FGZ45" s="41"/>
      <c r="FHA45" s="41"/>
      <c r="FHB45" s="41"/>
      <c r="FHC45" s="41"/>
      <c r="FHD45" s="41"/>
      <c r="FHE45" s="41"/>
      <c r="FHF45" s="41"/>
      <c r="FHG45" s="41"/>
      <c r="FHH45" s="41"/>
      <c r="FHI45" s="41"/>
      <c r="FHJ45" s="41"/>
      <c r="FHK45" s="41"/>
      <c r="FHL45" s="41"/>
      <c r="FHM45" s="41"/>
      <c r="FHN45" s="41"/>
      <c r="FHO45" s="41"/>
      <c r="FHP45" s="41"/>
      <c r="FHQ45" s="41"/>
      <c r="FHR45" s="41"/>
      <c r="FHS45" s="41"/>
      <c r="FHT45" s="41"/>
      <c r="FHU45" s="41"/>
      <c r="FHV45" s="41"/>
      <c r="FHW45" s="41"/>
      <c r="FHX45" s="41"/>
      <c r="FHY45" s="41"/>
      <c r="FHZ45" s="41"/>
      <c r="FIA45" s="41"/>
      <c r="FIB45" s="41"/>
      <c r="FIC45" s="41"/>
      <c r="FID45" s="41"/>
      <c r="FIE45" s="41"/>
      <c r="FIF45" s="41"/>
      <c r="FIG45" s="41"/>
      <c r="FIH45" s="41"/>
      <c r="FII45" s="41"/>
      <c r="FIJ45" s="41"/>
      <c r="FIK45" s="41"/>
      <c r="FIL45" s="41"/>
      <c r="FIM45" s="41"/>
      <c r="FIN45" s="41"/>
      <c r="FIO45" s="41"/>
      <c r="FIP45" s="41"/>
      <c r="FIQ45" s="41"/>
      <c r="FIR45" s="41"/>
      <c r="FIS45" s="41"/>
      <c r="FIT45" s="41"/>
      <c r="FIU45" s="41"/>
      <c r="FIV45" s="41"/>
      <c r="FIW45" s="41"/>
      <c r="FIX45" s="41"/>
      <c r="FIY45" s="41"/>
      <c r="FIZ45" s="41"/>
      <c r="FJA45" s="41"/>
      <c r="FJB45" s="41"/>
      <c r="FJC45" s="41"/>
      <c r="FJD45" s="41"/>
      <c r="FJE45" s="41"/>
      <c r="FJF45" s="41"/>
      <c r="FJG45" s="41"/>
      <c r="FJH45" s="41"/>
      <c r="FJI45" s="41"/>
      <c r="FJJ45" s="41"/>
      <c r="FJK45" s="41"/>
      <c r="FJL45" s="41"/>
      <c r="FJM45" s="41"/>
      <c r="FJN45" s="41"/>
      <c r="FJO45" s="41"/>
      <c r="FJP45" s="41"/>
      <c r="FJQ45" s="41"/>
      <c r="FJR45" s="41"/>
      <c r="FJS45" s="41"/>
      <c r="FJT45" s="41"/>
      <c r="FJU45" s="41"/>
      <c r="FJV45" s="41"/>
      <c r="FJW45" s="41"/>
      <c r="FJX45" s="41"/>
      <c r="FJY45" s="41"/>
      <c r="FJZ45" s="41"/>
      <c r="FKA45" s="41"/>
      <c r="FKB45" s="41"/>
      <c r="FKC45" s="41"/>
      <c r="FKD45" s="41"/>
      <c r="FKE45" s="41"/>
      <c r="FKF45" s="41"/>
      <c r="FKG45" s="41"/>
      <c r="FKH45" s="41"/>
      <c r="FKI45" s="41"/>
      <c r="FKJ45" s="41"/>
      <c r="FKK45" s="41"/>
      <c r="FKL45" s="41"/>
      <c r="FKM45" s="41"/>
      <c r="FKN45" s="41"/>
      <c r="FKO45" s="41"/>
      <c r="FKP45" s="41"/>
      <c r="FKQ45" s="41"/>
      <c r="FKR45" s="41"/>
      <c r="FKS45" s="41"/>
      <c r="FKT45" s="41"/>
      <c r="FKU45" s="41"/>
      <c r="FKV45" s="41"/>
      <c r="FKW45" s="41"/>
      <c r="FKX45" s="41"/>
      <c r="FKY45" s="41"/>
      <c r="FKZ45" s="41"/>
      <c r="FLA45" s="41"/>
      <c r="FLB45" s="41"/>
      <c r="FLC45" s="41"/>
      <c r="FLD45" s="41"/>
      <c r="FLE45" s="41"/>
      <c r="FLF45" s="41"/>
      <c r="FLG45" s="41"/>
      <c r="FLH45" s="41"/>
      <c r="FLI45" s="41"/>
      <c r="FLJ45" s="41"/>
      <c r="FLK45" s="41"/>
      <c r="FLL45" s="41"/>
      <c r="FLM45" s="41"/>
      <c r="FLN45" s="41"/>
      <c r="FLO45" s="41"/>
      <c r="FLP45" s="41"/>
      <c r="FLQ45" s="41"/>
      <c r="FLR45" s="41"/>
      <c r="FLS45" s="41"/>
      <c r="FLT45" s="41"/>
      <c r="FLU45" s="41"/>
      <c r="FLV45" s="41"/>
      <c r="FLW45" s="41"/>
      <c r="FLX45" s="41"/>
      <c r="FLY45" s="41"/>
      <c r="FLZ45" s="41"/>
      <c r="FMA45" s="41"/>
      <c r="FMB45" s="41"/>
      <c r="FMC45" s="41"/>
      <c r="FMD45" s="41"/>
      <c r="FME45" s="41"/>
      <c r="FMF45" s="41"/>
      <c r="FMG45" s="41"/>
      <c r="FMH45" s="41"/>
      <c r="FMI45" s="41"/>
      <c r="FMJ45" s="41"/>
      <c r="FMK45" s="41"/>
      <c r="FML45" s="41"/>
      <c r="FMM45" s="41"/>
      <c r="FMN45" s="41"/>
      <c r="FMO45" s="41"/>
      <c r="FMP45" s="41"/>
      <c r="FMQ45" s="41"/>
      <c r="FMR45" s="41"/>
      <c r="FMS45" s="41"/>
      <c r="FMT45" s="41"/>
      <c r="FMU45" s="41"/>
      <c r="FMV45" s="41"/>
      <c r="FMW45" s="41"/>
      <c r="FMX45" s="41"/>
      <c r="FMY45" s="41"/>
      <c r="FMZ45" s="41"/>
      <c r="FNA45" s="41"/>
      <c r="FNB45" s="41"/>
      <c r="FNC45" s="41"/>
      <c r="FND45" s="41"/>
      <c r="FNE45" s="41"/>
      <c r="FNF45" s="41"/>
      <c r="FNG45" s="41"/>
      <c r="FNH45" s="41"/>
      <c r="FNI45" s="41"/>
      <c r="FNJ45" s="41"/>
      <c r="FNK45" s="41"/>
      <c r="FNL45" s="41"/>
      <c r="FNM45" s="41"/>
      <c r="FNN45" s="41"/>
      <c r="FNO45" s="41"/>
      <c r="FNP45" s="41"/>
      <c r="FNQ45" s="41"/>
      <c r="FNR45" s="41"/>
      <c r="FNS45" s="41"/>
      <c r="FNT45" s="41"/>
      <c r="FNU45" s="41"/>
      <c r="FNV45" s="41"/>
      <c r="FNW45" s="41"/>
      <c r="FNX45" s="41"/>
      <c r="FNY45" s="41"/>
      <c r="FNZ45" s="41"/>
      <c r="FOA45" s="41"/>
      <c r="FOB45" s="41"/>
      <c r="FOC45" s="41"/>
      <c r="FOD45" s="41"/>
      <c r="FOE45" s="41"/>
      <c r="FOF45" s="41"/>
      <c r="FOG45" s="41"/>
      <c r="FOH45" s="41"/>
      <c r="FOI45" s="41"/>
      <c r="FOJ45" s="41"/>
      <c r="FOK45" s="41"/>
      <c r="FOL45" s="41"/>
      <c r="FOM45" s="41"/>
      <c r="FON45" s="41"/>
      <c r="FOO45" s="41"/>
      <c r="FOP45" s="41"/>
      <c r="FOQ45" s="41"/>
      <c r="FOR45" s="41"/>
      <c r="FOS45" s="41"/>
      <c r="FOT45" s="41"/>
      <c r="FOU45" s="41"/>
      <c r="FOV45" s="41"/>
      <c r="FOW45" s="41"/>
      <c r="FOX45" s="41"/>
      <c r="FOY45" s="41"/>
      <c r="FOZ45" s="41"/>
      <c r="FPA45" s="41"/>
      <c r="FPB45" s="41"/>
      <c r="FPC45" s="41"/>
      <c r="FPD45" s="41"/>
      <c r="FPE45" s="41"/>
      <c r="FPF45" s="41"/>
      <c r="FPG45" s="41"/>
      <c r="FPH45" s="41"/>
      <c r="FPI45" s="41"/>
      <c r="FPJ45" s="41"/>
      <c r="FPK45" s="41"/>
      <c r="FPL45" s="41"/>
      <c r="FPM45" s="41"/>
      <c r="FPN45" s="41"/>
      <c r="FPO45" s="41"/>
      <c r="FPP45" s="41"/>
      <c r="FPQ45" s="41"/>
      <c r="FPR45" s="41"/>
      <c r="FPS45" s="41"/>
      <c r="FPT45" s="41"/>
      <c r="FPU45" s="41"/>
      <c r="FPV45" s="41"/>
      <c r="FPW45" s="41"/>
      <c r="FPX45" s="41"/>
      <c r="FPY45" s="41"/>
      <c r="FPZ45" s="41"/>
      <c r="FQA45" s="41"/>
      <c r="FQB45" s="41"/>
      <c r="FQC45" s="41"/>
      <c r="FQD45" s="41"/>
      <c r="FQE45" s="41"/>
      <c r="FQF45" s="41"/>
      <c r="FQG45" s="41"/>
      <c r="FQH45" s="41"/>
      <c r="FQI45" s="41"/>
      <c r="FQJ45" s="41"/>
      <c r="FQK45" s="41"/>
      <c r="FQL45" s="41"/>
      <c r="FQM45" s="41"/>
      <c r="FQN45" s="41"/>
      <c r="FQO45" s="41"/>
      <c r="FQP45" s="41"/>
      <c r="FQQ45" s="41"/>
      <c r="FQR45" s="41"/>
      <c r="FQS45" s="41"/>
      <c r="FQT45" s="41"/>
      <c r="FQU45" s="41"/>
      <c r="FQV45" s="41"/>
      <c r="FQW45" s="41"/>
      <c r="FQX45" s="41"/>
      <c r="FQY45" s="41"/>
      <c r="FQZ45" s="41"/>
      <c r="FRA45" s="41"/>
      <c r="FRB45" s="41"/>
      <c r="FRC45" s="41"/>
      <c r="FRD45" s="41"/>
      <c r="FRE45" s="41"/>
      <c r="FRF45" s="41"/>
      <c r="FRG45" s="41"/>
      <c r="FRH45" s="41"/>
      <c r="FRI45" s="41"/>
      <c r="FRJ45" s="41"/>
      <c r="FRK45" s="41"/>
      <c r="FRL45" s="41"/>
      <c r="FRM45" s="41"/>
      <c r="FRN45" s="41"/>
      <c r="FRO45" s="41"/>
      <c r="FRP45" s="41"/>
      <c r="FRQ45" s="41"/>
      <c r="FRR45" s="41"/>
      <c r="FRS45" s="41"/>
      <c r="FRT45" s="41"/>
      <c r="FRU45" s="41"/>
      <c r="FRV45" s="41"/>
      <c r="FRW45" s="41"/>
      <c r="FRX45" s="41"/>
      <c r="FRY45" s="41"/>
      <c r="FRZ45" s="41"/>
      <c r="FSA45" s="41"/>
      <c r="FSB45" s="41"/>
      <c r="FSC45" s="41"/>
      <c r="FSD45" s="41"/>
      <c r="FSE45" s="41"/>
      <c r="FSF45" s="41"/>
      <c r="FSG45" s="41"/>
      <c r="FSH45" s="41"/>
      <c r="FSI45" s="41"/>
      <c r="FSJ45" s="41"/>
      <c r="FSK45" s="41"/>
      <c r="FSL45" s="41"/>
      <c r="FSM45" s="41"/>
      <c r="FSN45" s="41"/>
      <c r="FSO45" s="41"/>
      <c r="FSP45" s="41"/>
      <c r="FSQ45" s="41"/>
      <c r="FSR45" s="41"/>
      <c r="FSS45" s="41"/>
      <c r="FST45" s="41"/>
      <c r="FSU45" s="41"/>
      <c r="FSV45" s="41"/>
      <c r="FSW45" s="41"/>
      <c r="FSX45" s="41"/>
      <c r="FSY45" s="41"/>
      <c r="FSZ45" s="41"/>
      <c r="FTA45" s="41"/>
      <c r="FTB45" s="41"/>
      <c r="FTC45" s="41"/>
      <c r="FTD45" s="41"/>
      <c r="FTE45" s="41"/>
      <c r="FTF45" s="41"/>
      <c r="FTG45" s="41"/>
      <c r="FTH45" s="41"/>
      <c r="FTI45" s="41"/>
      <c r="FTJ45" s="41"/>
      <c r="FTK45" s="41"/>
      <c r="FTL45" s="41"/>
      <c r="FTM45" s="41"/>
      <c r="FTN45" s="41"/>
      <c r="FTO45" s="41"/>
      <c r="FTP45" s="41"/>
      <c r="FTQ45" s="41"/>
      <c r="FTR45" s="41"/>
      <c r="FTS45" s="41"/>
      <c r="FTT45" s="41"/>
      <c r="FTU45" s="41"/>
      <c r="FTV45" s="41"/>
      <c r="FTW45" s="41"/>
      <c r="FTX45" s="41"/>
      <c r="FTY45" s="41"/>
      <c r="FTZ45" s="41"/>
      <c r="FUA45" s="41"/>
      <c r="FUB45" s="41"/>
      <c r="FUC45" s="41"/>
      <c r="FUD45" s="41"/>
      <c r="FUE45" s="41"/>
      <c r="FUF45" s="41"/>
      <c r="FUG45" s="41"/>
      <c r="FUH45" s="41"/>
      <c r="FUI45" s="41"/>
      <c r="FUJ45" s="41"/>
      <c r="FUK45" s="41"/>
      <c r="FUL45" s="41"/>
      <c r="FUM45" s="41"/>
      <c r="FUN45" s="41"/>
      <c r="FUO45" s="41"/>
      <c r="FUP45" s="41"/>
      <c r="FUQ45" s="41"/>
      <c r="FUR45" s="41"/>
      <c r="FUS45" s="41"/>
      <c r="FUT45" s="41"/>
      <c r="FUU45" s="41"/>
      <c r="FUV45" s="41"/>
      <c r="FUW45" s="41"/>
      <c r="FUX45" s="41"/>
      <c r="FUY45" s="41"/>
      <c r="FUZ45" s="41"/>
      <c r="FVA45" s="41"/>
      <c r="FVB45" s="41"/>
      <c r="FVC45" s="41"/>
      <c r="FVD45" s="41"/>
      <c r="FVE45" s="41"/>
      <c r="FVF45" s="41"/>
      <c r="FVG45" s="41"/>
      <c r="FVH45" s="41"/>
      <c r="FVI45" s="41"/>
      <c r="FVJ45" s="41"/>
      <c r="FVK45" s="41"/>
      <c r="FVL45" s="41"/>
      <c r="FVM45" s="41"/>
      <c r="FVN45" s="41"/>
      <c r="FVO45" s="41"/>
      <c r="FVP45" s="41"/>
      <c r="FVQ45" s="41"/>
      <c r="FVR45" s="41"/>
      <c r="FVS45" s="41"/>
      <c r="FVT45" s="41"/>
      <c r="FVU45" s="41"/>
      <c r="FVV45" s="41"/>
      <c r="FVW45" s="41"/>
      <c r="FVX45" s="41"/>
      <c r="FVY45" s="41"/>
      <c r="FVZ45" s="41"/>
      <c r="FWA45" s="41"/>
      <c r="FWB45" s="41"/>
      <c r="FWC45" s="41"/>
      <c r="FWD45" s="41"/>
      <c r="FWE45" s="41"/>
      <c r="FWF45" s="41"/>
      <c r="FWG45" s="41"/>
      <c r="FWH45" s="41"/>
      <c r="FWI45" s="41"/>
      <c r="FWJ45" s="41"/>
      <c r="FWK45" s="41"/>
      <c r="FWL45" s="41"/>
      <c r="FWM45" s="41"/>
      <c r="FWN45" s="41"/>
      <c r="FWO45" s="41"/>
      <c r="FWP45" s="41"/>
      <c r="FWQ45" s="41"/>
      <c r="FWR45" s="41"/>
      <c r="FWS45" s="41"/>
      <c r="FWT45" s="41"/>
      <c r="FWU45" s="41"/>
      <c r="FWV45" s="41"/>
      <c r="FWW45" s="41"/>
      <c r="FWX45" s="41"/>
      <c r="FWY45" s="41"/>
      <c r="FWZ45" s="41"/>
      <c r="FXA45" s="41"/>
      <c r="FXB45" s="41"/>
      <c r="FXC45" s="41"/>
      <c r="FXD45" s="41"/>
      <c r="FXE45" s="41"/>
      <c r="FXF45" s="41"/>
      <c r="FXG45" s="41"/>
      <c r="FXH45" s="41"/>
      <c r="FXI45" s="41"/>
      <c r="FXJ45" s="41"/>
      <c r="FXK45" s="41"/>
      <c r="FXL45" s="41"/>
      <c r="FXM45" s="41"/>
      <c r="FXN45" s="41"/>
      <c r="FXO45" s="41"/>
      <c r="FXP45" s="41"/>
      <c r="FXQ45" s="41"/>
      <c r="FXR45" s="41"/>
      <c r="FXS45" s="41"/>
      <c r="FXT45" s="41"/>
      <c r="FXU45" s="41"/>
      <c r="FXV45" s="41"/>
      <c r="FXW45" s="41"/>
      <c r="FXX45" s="41"/>
      <c r="FXY45" s="41"/>
      <c r="FXZ45" s="41"/>
      <c r="FYA45" s="41"/>
      <c r="FYB45" s="41"/>
      <c r="FYC45" s="41"/>
      <c r="FYD45" s="41"/>
      <c r="FYE45" s="41"/>
      <c r="FYF45" s="41"/>
      <c r="FYG45" s="41"/>
      <c r="FYH45" s="41"/>
      <c r="FYI45" s="41"/>
      <c r="FYJ45" s="41"/>
      <c r="FYK45" s="41"/>
      <c r="FYL45" s="41"/>
      <c r="FYM45" s="41"/>
      <c r="FYN45" s="41"/>
      <c r="FYO45" s="41"/>
      <c r="FYP45" s="41"/>
      <c r="FYQ45" s="41"/>
      <c r="FYR45" s="41"/>
      <c r="FYS45" s="41"/>
      <c r="FYT45" s="41"/>
      <c r="FYU45" s="41"/>
      <c r="FYV45" s="41"/>
      <c r="FYW45" s="41"/>
      <c r="FYX45" s="41"/>
      <c r="FYY45" s="41"/>
      <c r="FYZ45" s="41"/>
      <c r="FZA45" s="41"/>
      <c r="FZB45" s="41"/>
      <c r="FZC45" s="41"/>
      <c r="FZD45" s="41"/>
      <c r="FZE45" s="41"/>
      <c r="FZF45" s="41"/>
      <c r="FZG45" s="41"/>
      <c r="FZH45" s="41"/>
      <c r="FZI45" s="41"/>
      <c r="FZJ45" s="41"/>
      <c r="FZK45" s="41"/>
      <c r="FZL45" s="41"/>
      <c r="FZM45" s="41"/>
      <c r="FZN45" s="41"/>
      <c r="FZO45" s="41"/>
      <c r="FZP45" s="41"/>
      <c r="FZQ45" s="41"/>
      <c r="FZR45" s="41"/>
      <c r="FZS45" s="41"/>
      <c r="FZT45" s="41"/>
      <c r="FZU45" s="41"/>
      <c r="FZV45" s="41"/>
      <c r="FZW45" s="41"/>
      <c r="FZX45" s="41"/>
      <c r="FZY45" s="41"/>
      <c r="FZZ45" s="41"/>
      <c r="GAA45" s="41"/>
      <c r="GAB45" s="41"/>
      <c r="GAC45" s="41"/>
      <c r="GAD45" s="41"/>
      <c r="GAE45" s="41"/>
      <c r="GAF45" s="41"/>
      <c r="GAG45" s="41"/>
      <c r="GAH45" s="41"/>
      <c r="GAI45" s="41"/>
      <c r="GAJ45" s="41"/>
      <c r="GAK45" s="41"/>
      <c r="GAL45" s="41"/>
      <c r="GAM45" s="41"/>
      <c r="GAN45" s="41"/>
      <c r="GAO45" s="41"/>
      <c r="GAP45" s="41"/>
      <c r="GAQ45" s="41"/>
      <c r="GAR45" s="41"/>
      <c r="GAS45" s="41"/>
      <c r="GAT45" s="41"/>
      <c r="GAU45" s="41"/>
      <c r="GAV45" s="41"/>
      <c r="GAW45" s="41"/>
      <c r="GAX45" s="41"/>
      <c r="GAY45" s="41"/>
      <c r="GAZ45" s="41"/>
      <c r="GBA45" s="41"/>
      <c r="GBB45" s="41"/>
      <c r="GBC45" s="41"/>
      <c r="GBD45" s="41"/>
      <c r="GBE45" s="41"/>
      <c r="GBF45" s="41"/>
      <c r="GBG45" s="41"/>
      <c r="GBH45" s="41"/>
      <c r="GBI45" s="41"/>
      <c r="GBJ45" s="41"/>
      <c r="GBK45" s="41"/>
      <c r="GBL45" s="41"/>
      <c r="GBM45" s="41"/>
      <c r="GBN45" s="41"/>
      <c r="GBO45" s="41"/>
      <c r="GBP45" s="41"/>
      <c r="GBQ45" s="41"/>
      <c r="GBR45" s="41"/>
      <c r="GBS45" s="41"/>
      <c r="GBT45" s="41"/>
      <c r="GBU45" s="41"/>
      <c r="GBV45" s="41"/>
      <c r="GBW45" s="41"/>
      <c r="GBX45" s="41"/>
      <c r="GBY45" s="41"/>
      <c r="GBZ45" s="41"/>
      <c r="GCA45" s="41"/>
      <c r="GCB45" s="41"/>
      <c r="GCC45" s="41"/>
      <c r="GCD45" s="41"/>
      <c r="GCE45" s="41"/>
      <c r="GCF45" s="41"/>
      <c r="GCG45" s="41"/>
      <c r="GCH45" s="41"/>
      <c r="GCI45" s="41"/>
      <c r="GCJ45" s="41"/>
      <c r="GCK45" s="41"/>
      <c r="GCL45" s="41"/>
      <c r="GCM45" s="41"/>
      <c r="GCN45" s="41"/>
      <c r="GCO45" s="41"/>
      <c r="GCP45" s="41"/>
      <c r="GCQ45" s="41"/>
      <c r="GCR45" s="41"/>
      <c r="GCS45" s="41"/>
      <c r="GCT45" s="41"/>
      <c r="GCU45" s="41"/>
      <c r="GCV45" s="41"/>
      <c r="GCW45" s="41"/>
      <c r="GCX45" s="41"/>
      <c r="GCY45" s="41"/>
      <c r="GCZ45" s="41"/>
      <c r="GDA45" s="41"/>
      <c r="GDB45" s="41"/>
      <c r="GDC45" s="41"/>
      <c r="GDD45" s="41"/>
      <c r="GDE45" s="41"/>
      <c r="GDF45" s="41"/>
      <c r="GDG45" s="41"/>
      <c r="GDH45" s="41"/>
      <c r="GDI45" s="41"/>
      <c r="GDJ45" s="41"/>
      <c r="GDK45" s="41"/>
      <c r="GDL45" s="41"/>
      <c r="GDM45" s="41"/>
      <c r="GDN45" s="41"/>
      <c r="GDO45" s="41"/>
      <c r="GDP45" s="41"/>
      <c r="GDQ45" s="41"/>
      <c r="GDR45" s="41"/>
      <c r="GDS45" s="41"/>
      <c r="GDT45" s="41"/>
      <c r="GDU45" s="41"/>
      <c r="GDV45" s="41"/>
      <c r="GDW45" s="41"/>
      <c r="GDX45" s="41"/>
      <c r="GDY45" s="41"/>
      <c r="GDZ45" s="41"/>
      <c r="GEA45" s="41"/>
      <c r="GEB45" s="41"/>
      <c r="GEC45" s="41"/>
      <c r="GED45" s="41"/>
      <c r="GEE45" s="41"/>
      <c r="GEF45" s="41"/>
      <c r="GEG45" s="41"/>
      <c r="GEH45" s="41"/>
      <c r="GEI45" s="41"/>
      <c r="GEJ45" s="41"/>
      <c r="GEK45" s="41"/>
      <c r="GEL45" s="41"/>
      <c r="GEM45" s="41"/>
      <c r="GEN45" s="41"/>
      <c r="GEO45" s="41"/>
      <c r="GEP45" s="41"/>
      <c r="GEQ45" s="41"/>
      <c r="GER45" s="41"/>
      <c r="GES45" s="41"/>
      <c r="GET45" s="41"/>
      <c r="GEU45" s="41"/>
      <c r="GEV45" s="41"/>
      <c r="GEW45" s="41"/>
      <c r="GEX45" s="41"/>
      <c r="GEY45" s="41"/>
      <c r="GEZ45" s="41"/>
      <c r="GFA45" s="41"/>
      <c r="GFB45" s="41"/>
      <c r="GFC45" s="41"/>
      <c r="GFD45" s="41"/>
      <c r="GFE45" s="41"/>
      <c r="GFF45" s="41"/>
      <c r="GFG45" s="41"/>
      <c r="GFH45" s="41"/>
      <c r="GFI45" s="41"/>
      <c r="GFJ45" s="41"/>
      <c r="GFK45" s="41"/>
      <c r="GFL45" s="41"/>
      <c r="GFM45" s="41"/>
      <c r="GFN45" s="41"/>
      <c r="GFO45" s="41"/>
      <c r="GFP45" s="41"/>
      <c r="GFQ45" s="41"/>
      <c r="GFR45" s="41"/>
      <c r="GFS45" s="41"/>
      <c r="GFT45" s="41"/>
      <c r="GFU45" s="41"/>
      <c r="GFV45" s="41"/>
      <c r="GFW45" s="41"/>
      <c r="GFX45" s="41"/>
      <c r="GFY45" s="41"/>
      <c r="GFZ45" s="41"/>
      <c r="GGA45" s="41"/>
      <c r="GGB45" s="41"/>
      <c r="GGC45" s="41"/>
      <c r="GGD45" s="41"/>
      <c r="GGE45" s="41"/>
      <c r="GGF45" s="41"/>
      <c r="GGG45" s="41"/>
      <c r="GGH45" s="41"/>
      <c r="GGI45" s="41"/>
      <c r="GGJ45" s="41"/>
      <c r="GGK45" s="41"/>
      <c r="GGL45" s="41"/>
      <c r="GGM45" s="41"/>
      <c r="GGN45" s="41"/>
      <c r="GGO45" s="41"/>
      <c r="GGP45" s="41"/>
      <c r="GGQ45" s="41"/>
      <c r="GGR45" s="41"/>
      <c r="GGS45" s="41"/>
      <c r="GGT45" s="41"/>
      <c r="GGU45" s="41"/>
      <c r="GGV45" s="41"/>
      <c r="GGW45" s="41"/>
      <c r="GGX45" s="41"/>
      <c r="GGY45" s="41"/>
      <c r="GGZ45" s="41"/>
      <c r="GHA45" s="41"/>
      <c r="GHB45" s="41"/>
      <c r="GHC45" s="41"/>
      <c r="GHD45" s="41"/>
      <c r="GHE45" s="41"/>
      <c r="GHF45" s="41"/>
      <c r="GHG45" s="41"/>
      <c r="GHH45" s="41"/>
      <c r="GHI45" s="41"/>
      <c r="GHJ45" s="41"/>
      <c r="GHK45" s="41"/>
      <c r="GHL45" s="41"/>
      <c r="GHM45" s="41"/>
      <c r="GHN45" s="41"/>
      <c r="GHO45" s="41"/>
      <c r="GHP45" s="41"/>
      <c r="GHQ45" s="41"/>
      <c r="GHR45" s="41"/>
      <c r="GHS45" s="41"/>
      <c r="GHT45" s="41"/>
      <c r="GHU45" s="41"/>
      <c r="GHV45" s="41"/>
      <c r="GHW45" s="41"/>
      <c r="GHX45" s="41"/>
      <c r="GHY45" s="41"/>
      <c r="GHZ45" s="41"/>
      <c r="GIA45" s="41"/>
      <c r="GIB45" s="41"/>
      <c r="GIC45" s="41"/>
      <c r="GID45" s="41"/>
      <c r="GIE45" s="41"/>
      <c r="GIF45" s="41"/>
      <c r="GIG45" s="41"/>
      <c r="GIH45" s="41"/>
      <c r="GII45" s="41"/>
      <c r="GIJ45" s="41"/>
      <c r="GIK45" s="41"/>
      <c r="GIL45" s="41"/>
      <c r="GIM45" s="41"/>
      <c r="GIN45" s="41"/>
      <c r="GIO45" s="41"/>
      <c r="GIP45" s="41"/>
      <c r="GIQ45" s="41"/>
      <c r="GIR45" s="41"/>
      <c r="GIS45" s="41"/>
      <c r="GIT45" s="41"/>
      <c r="GIU45" s="41"/>
      <c r="GIV45" s="41"/>
      <c r="GIW45" s="41"/>
      <c r="GIX45" s="41"/>
      <c r="GIY45" s="41"/>
      <c r="GIZ45" s="41"/>
      <c r="GJA45" s="41"/>
      <c r="GJB45" s="41"/>
      <c r="GJC45" s="41"/>
      <c r="GJD45" s="41"/>
      <c r="GJE45" s="41"/>
      <c r="GJF45" s="41"/>
      <c r="GJG45" s="41"/>
      <c r="GJH45" s="41"/>
      <c r="GJI45" s="41"/>
      <c r="GJJ45" s="41"/>
      <c r="GJK45" s="41"/>
      <c r="GJL45" s="41"/>
      <c r="GJM45" s="41"/>
      <c r="GJN45" s="41"/>
      <c r="GJO45" s="41"/>
      <c r="GJP45" s="41"/>
      <c r="GJQ45" s="41"/>
      <c r="GJR45" s="41"/>
      <c r="GJS45" s="41"/>
      <c r="GJT45" s="41"/>
      <c r="GJU45" s="41"/>
      <c r="GJV45" s="41"/>
      <c r="GJW45" s="41"/>
      <c r="GJX45" s="41"/>
      <c r="GJY45" s="41"/>
      <c r="GJZ45" s="41"/>
      <c r="GKA45" s="41"/>
      <c r="GKB45" s="41"/>
      <c r="GKC45" s="41"/>
      <c r="GKD45" s="41"/>
      <c r="GKE45" s="41"/>
      <c r="GKF45" s="41"/>
      <c r="GKG45" s="41"/>
      <c r="GKH45" s="41"/>
      <c r="GKI45" s="41"/>
      <c r="GKJ45" s="41"/>
      <c r="GKK45" s="41"/>
      <c r="GKL45" s="41"/>
      <c r="GKM45" s="41"/>
      <c r="GKN45" s="41"/>
      <c r="GKO45" s="41"/>
      <c r="GKP45" s="41"/>
      <c r="GKQ45" s="41"/>
      <c r="GKR45" s="41"/>
      <c r="GKS45" s="41"/>
      <c r="GKT45" s="41"/>
      <c r="GKU45" s="41"/>
      <c r="GKV45" s="41"/>
      <c r="GKW45" s="41"/>
      <c r="GKX45" s="41"/>
      <c r="GKY45" s="41"/>
      <c r="GKZ45" s="41"/>
      <c r="GLA45" s="41"/>
      <c r="GLB45" s="41"/>
      <c r="GLC45" s="41"/>
      <c r="GLD45" s="41"/>
      <c r="GLE45" s="41"/>
      <c r="GLF45" s="41"/>
      <c r="GLG45" s="41"/>
      <c r="GLH45" s="41"/>
      <c r="GLI45" s="41"/>
      <c r="GLJ45" s="41"/>
      <c r="GLK45" s="41"/>
      <c r="GLL45" s="41"/>
      <c r="GLM45" s="41"/>
      <c r="GLN45" s="41"/>
      <c r="GLO45" s="41"/>
      <c r="GLP45" s="41"/>
      <c r="GLQ45" s="41"/>
      <c r="GLR45" s="41"/>
      <c r="GLS45" s="41"/>
      <c r="GLT45" s="41"/>
      <c r="GLU45" s="41"/>
      <c r="GLV45" s="41"/>
      <c r="GLW45" s="41"/>
      <c r="GLX45" s="41"/>
      <c r="GLY45" s="41"/>
      <c r="GLZ45" s="41"/>
      <c r="GMA45" s="41"/>
      <c r="GMB45" s="41"/>
      <c r="GMC45" s="41"/>
      <c r="GMD45" s="41"/>
      <c r="GME45" s="41"/>
      <c r="GMF45" s="41"/>
      <c r="GMG45" s="41"/>
      <c r="GMH45" s="41"/>
      <c r="GMI45" s="41"/>
      <c r="GMJ45" s="41"/>
      <c r="GMK45" s="41"/>
      <c r="GML45" s="41"/>
      <c r="GMM45" s="41"/>
      <c r="GMN45" s="41"/>
      <c r="GMO45" s="41"/>
      <c r="GMP45" s="41"/>
      <c r="GMQ45" s="41"/>
      <c r="GMR45" s="41"/>
      <c r="GMS45" s="41"/>
      <c r="GMT45" s="41"/>
      <c r="GMU45" s="41"/>
      <c r="GMV45" s="41"/>
      <c r="GMW45" s="41"/>
      <c r="GMX45" s="41"/>
      <c r="GMY45" s="41"/>
      <c r="GMZ45" s="41"/>
      <c r="GNA45" s="41"/>
      <c r="GNB45" s="41"/>
      <c r="GNC45" s="41"/>
      <c r="GND45" s="41"/>
      <c r="GNE45" s="41"/>
      <c r="GNF45" s="41"/>
      <c r="GNG45" s="41"/>
      <c r="GNH45" s="41"/>
      <c r="GNI45" s="41"/>
      <c r="GNJ45" s="41"/>
      <c r="GNK45" s="41"/>
      <c r="GNL45" s="41"/>
      <c r="GNM45" s="41"/>
      <c r="GNN45" s="41"/>
      <c r="GNO45" s="41"/>
      <c r="GNP45" s="41"/>
      <c r="GNQ45" s="41"/>
      <c r="GNR45" s="41"/>
      <c r="GNS45" s="41"/>
      <c r="GNT45" s="41"/>
      <c r="GNU45" s="41"/>
      <c r="GNV45" s="41"/>
      <c r="GNW45" s="41"/>
      <c r="GNX45" s="41"/>
      <c r="GNY45" s="41"/>
      <c r="GNZ45" s="41"/>
      <c r="GOA45" s="41"/>
      <c r="GOB45" s="41"/>
      <c r="GOC45" s="41"/>
      <c r="GOD45" s="41"/>
      <c r="GOE45" s="41"/>
      <c r="GOF45" s="41"/>
      <c r="GOG45" s="41"/>
      <c r="GOH45" s="41"/>
      <c r="GOI45" s="41"/>
      <c r="GOJ45" s="41"/>
      <c r="GOK45" s="41"/>
      <c r="GOL45" s="41"/>
      <c r="GOM45" s="41"/>
      <c r="GON45" s="41"/>
      <c r="GOO45" s="41"/>
      <c r="GOP45" s="41"/>
      <c r="GOQ45" s="41"/>
      <c r="GOR45" s="41"/>
      <c r="GOS45" s="41"/>
      <c r="GOT45" s="41"/>
      <c r="GOU45" s="41"/>
      <c r="GOV45" s="41"/>
      <c r="GOW45" s="41"/>
      <c r="GOX45" s="41"/>
      <c r="GOY45" s="41"/>
      <c r="GOZ45" s="41"/>
      <c r="GPA45" s="41"/>
      <c r="GPB45" s="41"/>
      <c r="GPC45" s="41"/>
      <c r="GPD45" s="41"/>
      <c r="GPE45" s="41"/>
      <c r="GPF45" s="41"/>
      <c r="GPG45" s="41"/>
      <c r="GPH45" s="41"/>
      <c r="GPI45" s="41"/>
      <c r="GPJ45" s="41"/>
      <c r="GPK45" s="41"/>
      <c r="GPL45" s="41"/>
      <c r="GPM45" s="41"/>
      <c r="GPN45" s="41"/>
      <c r="GPO45" s="41"/>
      <c r="GPP45" s="41"/>
      <c r="GPQ45" s="41"/>
      <c r="GPR45" s="41"/>
      <c r="GPS45" s="41"/>
      <c r="GPT45" s="41"/>
      <c r="GPU45" s="41"/>
      <c r="GPV45" s="41"/>
      <c r="GPW45" s="41"/>
      <c r="GPX45" s="41"/>
      <c r="GPY45" s="41"/>
      <c r="GPZ45" s="41"/>
      <c r="GQA45" s="41"/>
      <c r="GQB45" s="41"/>
      <c r="GQC45" s="41"/>
      <c r="GQD45" s="41"/>
      <c r="GQE45" s="41"/>
      <c r="GQF45" s="41"/>
      <c r="GQG45" s="41"/>
      <c r="GQH45" s="41"/>
      <c r="GQI45" s="41"/>
      <c r="GQJ45" s="41"/>
      <c r="GQK45" s="41"/>
      <c r="GQL45" s="41"/>
      <c r="GQM45" s="41"/>
      <c r="GQN45" s="41"/>
      <c r="GQO45" s="41"/>
      <c r="GQP45" s="41"/>
      <c r="GQQ45" s="41"/>
      <c r="GQR45" s="41"/>
      <c r="GQS45" s="41"/>
      <c r="GQT45" s="41"/>
      <c r="GQU45" s="41"/>
      <c r="GQV45" s="41"/>
      <c r="GQW45" s="41"/>
      <c r="GQX45" s="41"/>
      <c r="GQY45" s="41"/>
      <c r="GQZ45" s="41"/>
      <c r="GRA45" s="41"/>
      <c r="GRB45" s="41"/>
      <c r="GRC45" s="41"/>
      <c r="GRD45" s="41"/>
      <c r="GRE45" s="41"/>
      <c r="GRF45" s="41"/>
      <c r="GRG45" s="41"/>
      <c r="GRH45" s="41"/>
      <c r="GRI45" s="41"/>
      <c r="GRJ45" s="41"/>
      <c r="GRK45" s="41"/>
      <c r="GRL45" s="41"/>
      <c r="GRM45" s="41"/>
      <c r="GRN45" s="41"/>
      <c r="GRO45" s="41"/>
      <c r="GRP45" s="41"/>
      <c r="GRQ45" s="41"/>
      <c r="GRR45" s="41"/>
      <c r="GRS45" s="41"/>
      <c r="GRT45" s="41"/>
      <c r="GRU45" s="41"/>
      <c r="GRV45" s="41"/>
      <c r="GRW45" s="41"/>
      <c r="GRX45" s="41"/>
      <c r="GRY45" s="41"/>
      <c r="GRZ45" s="41"/>
      <c r="GSA45" s="41"/>
      <c r="GSB45" s="41"/>
      <c r="GSC45" s="41"/>
      <c r="GSD45" s="41"/>
      <c r="GSE45" s="41"/>
      <c r="GSF45" s="41"/>
      <c r="GSG45" s="41"/>
      <c r="GSH45" s="41"/>
      <c r="GSI45" s="41"/>
      <c r="GSJ45" s="41"/>
      <c r="GSK45" s="41"/>
      <c r="GSL45" s="41"/>
      <c r="GSM45" s="41"/>
      <c r="GSN45" s="41"/>
      <c r="GSO45" s="41"/>
      <c r="GSP45" s="41"/>
      <c r="GSQ45" s="41"/>
      <c r="GSR45" s="41"/>
      <c r="GSS45" s="41"/>
      <c r="GST45" s="41"/>
      <c r="GSU45" s="41"/>
      <c r="GSV45" s="41"/>
      <c r="GSW45" s="41"/>
      <c r="GSX45" s="41"/>
      <c r="GSY45" s="41"/>
      <c r="GSZ45" s="41"/>
      <c r="GTA45" s="41"/>
      <c r="GTB45" s="41"/>
      <c r="GTC45" s="41"/>
      <c r="GTD45" s="41"/>
      <c r="GTE45" s="41"/>
      <c r="GTF45" s="41"/>
      <c r="GTG45" s="41"/>
      <c r="GTH45" s="41"/>
      <c r="GTI45" s="41"/>
      <c r="GTJ45" s="41"/>
      <c r="GTK45" s="41"/>
      <c r="GTL45" s="41"/>
      <c r="GTM45" s="41"/>
      <c r="GTN45" s="41"/>
      <c r="GTO45" s="41"/>
      <c r="GTP45" s="41"/>
      <c r="GTQ45" s="41"/>
      <c r="GTR45" s="41"/>
      <c r="GTS45" s="41"/>
      <c r="GTT45" s="41"/>
      <c r="GTU45" s="41"/>
      <c r="GTV45" s="41"/>
      <c r="GTW45" s="41"/>
      <c r="GTX45" s="41"/>
      <c r="GTY45" s="41"/>
      <c r="GTZ45" s="41"/>
      <c r="GUA45" s="41"/>
      <c r="GUB45" s="41"/>
      <c r="GUC45" s="41"/>
      <c r="GUD45" s="41"/>
      <c r="GUE45" s="41"/>
      <c r="GUF45" s="41"/>
      <c r="GUG45" s="41"/>
      <c r="GUH45" s="41"/>
      <c r="GUI45" s="41"/>
      <c r="GUJ45" s="41"/>
      <c r="GUK45" s="41"/>
      <c r="GUL45" s="41"/>
      <c r="GUM45" s="41"/>
      <c r="GUN45" s="41"/>
      <c r="GUO45" s="41"/>
      <c r="GUP45" s="41"/>
      <c r="GUQ45" s="41"/>
      <c r="GUR45" s="41"/>
      <c r="GUS45" s="41"/>
      <c r="GUT45" s="41"/>
      <c r="GUU45" s="41"/>
      <c r="GUV45" s="41"/>
      <c r="GUW45" s="41"/>
      <c r="GUX45" s="41"/>
      <c r="GUY45" s="41"/>
      <c r="GUZ45" s="41"/>
      <c r="GVA45" s="41"/>
      <c r="GVB45" s="41"/>
      <c r="GVC45" s="41"/>
      <c r="GVD45" s="41"/>
      <c r="GVE45" s="41"/>
      <c r="GVF45" s="41"/>
      <c r="GVG45" s="41"/>
      <c r="GVH45" s="41"/>
      <c r="GVI45" s="41"/>
      <c r="GVJ45" s="41"/>
      <c r="GVK45" s="41"/>
      <c r="GVL45" s="41"/>
      <c r="GVM45" s="41"/>
      <c r="GVN45" s="41"/>
      <c r="GVO45" s="41"/>
      <c r="GVP45" s="41"/>
      <c r="GVQ45" s="41"/>
      <c r="GVR45" s="41"/>
      <c r="GVS45" s="41"/>
      <c r="GVT45" s="41"/>
      <c r="GVU45" s="41"/>
      <c r="GVV45" s="41"/>
      <c r="GVW45" s="41"/>
      <c r="GVX45" s="41"/>
      <c r="GVY45" s="41"/>
      <c r="GVZ45" s="41"/>
      <c r="GWA45" s="41"/>
      <c r="GWB45" s="41"/>
      <c r="GWC45" s="41"/>
      <c r="GWD45" s="41"/>
      <c r="GWE45" s="41"/>
      <c r="GWF45" s="41"/>
      <c r="GWG45" s="41"/>
      <c r="GWH45" s="41"/>
      <c r="GWI45" s="41"/>
      <c r="GWJ45" s="41"/>
      <c r="GWK45" s="41"/>
      <c r="GWL45" s="41"/>
      <c r="GWM45" s="41"/>
      <c r="GWN45" s="41"/>
      <c r="GWO45" s="41"/>
      <c r="GWP45" s="41"/>
      <c r="GWQ45" s="41"/>
      <c r="GWR45" s="41"/>
      <c r="GWS45" s="41"/>
      <c r="GWT45" s="41"/>
      <c r="GWU45" s="41"/>
      <c r="GWV45" s="41"/>
      <c r="GWW45" s="41"/>
      <c r="GWX45" s="41"/>
      <c r="GWY45" s="41"/>
      <c r="GWZ45" s="41"/>
      <c r="GXA45" s="41"/>
      <c r="GXB45" s="41"/>
      <c r="GXC45" s="41"/>
      <c r="GXD45" s="41"/>
      <c r="GXE45" s="41"/>
      <c r="GXF45" s="41"/>
      <c r="GXG45" s="41"/>
      <c r="GXH45" s="41"/>
      <c r="GXI45" s="41"/>
      <c r="GXJ45" s="41"/>
      <c r="GXK45" s="41"/>
      <c r="GXL45" s="41"/>
      <c r="GXM45" s="41"/>
      <c r="GXN45" s="41"/>
      <c r="GXO45" s="41"/>
      <c r="GXP45" s="41"/>
      <c r="GXQ45" s="41"/>
      <c r="GXR45" s="41"/>
      <c r="GXS45" s="41"/>
      <c r="GXT45" s="41"/>
      <c r="GXU45" s="41"/>
      <c r="GXV45" s="41"/>
      <c r="GXW45" s="41"/>
      <c r="GXX45" s="41"/>
      <c r="GXY45" s="41"/>
      <c r="GXZ45" s="41"/>
      <c r="GYA45" s="41"/>
      <c r="GYB45" s="41"/>
      <c r="GYC45" s="41"/>
      <c r="GYD45" s="41"/>
      <c r="GYE45" s="41"/>
      <c r="GYF45" s="41"/>
      <c r="GYG45" s="41"/>
      <c r="GYH45" s="41"/>
      <c r="GYI45" s="41"/>
      <c r="GYJ45" s="41"/>
      <c r="GYK45" s="41"/>
      <c r="GYL45" s="41"/>
      <c r="GYM45" s="41"/>
      <c r="GYN45" s="41"/>
      <c r="GYO45" s="41"/>
      <c r="GYP45" s="41"/>
      <c r="GYQ45" s="41"/>
      <c r="GYR45" s="41"/>
      <c r="GYS45" s="41"/>
      <c r="GYT45" s="41"/>
      <c r="GYU45" s="41"/>
      <c r="GYV45" s="41"/>
      <c r="GYW45" s="41"/>
      <c r="GYX45" s="41"/>
      <c r="GYY45" s="41"/>
      <c r="GYZ45" s="41"/>
      <c r="GZA45" s="41"/>
      <c r="GZB45" s="41"/>
      <c r="GZC45" s="41"/>
      <c r="GZD45" s="41"/>
      <c r="GZE45" s="41"/>
      <c r="GZF45" s="41"/>
      <c r="GZG45" s="41"/>
      <c r="GZH45" s="41"/>
      <c r="GZI45" s="41"/>
      <c r="GZJ45" s="41"/>
      <c r="GZK45" s="41"/>
      <c r="GZL45" s="41"/>
      <c r="GZM45" s="41"/>
      <c r="GZN45" s="41"/>
      <c r="GZO45" s="41"/>
      <c r="GZP45" s="41"/>
      <c r="GZQ45" s="41"/>
      <c r="GZR45" s="41"/>
      <c r="GZS45" s="41"/>
      <c r="GZT45" s="41"/>
      <c r="GZU45" s="41"/>
      <c r="GZV45" s="41"/>
      <c r="GZW45" s="41"/>
      <c r="GZX45" s="41"/>
      <c r="GZY45" s="41"/>
      <c r="GZZ45" s="41"/>
      <c r="HAA45" s="41"/>
      <c r="HAB45" s="41"/>
      <c r="HAC45" s="41"/>
      <c r="HAD45" s="41"/>
      <c r="HAE45" s="41"/>
      <c r="HAF45" s="41"/>
      <c r="HAG45" s="41"/>
      <c r="HAH45" s="41"/>
      <c r="HAI45" s="41"/>
      <c r="HAJ45" s="41"/>
      <c r="HAK45" s="41"/>
      <c r="HAL45" s="41"/>
      <c r="HAM45" s="41"/>
      <c r="HAN45" s="41"/>
      <c r="HAO45" s="41"/>
      <c r="HAP45" s="41"/>
      <c r="HAQ45" s="41"/>
      <c r="HAR45" s="41"/>
      <c r="HAS45" s="41"/>
      <c r="HAT45" s="41"/>
      <c r="HAU45" s="41"/>
      <c r="HAV45" s="41"/>
      <c r="HAW45" s="41"/>
      <c r="HAX45" s="41"/>
      <c r="HAY45" s="41"/>
      <c r="HAZ45" s="41"/>
      <c r="HBA45" s="41"/>
      <c r="HBB45" s="41"/>
      <c r="HBC45" s="41"/>
      <c r="HBD45" s="41"/>
      <c r="HBE45" s="41"/>
      <c r="HBF45" s="41"/>
      <c r="HBG45" s="41"/>
      <c r="HBH45" s="41"/>
      <c r="HBI45" s="41"/>
      <c r="HBJ45" s="41"/>
      <c r="HBK45" s="41"/>
      <c r="HBL45" s="41"/>
      <c r="HBM45" s="41"/>
      <c r="HBN45" s="41"/>
      <c r="HBO45" s="41"/>
      <c r="HBP45" s="41"/>
      <c r="HBQ45" s="41"/>
      <c r="HBR45" s="41"/>
      <c r="HBS45" s="41"/>
      <c r="HBT45" s="41"/>
      <c r="HBU45" s="41"/>
      <c r="HBV45" s="41"/>
      <c r="HBW45" s="41"/>
      <c r="HBX45" s="41"/>
      <c r="HBY45" s="41"/>
      <c r="HBZ45" s="41"/>
      <c r="HCA45" s="41"/>
      <c r="HCB45" s="41"/>
      <c r="HCC45" s="41"/>
      <c r="HCD45" s="41"/>
      <c r="HCE45" s="41"/>
      <c r="HCF45" s="41"/>
      <c r="HCG45" s="41"/>
      <c r="HCH45" s="41"/>
      <c r="HCI45" s="41"/>
      <c r="HCJ45" s="41"/>
      <c r="HCK45" s="41"/>
      <c r="HCL45" s="41"/>
      <c r="HCM45" s="41"/>
      <c r="HCN45" s="41"/>
      <c r="HCO45" s="41"/>
      <c r="HCP45" s="41"/>
      <c r="HCQ45" s="41"/>
      <c r="HCR45" s="41"/>
      <c r="HCS45" s="41"/>
      <c r="HCT45" s="41"/>
      <c r="HCU45" s="41"/>
      <c r="HCV45" s="41"/>
      <c r="HCW45" s="41"/>
      <c r="HCX45" s="41"/>
      <c r="HCY45" s="41"/>
      <c r="HCZ45" s="41"/>
      <c r="HDA45" s="41"/>
      <c r="HDB45" s="41"/>
      <c r="HDC45" s="41"/>
      <c r="HDD45" s="41"/>
      <c r="HDE45" s="41"/>
      <c r="HDF45" s="41"/>
      <c r="HDG45" s="41"/>
      <c r="HDH45" s="41"/>
      <c r="HDI45" s="41"/>
      <c r="HDJ45" s="41"/>
      <c r="HDK45" s="41"/>
      <c r="HDL45" s="41"/>
      <c r="HDM45" s="41"/>
      <c r="HDN45" s="41"/>
      <c r="HDO45" s="41"/>
      <c r="HDP45" s="41"/>
      <c r="HDQ45" s="41"/>
      <c r="HDR45" s="41"/>
      <c r="HDS45" s="41"/>
      <c r="HDT45" s="41"/>
      <c r="HDU45" s="41"/>
      <c r="HDV45" s="41"/>
      <c r="HDW45" s="41"/>
      <c r="HDX45" s="41"/>
      <c r="HDY45" s="41"/>
      <c r="HDZ45" s="41"/>
      <c r="HEA45" s="41"/>
      <c r="HEB45" s="41"/>
      <c r="HEC45" s="41"/>
      <c r="HED45" s="41"/>
      <c r="HEE45" s="41"/>
      <c r="HEF45" s="41"/>
      <c r="HEG45" s="41"/>
      <c r="HEH45" s="41"/>
      <c r="HEI45" s="41"/>
      <c r="HEJ45" s="41"/>
      <c r="HEK45" s="41"/>
      <c r="HEL45" s="41"/>
      <c r="HEM45" s="41"/>
      <c r="HEN45" s="41"/>
      <c r="HEO45" s="41"/>
      <c r="HEP45" s="41"/>
      <c r="HEQ45" s="41"/>
      <c r="HER45" s="41"/>
      <c r="HES45" s="41"/>
      <c r="HET45" s="41"/>
      <c r="HEU45" s="41"/>
      <c r="HEV45" s="41"/>
      <c r="HEW45" s="41"/>
      <c r="HEX45" s="41"/>
      <c r="HEY45" s="41"/>
      <c r="HEZ45" s="41"/>
      <c r="HFA45" s="41"/>
      <c r="HFB45" s="41"/>
      <c r="HFC45" s="41"/>
      <c r="HFD45" s="41"/>
      <c r="HFE45" s="41"/>
      <c r="HFF45" s="41"/>
      <c r="HFG45" s="41"/>
      <c r="HFH45" s="41"/>
      <c r="HFI45" s="41"/>
      <c r="HFJ45" s="41"/>
      <c r="HFK45" s="41"/>
      <c r="HFL45" s="41"/>
      <c r="HFM45" s="41"/>
      <c r="HFN45" s="41"/>
      <c r="HFO45" s="41"/>
      <c r="HFP45" s="41"/>
      <c r="HFQ45" s="41"/>
      <c r="HFR45" s="41"/>
      <c r="HFS45" s="41"/>
      <c r="HFT45" s="41"/>
      <c r="HFU45" s="41"/>
      <c r="HFV45" s="41"/>
      <c r="HFW45" s="41"/>
      <c r="HFX45" s="41"/>
      <c r="HFY45" s="41"/>
      <c r="HFZ45" s="41"/>
      <c r="HGA45" s="41"/>
      <c r="HGB45" s="41"/>
      <c r="HGC45" s="41"/>
      <c r="HGD45" s="41"/>
      <c r="HGE45" s="41"/>
      <c r="HGF45" s="41"/>
      <c r="HGG45" s="41"/>
      <c r="HGH45" s="41"/>
      <c r="HGI45" s="41"/>
      <c r="HGJ45" s="41"/>
      <c r="HGK45" s="41"/>
      <c r="HGL45" s="41"/>
      <c r="HGM45" s="41"/>
      <c r="HGN45" s="41"/>
      <c r="HGO45" s="41"/>
      <c r="HGP45" s="41"/>
      <c r="HGQ45" s="41"/>
      <c r="HGR45" s="41"/>
      <c r="HGS45" s="41"/>
      <c r="HGT45" s="41"/>
      <c r="HGU45" s="41"/>
      <c r="HGV45" s="41"/>
      <c r="HGW45" s="41"/>
      <c r="HGX45" s="41"/>
      <c r="HGY45" s="41"/>
      <c r="HGZ45" s="41"/>
      <c r="HHA45" s="41"/>
      <c r="HHB45" s="41"/>
      <c r="HHC45" s="41"/>
      <c r="HHD45" s="41"/>
      <c r="HHE45" s="41"/>
      <c r="HHF45" s="41"/>
      <c r="HHG45" s="41"/>
      <c r="HHH45" s="41"/>
      <c r="HHI45" s="41"/>
      <c r="HHJ45" s="41"/>
      <c r="HHK45" s="41"/>
      <c r="HHL45" s="41"/>
      <c r="HHM45" s="41"/>
      <c r="HHN45" s="41"/>
      <c r="HHO45" s="41"/>
      <c r="HHP45" s="41"/>
      <c r="HHQ45" s="41"/>
      <c r="HHR45" s="41"/>
      <c r="HHS45" s="41"/>
      <c r="HHT45" s="41"/>
      <c r="HHU45" s="41"/>
      <c r="HHV45" s="41"/>
      <c r="HHW45" s="41"/>
      <c r="HHX45" s="41"/>
      <c r="HHY45" s="41"/>
      <c r="HHZ45" s="41"/>
      <c r="HIA45" s="41"/>
      <c r="HIB45" s="41"/>
      <c r="HIC45" s="41"/>
      <c r="HID45" s="41"/>
      <c r="HIE45" s="41"/>
      <c r="HIF45" s="41"/>
      <c r="HIG45" s="41"/>
      <c r="HIH45" s="41"/>
      <c r="HII45" s="41"/>
      <c r="HIJ45" s="41"/>
      <c r="HIK45" s="41"/>
      <c r="HIL45" s="41"/>
      <c r="HIM45" s="41"/>
      <c r="HIN45" s="41"/>
      <c r="HIO45" s="41"/>
      <c r="HIP45" s="41"/>
      <c r="HIQ45" s="41"/>
      <c r="HIR45" s="41"/>
      <c r="HIS45" s="41"/>
      <c r="HIT45" s="41"/>
      <c r="HIU45" s="41"/>
      <c r="HIV45" s="41"/>
      <c r="HIW45" s="41"/>
      <c r="HIX45" s="41"/>
      <c r="HIY45" s="41"/>
      <c r="HIZ45" s="41"/>
      <c r="HJA45" s="41"/>
      <c r="HJB45" s="41"/>
      <c r="HJC45" s="41"/>
      <c r="HJD45" s="41"/>
      <c r="HJE45" s="41"/>
      <c r="HJF45" s="41"/>
      <c r="HJG45" s="41"/>
      <c r="HJH45" s="41"/>
      <c r="HJI45" s="41"/>
      <c r="HJJ45" s="41"/>
      <c r="HJK45" s="41"/>
      <c r="HJL45" s="41"/>
      <c r="HJM45" s="41"/>
      <c r="HJN45" s="41"/>
      <c r="HJO45" s="41"/>
      <c r="HJP45" s="41"/>
      <c r="HJQ45" s="41"/>
      <c r="HJR45" s="41"/>
      <c r="HJS45" s="41"/>
      <c r="HJT45" s="41"/>
      <c r="HJU45" s="41"/>
      <c r="HJV45" s="41"/>
      <c r="HJW45" s="41"/>
      <c r="HJX45" s="41"/>
      <c r="HJY45" s="41"/>
      <c r="HJZ45" s="41"/>
      <c r="HKA45" s="41"/>
      <c r="HKB45" s="41"/>
      <c r="HKC45" s="41"/>
      <c r="HKD45" s="41"/>
      <c r="HKE45" s="41"/>
      <c r="HKF45" s="41"/>
      <c r="HKG45" s="41"/>
      <c r="HKH45" s="41"/>
      <c r="HKI45" s="41"/>
      <c r="HKJ45" s="41"/>
      <c r="HKK45" s="41"/>
      <c r="HKL45" s="41"/>
      <c r="HKM45" s="41"/>
      <c r="HKN45" s="41"/>
      <c r="HKO45" s="41"/>
      <c r="HKP45" s="41"/>
      <c r="HKQ45" s="41"/>
      <c r="HKR45" s="41"/>
      <c r="HKS45" s="41"/>
      <c r="HKT45" s="41"/>
      <c r="HKU45" s="41"/>
      <c r="HKV45" s="41"/>
      <c r="HKW45" s="41"/>
      <c r="HKX45" s="41"/>
      <c r="HKY45" s="41"/>
      <c r="HKZ45" s="41"/>
      <c r="HLA45" s="41"/>
      <c r="HLB45" s="41"/>
      <c r="HLC45" s="41"/>
      <c r="HLD45" s="41"/>
      <c r="HLE45" s="41"/>
      <c r="HLF45" s="41"/>
      <c r="HLG45" s="41"/>
      <c r="HLH45" s="41"/>
      <c r="HLI45" s="41"/>
      <c r="HLJ45" s="41"/>
      <c r="HLK45" s="41"/>
      <c r="HLL45" s="41"/>
      <c r="HLM45" s="41"/>
      <c r="HLN45" s="41"/>
      <c r="HLO45" s="41"/>
      <c r="HLP45" s="41"/>
      <c r="HLQ45" s="41"/>
      <c r="HLR45" s="41"/>
      <c r="HLS45" s="41"/>
      <c r="HLT45" s="41"/>
      <c r="HLU45" s="41"/>
      <c r="HLV45" s="41"/>
      <c r="HLW45" s="41"/>
      <c r="HLX45" s="41"/>
      <c r="HLY45" s="41"/>
      <c r="HLZ45" s="41"/>
      <c r="HMA45" s="41"/>
      <c r="HMB45" s="41"/>
      <c r="HMC45" s="41"/>
      <c r="HMD45" s="41"/>
      <c r="HME45" s="41"/>
      <c r="HMF45" s="41"/>
      <c r="HMG45" s="41"/>
      <c r="HMH45" s="41"/>
      <c r="HMI45" s="41"/>
      <c r="HMJ45" s="41"/>
      <c r="HMK45" s="41"/>
      <c r="HML45" s="41"/>
      <c r="HMM45" s="41"/>
      <c r="HMN45" s="41"/>
      <c r="HMO45" s="41"/>
      <c r="HMP45" s="41"/>
      <c r="HMQ45" s="41"/>
      <c r="HMR45" s="41"/>
      <c r="HMS45" s="41"/>
      <c r="HMT45" s="41"/>
      <c r="HMU45" s="41"/>
      <c r="HMV45" s="41"/>
      <c r="HMW45" s="41"/>
      <c r="HMX45" s="41"/>
      <c r="HMY45" s="41"/>
      <c r="HMZ45" s="41"/>
      <c r="HNA45" s="41"/>
      <c r="HNB45" s="41"/>
      <c r="HNC45" s="41"/>
      <c r="HND45" s="41"/>
      <c r="HNE45" s="41"/>
      <c r="HNF45" s="41"/>
      <c r="HNG45" s="41"/>
      <c r="HNH45" s="41"/>
      <c r="HNI45" s="41"/>
      <c r="HNJ45" s="41"/>
      <c r="HNK45" s="41"/>
      <c r="HNL45" s="41"/>
      <c r="HNM45" s="41"/>
      <c r="HNN45" s="41"/>
      <c r="HNO45" s="41"/>
      <c r="HNP45" s="41"/>
      <c r="HNQ45" s="41"/>
      <c r="HNR45" s="41"/>
      <c r="HNS45" s="41"/>
      <c r="HNT45" s="41"/>
      <c r="HNU45" s="41"/>
      <c r="HNV45" s="41"/>
      <c r="HNW45" s="41"/>
      <c r="HNX45" s="41"/>
      <c r="HNY45" s="41"/>
      <c r="HNZ45" s="41"/>
      <c r="HOA45" s="41"/>
      <c r="HOB45" s="41"/>
      <c r="HOC45" s="41"/>
      <c r="HOD45" s="41"/>
      <c r="HOE45" s="41"/>
      <c r="HOF45" s="41"/>
      <c r="HOG45" s="41"/>
      <c r="HOH45" s="41"/>
      <c r="HOI45" s="41"/>
      <c r="HOJ45" s="41"/>
      <c r="HOK45" s="41"/>
      <c r="HOL45" s="41"/>
      <c r="HOM45" s="41"/>
      <c r="HON45" s="41"/>
      <c r="HOO45" s="41"/>
      <c r="HOP45" s="41"/>
      <c r="HOQ45" s="41"/>
      <c r="HOR45" s="41"/>
      <c r="HOS45" s="41"/>
      <c r="HOT45" s="41"/>
      <c r="HOU45" s="41"/>
      <c r="HOV45" s="41"/>
      <c r="HOW45" s="41"/>
      <c r="HOX45" s="41"/>
      <c r="HOY45" s="41"/>
      <c r="HOZ45" s="41"/>
      <c r="HPA45" s="41"/>
      <c r="HPB45" s="41"/>
      <c r="HPC45" s="41"/>
      <c r="HPD45" s="41"/>
      <c r="HPE45" s="41"/>
      <c r="HPF45" s="41"/>
      <c r="HPG45" s="41"/>
      <c r="HPH45" s="41"/>
      <c r="HPI45" s="41"/>
      <c r="HPJ45" s="41"/>
      <c r="HPK45" s="41"/>
      <c r="HPL45" s="41"/>
      <c r="HPM45" s="41"/>
      <c r="HPN45" s="41"/>
      <c r="HPO45" s="41"/>
      <c r="HPP45" s="41"/>
      <c r="HPQ45" s="41"/>
      <c r="HPR45" s="41"/>
      <c r="HPS45" s="41"/>
      <c r="HPT45" s="41"/>
      <c r="HPU45" s="41"/>
      <c r="HPV45" s="41"/>
      <c r="HPW45" s="41"/>
      <c r="HPX45" s="41"/>
      <c r="HPY45" s="41"/>
      <c r="HPZ45" s="41"/>
      <c r="HQA45" s="41"/>
      <c r="HQB45" s="41"/>
      <c r="HQC45" s="41"/>
      <c r="HQD45" s="41"/>
      <c r="HQE45" s="41"/>
      <c r="HQF45" s="41"/>
      <c r="HQG45" s="41"/>
      <c r="HQH45" s="41"/>
      <c r="HQI45" s="41"/>
      <c r="HQJ45" s="41"/>
      <c r="HQK45" s="41"/>
      <c r="HQL45" s="41"/>
      <c r="HQM45" s="41"/>
      <c r="HQN45" s="41"/>
      <c r="HQO45" s="41"/>
      <c r="HQP45" s="41"/>
      <c r="HQQ45" s="41"/>
      <c r="HQR45" s="41"/>
      <c r="HQS45" s="41"/>
      <c r="HQT45" s="41"/>
      <c r="HQU45" s="41"/>
      <c r="HQV45" s="41"/>
      <c r="HQW45" s="41"/>
      <c r="HQX45" s="41"/>
      <c r="HQY45" s="41"/>
      <c r="HQZ45" s="41"/>
      <c r="HRA45" s="41"/>
      <c r="HRB45" s="41"/>
      <c r="HRC45" s="41"/>
      <c r="HRD45" s="41"/>
      <c r="HRE45" s="41"/>
      <c r="HRF45" s="41"/>
      <c r="HRG45" s="41"/>
      <c r="HRH45" s="41"/>
      <c r="HRI45" s="41"/>
      <c r="HRJ45" s="41"/>
      <c r="HRK45" s="41"/>
      <c r="HRL45" s="41"/>
      <c r="HRM45" s="41"/>
      <c r="HRN45" s="41"/>
      <c r="HRO45" s="41"/>
      <c r="HRP45" s="41"/>
      <c r="HRQ45" s="41"/>
      <c r="HRR45" s="41"/>
      <c r="HRS45" s="41"/>
      <c r="HRT45" s="41"/>
      <c r="HRU45" s="41"/>
      <c r="HRV45" s="41"/>
      <c r="HRW45" s="41"/>
      <c r="HRX45" s="41"/>
      <c r="HRY45" s="41"/>
      <c r="HRZ45" s="41"/>
      <c r="HSA45" s="41"/>
      <c r="HSB45" s="41"/>
      <c r="HSC45" s="41"/>
      <c r="HSD45" s="41"/>
      <c r="HSE45" s="41"/>
      <c r="HSF45" s="41"/>
      <c r="HSG45" s="41"/>
      <c r="HSH45" s="41"/>
      <c r="HSI45" s="41"/>
      <c r="HSJ45" s="41"/>
      <c r="HSK45" s="41"/>
      <c r="HSL45" s="41"/>
      <c r="HSM45" s="41"/>
      <c r="HSN45" s="41"/>
      <c r="HSO45" s="41"/>
      <c r="HSP45" s="41"/>
      <c r="HSQ45" s="41"/>
      <c r="HSR45" s="41"/>
      <c r="HSS45" s="41"/>
      <c r="HST45" s="41"/>
      <c r="HSU45" s="41"/>
      <c r="HSV45" s="41"/>
      <c r="HSW45" s="41"/>
      <c r="HSX45" s="41"/>
      <c r="HSY45" s="41"/>
      <c r="HSZ45" s="41"/>
      <c r="HTA45" s="41"/>
      <c r="HTB45" s="41"/>
      <c r="HTC45" s="41"/>
      <c r="HTD45" s="41"/>
      <c r="HTE45" s="41"/>
      <c r="HTF45" s="41"/>
      <c r="HTG45" s="41"/>
      <c r="HTH45" s="41"/>
      <c r="HTI45" s="41"/>
      <c r="HTJ45" s="41"/>
      <c r="HTK45" s="41"/>
      <c r="HTL45" s="41"/>
      <c r="HTM45" s="41"/>
      <c r="HTN45" s="41"/>
      <c r="HTO45" s="41"/>
      <c r="HTP45" s="41"/>
      <c r="HTQ45" s="41"/>
      <c r="HTR45" s="41"/>
      <c r="HTS45" s="41"/>
      <c r="HTT45" s="41"/>
      <c r="HTU45" s="41"/>
      <c r="HTV45" s="41"/>
      <c r="HTW45" s="41"/>
      <c r="HTX45" s="41"/>
      <c r="HTY45" s="41"/>
      <c r="HTZ45" s="41"/>
      <c r="HUA45" s="41"/>
      <c r="HUB45" s="41"/>
      <c r="HUC45" s="41"/>
      <c r="HUD45" s="41"/>
      <c r="HUE45" s="41"/>
      <c r="HUF45" s="41"/>
      <c r="HUG45" s="41"/>
      <c r="HUH45" s="41"/>
      <c r="HUI45" s="41"/>
      <c r="HUJ45" s="41"/>
      <c r="HUK45" s="41"/>
      <c r="HUL45" s="41"/>
      <c r="HUM45" s="41"/>
      <c r="HUN45" s="41"/>
      <c r="HUO45" s="41"/>
      <c r="HUP45" s="41"/>
      <c r="HUQ45" s="41"/>
      <c r="HUR45" s="41"/>
      <c r="HUS45" s="41"/>
      <c r="HUT45" s="41"/>
      <c r="HUU45" s="41"/>
      <c r="HUV45" s="41"/>
      <c r="HUW45" s="41"/>
      <c r="HUX45" s="41"/>
      <c r="HUY45" s="41"/>
      <c r="HUZ45" s="41"/>
      <c r="HVA45" s="41"/>
      <c r="HVB45" s="41"/>
      <c r="HVC45" s="41"/>
      <c r="HVD45" s="41"/>
      <c r="HVE45" s="41"/>
      <c r="HVF45" s="41"/>
      <c r="HVG45" s="41"/>
      <c r="HVH45" s="41"/>
      <c r="HVI45" s="41"/>
      <c r="HVJ45" s="41"/>
      <c r="HVK45" s="41"/>
      <c r="HVL45" s="41"/>
      <c r="HVM45" s="41"/>
      <c r="HVN45" s="41"/>
      <c r="HVO45" s="41"/>
      <c r="HVP45" s="41"/>
      <c r="HVQ45" s="41"/>
      <c r="HVR45" s="41"/>
      <c r="HVS45" s="41"/>
      <c r="HVT45" s="41"/>
      <c r="HVU45" s="41"/>
      <c r="HVV45" s="41"/>
      <c r="HVW45" s="41"/>
      <c r="HVX45" s="41"/>
      <c r="HVY45" s="41"/>
      <c r="HVZ45" s="41"/>
      <c r="HWA45" s="41"/>
      <c r="HWB45" s="41"/>
      <c r="HWC45" s="41"/>
      <c r="HWD45" s="41"/>
      <c r="HWE45" s="41"/>
      <c r="HWF45" s="41"/>
      <c r="HWG45" s="41"/>
      <c r="HWH45" s="41"/>
      <c r="HWI45" s="41"/>
      <c r="HWJ45" s="41"/>
      <c r="HWK45" s="41"/>
      <c r="HWL45" s="41"/>
      <c r="HWM45" s="41"/>
      <c r="HWN45" s="41"/>
      <c r="HWO45" s="41"/>
      <c r="HWP45" s="41"/>
      <c r="HWQ45" s="41"/>
      <c r="HWR45" s="41"/>
      <c r="HWS45" s="41"/>
      <c r="HWT45" s="41"/>
      <c r="HWU45" s="41"/>
      <c r="HWV45" s="41"/>
      <c r="HWW45" s="41"/>
      <c r="HWX45" s="41"/>
      <c r="HWY45" s="41"/>
      <c r="HWZ45" s="41"/>
      <c r="HXA45" s="41"/>
      <c r="HXB45" s="41"/>
      <c r="HXC45" s="41"/>
      <c r="HXD45" s="41"/>
      <c r="HXE45" s="41"/>
      <c r="HXF45" s="41"/>
      <c r="HXG45" s="41"/>
      <c r="HXH45" s="41"/>
      <c r="HXI45" s="41"/>
      <c r="HXJ45" s="41"/>
      <c r="HXK45" s="41"/>
      <c r="HXL45" s="41"/>
      <c r="HXM45" s="41"/>
      <c r="HXN45" s="41"/>
      <c r="HXO45" s="41"/>
      <c r="HXP45" s="41"/>
      <c r="HXQ45" s="41"/>
      <c r="HXR45" s="41"/>
      <c r="HXS45" s="41"/>
      <c r="HXT45" s="41"/>
      <c r="HXU45" s="41"/>
      <c r="HXV45" s="41"/>
      <c r="HXW45" s="41"/>
      <c r="HXX45" s="41"/>
      <c r="HXY45" s="41"/>
      <c r="HXZ45" s="41"/>
      <c r="HYA45" s="41"/>
      <c r="HYB45" s="41"/>
      <c r="HYC45" s="41"/>
      <c r="HYD45" s="41"/>
      <c r="HYE45" s="41"/>
      <c r="HYF45" s="41"/>
      <c r="HYG45" s="41"/>
      <c r="HYH45" s="41"/>
      <c r="HYI45" s="41"/>
      <c r="HYJ45" s="41"/>
      <c r="HYK45" s="41"/>
      <c r="HYL45" s="41"/>
      <c r="HYM45" s="41"/>
      <c r="HYN45" s="41"/>
      <c r="HYO45" s="41"/>
      <c r="HYP45" s="41"/>
      <c r="HYQ45" s="41"/>
      <c r="HYR45" s="41"/>
      <c r="HYS45" s="41"/>
      <c r="HYT45" s="41"/>
      <c r="HYU45" s="41"/>
      <c r="HYV45" s="41"/>
      <c r="HYW45" s="41"/>
      <c r="HYX45" s="41"/>
      <c r="HYY45" s="41"/>
      <c r="HYZ45" s="41"/>
      <c r="HZA45" s="41"/>
      <c r="HZB45" s="41"/>
      <c r="HZC45" s="41"/>
      <c r="HZD45" s="41"/>
      <c r="HZE45" s="41"/>
      <c r="HZF45" s="41"/>
      <c r="HZG45" s="41"/>
      <c r="HZH45" s="41"/>
      <c r="HZI45" s="41"/>
      <c r="HZJ45" s="41"/>
      <c r="HZK45" s="41"/>
      <c r="HZL45" s="41"/>
      <c r="HZM45" s="41"/>
      <c r="HZN45" s="41"/>
      <c r="HZO45" s="41"/>
      <c r="HZP45" s="41"/>
      <c r="HZQ45" s="41"/>
      <c r="HZR45" s="41"/>
      <c r="HZS45" s="41"/>
      <c r="HZT45" s="41"/>
      <c r="HZU45" s="41"/>
      <c r="HZV45" s="41"/>
      <c r="HZW45" s="41"/>
      <c r="HZX45" s="41"/>
      <c r="HZY45" s="41"/>
      <c r="HZZ45" s="41"/>
      <c r="IAA45" s="41"/>
      <c r="IAB45" s="41"/>
      <c r="IAC45" s="41"/>
      <c r="IAD45" s="41"/>
      <c r="IAE45" s="41"/>
      <c r="IAF45" s="41"/>
      <c r="IAG45" s="41"/>
      <c r="IAH45" s="41"/>
      <c r="IAI45" s="41"/>
      <c r="IAJ45" s="41"/>
      <c r="IAK45" s="41"/>
      <c r="IAL45" s="41"/>
      <c r="IAM45" s="41"/>
      <c r="IAN45" s="41"/>
      <c r="IAO45" s="41"/>
      <c r="IAP45" s="41"/>
      <c r="IAQ45" s="41"/>
      <c r="IAR45" s="41"/>
      <c r="IAS45" s="41"/>
      <c r="IAT45" s="41"/>
      <c r="IAU45" s="41"/>
      <c r="IAV45" s="41"/>
      <c r="IAW45" s="41"/>
      <c r="IAX45" s="41"/>
      <c r="IAY45" s="41"/>
      <c r="IAZ45" s="41"/>
      <c r="IBA45" s="41"/>
      <c r="IBB45" s="41"/>
      <c r="IBC45" s="41"/>
      <c r="IBD45" s="41"/>
      <c r="IBE45" s="41"/>
      <c r="IBF45" s="41"/>
      <c r="IBG45" s="41"/>
      <c r="IBH45" s="41"/>
      <c r="IBI45" s="41"/>
      <c r="IBJ45" s="41"/>
      <c r="IBK45" s="41"/>
      <c r="IBL45" s="41"/>
      <c r="IBM45" s="41"/>
      <c r="IBN45" s="41"/>
      <c r="IBO45" s="41"/>
      <c r="IBP45" s="41"/>
      <c r="IBQ45" s="41"/>
      <c r="IBR45" s="41"/>
      <c r="IBS45" s="41"/>
      <c r="IBT45" s="41"/>
      <c r="IBU45" s="41"/>
      <c r="IBV45" s="41"/>
      <c r="IBW45" s="41"/>
      <c r="IBX45" s="41"/>
      <c r="IBY45" s="41"/>
      <c r="IBZ45" s="41"/>
      <c r="ICA45" s="41"/>
      <c r="ICB45" s="41"/>
      <c r="ICC45" s="41"/>
      <c r="ICD45" s="41"/>
      <c r="ICE45" s="41"/>
      <c r="ICF45" s="41"/>
      <c r="ICG45" s="41"/>
      <c r="ICH45" s="41"/>
      <c r="ICI45" s="41"/>
      <c r="ICJ45" s="41"/>
      <c r="ICK45" s="41"/>
      <c r="ICL45" s="41"/>
      <c r="ICM45" s="41"/>
      <c r="ICN45" s="41"/>
      <c r="ICO45" s="41"/>
      <c r="ICP45" s="41"/>
      <c r="ICQ45" s="41"/>
      <c r="ICR45" s="41"/>
      <c r="ICS45" s="41"/>
      <c r="ICT45" s="41"/>
      <c r="ICU45" s="41"/>
      <c r="ICV45" s="41"/>
      <c r="ICW45" s="41"/>
      <c r="ICX45" s="41"/>
      <c r="ICY45" s="41"/>
      <c r="ICZ45" s="41"/>
      <c r="IDA45" s="41"/>
      <c r="IDB45" s="41"/>
      <c r="IDC45" s="41"/>
      <c r="IDD45" s="41"/>
      <c r="IDE45" s="41"/>
      <c r="IDF45" s="41"/>
      <c r="IDG45" s="41"/>
      <c r="IDH45" s="41"/>
      <c r="IDI45" s="41"/>
      <c r="IDJ45" s="41"/>
      <c r="IDK45" s="41"/>
      <c r="IDL45" s="41"/>
      <c r="IDM45" s="41"/>
      <c r="IDN45" s="41"/>
      <c r="IDO45" s="41"/>
      <c r="IDP45" s="41"/>
      <c r="IDQ45" s="41"/>
      <c r="IDR45" s="41"/>
      <c r="IDS45" s="41"/>
      <c r="IDT45" s="41"/>
      <c r="IDU45" s="41"/>
      <c r="IDV45" s="41"/>
      <c r="IDW45" s="41"/>
      <c r="IDX45" s="41"/>
      <c r="IDY45" s="41"/>
      <c r="IDZ45" s="41"/>
      <c r="IEA45" s="41"/>
      <c r="IEB45" s="41"/>
      <c r="IEC45" s="41"/>
      <c r="IED45" s="41"/>
      <c r="IEE45" s="41"/>
      <c r="IEF45" s="41"/>
      <c r="IEG45" s="41"/>
      <c r="IEH45" s="41"/>
      <c r="IEI45" s="41"/>
      <c r="IEJ45" s="41"/>
      <c r="IEK45" s="41"/>
      <c r="IEL45" s="41"/>
      <c r="IEM45" s="41"/>
      <c r="IEN45" s="41"/>
      <c r="IEO45" s="41"/>
      <c r="IEP45" s="41"/>
      <c r="IEQ45" s="41"/>
      <c r="IER45" s="41"/>
      <c r="IES45" s="41"/>
      <c r="IET45" s="41"/>
      <c r="IEU45" s="41"/>
      <c r="IEV45" s="41"/>
      <c r="IEW45" s="41"/>
      <c r="IEX45" s="41"/>
      <c r="IEY45" s="41"/>
      <c r="IEZ45" s="41"/>
      <c r="IFA45" s="41"/>
      <c r="IFB45" s="41"/>
      <c r="IFC45" s="41"/>
      <c r="IFD45" s="41"/>
      <c r="IFE45" s="41"/>
      <c r="IFF45" s="41"/>
      <c r="IFG45" s="41"/>
      <c r="IFH45" s="41"/>
      <c r="IFI45" s="41"/>
      <c r="IFJ45" s="41"/>
      <c r="IFK45" s="41"/>
      <c r="IFL45" s="41"/>
      <c r="IFM45" s="41"/>
      <c r="IFN45" s="41"/>
      <c r="IFO45" s="41"/>
      <c r="IFP45" s="41"/>
      <c r="IFQ45" s="41"/>
      <c r="IFR45" s="41"/>
      <c r="IFS45" s="41"/>
      <c r="IFT45" s="41"/>
      <c r="IFU45" s="41"/>
      <c r="IFV45" s="41"/>
      <c r="IFW45" s="41"/>
      <c r="IFX45" s="41"/>
      <c r="IFY45" s="41"/>
      <c r="IFZ45" s="41"/>
      <c r="IGA45" s="41"/>
      <c r="IGB45" s="41"/>
      <c r="IGC45" s="41"/>
      <c r="IGD45" s="41"/>
      <c r="IGE45" s="41"/>
      <c r="IGF45" s="41"/>
      <c r="IGG45" s="41"/>
      <c r="IGH45" s="41"/>
      <c r="IGI45" s="41"/>
      <c r="IGJ45" s="41"/>
      <c r="IGK45" s="41"/>
      <c r="IGL45" s="41"/>
      <c r="IGM45" s="41"/>
      <c r="IGN45" s="41"/>
      <c r="IGO45" s="41"/>
      <c r="IGP45" s="41"/>
      <c r="IGQ45" s="41"/>
      <c r="IGR45" s="41"/>
      <c r="IGS45" s="41"/>
      <c r="IGT45" s="41"/>
      <c r="IGU45" s="41"/>
      <c r="IGV45" s="41"/>
      <c r="IGW45" s="41"/>
      <c r="IGX45" s="41"/>
      <c r="IGY45" s="41"/>
      <c r="IGZ45" s="41"/>
      <c r="IHA45" s="41"/>
      <c r="IHB45" s="41"/>
      <c r="IHC45" s="41"/>
      <c r="IHD45" s="41"/>
      <c r="IHE45" s="41"/>
      <c r="IHF45" s="41"/>
      <c r="IHG45" s="41"/>
      <c r="IHH45" s="41"/>
      <c r="IHI45" s="41"/>
      <c r="IHJ45" s="41"/>
      <c r="IHK45" s="41"/>
      <c r="IHL45" s="41"/>
      <c r="IHM45" s="41"/>
      <c r="IHN45" s="41"/>
      <c r="IHO45" s="41"/>
      <c r="IHP45" s="41"/>
      <c r="IHQ45" s="41"/>
      <c r="IHR45" s="41"/>
      <c r="IHS45" s="41"/>
      <c r="IHT45" s="41"/>
      <c r="IHU45" s="41"/>
      <c r="IHV45" s="41"/>
      <c r="IHW45" s="41"/>
      <c r="IHX45" s="41"/>
      <c r="IHY45" s="41"/>
      <c r="IHZ45" s="41"/>
      <c r="IIA45" s="41"/>
      <c r="IIB45" s="41"/>
      <c r="IIC45" s="41"/>
      <c r="IID45" s="41"/>
      <c r="IIE45" s="41"/>
      <c r="IIF45" s="41"/>
      <c r="IIG45" s="41"/>
      <c r="IIH45" s="41"/>
      <c r="III45" s="41"/>
      <c r="IIJ45" s="41"/>
      <c r="IIK45" s="41"/>
      <c r="IIL45" s="41"/>
      <c r="IIM45" s="41"/>
      <c r="IIN45" s="41"/>
      <c r="IIO45" s="41"/>
      <c r="IIP45" s="41"/>
      <c r="IIQ45" s="41"/>
      <c r="IIR45" s="41"/>
      <c r="IIS45" s="41"/>
      <c r="IIT45" s="41"/>
      <c r="IIU45" s="41"/>
      <c r="IIV45" s="41"/>
      <c r="IIW45" s="41"/>
      <c r="IIX45" s="41"/>
      <c r="IIY45" s="41"/>
      <c r="IIZ45" s="41"/>
      <c r="IJA45" s="41"/>
      <c r="IJB45" s="41"/>
      <c r="IJC45" s="41"/>
      <c r="IJD45" s="41"/>
      <c r="IJE45" s="41"/>
      <c r="IJF45" s="41"/>
      <c r="IJG45" s="41"/>
      <c r="IJH45" s="41"/>
      <c r="IJI45" s="41"/>
      <c r="IJJ45" s="41"/>
      <c r="IJK45" s="41"/>
      <c r="IJL45" s="41"/>
      <c r="IJM45" s="41"/>
      <c r="IJN45" s="41"/>
      <c r="IJO45" s="41"/>
      <c r="IJP45" s="41"/>
      <c r="IJQ45" s="41"/>
      <c r="IJR45" s="41"/>
      <c r="IJS45" s="41"/>
      <c r="IJT45" s="41"/>
      <c r="IJU45" s="41"/>
      <c r="IJV45" s="41"/>
      <c r="IJW45" s="41"/>
      <c r="IJX45" s="41"/>
      <c r="IJY45" s="41"/>
      <c r="IJZ45" s="41"/>
      <c r="IKA45" s="41"/>
      <c r="IKB45" s="41"/>
      <c r="IKC45" s="41"/>
      <c r="IKD45" s="41"/>
      <c r="IKE45" s="41"/>
      <c r="IKF45" s="41"/>
      <c r="IKG45" s="41"/>
      <c r="IKH45" s="41"/>
      <c r="IKI45" s="41"/>
      <c r="IKJ45" s="41"/>
      <c r="IKK45" s="41"/>
      <c r="IKL45" s="41"/>
      <c r="IKM45" s="41"/>
      <c r="IKN45" s="41"/>
      <c r="IKO45" s="41"/>
      <c r="IKP45" s="41"/>
      <c r="IKQ45" s="41"/>
      <c r="IKR45" s="41"/>
      <c r="IKS45" s="41"/>
      <c r="IKT45" s="41"/>
      <c r="IKU45" s="41"/>
      <c r="IKV45" s="41"/>
      <c r="IKW45" s="41"/>
      <c r="IKX45" s="41"/>
      <c r="IKY45" s="41"/>
      <c r="IKZ45" s="41"/>
      <c r="ILA45" s="41"/>
      <c r="ILB45" s="41"/>
      <c r="ILC45" s="41"/>
      <c r="ILD45" s="41"/>
      <c r="ILE45" s="41"/>
      <c r="ILF45" s="41"/>
      <c r="ILG45" s="41"/>
      <c r="ILH45" s="41"/>
      <c r="ILI45" s="41"/>
      <c r="ILJ45" s="41"/>
      <c r="ILK45" s="41"/>
      <c r="ILL45" s="41"/>
      <c r="ILM45" s="41"/>
      <c r="ILN45" s="41"/>
      <c r="ILO45" s="41"/>
      <c r="ILP45" s="41"/>
      <c r="ILQ45" s="41"/>
      <c r="ILR45" s="41"/>
      <c r="ILS45" s="41"/>
      <c r="ILT45" s="41"/>
      <c r="ILU45" s="41"/>
      <c r="ILV45" s="41"/>
      <c r="ILW45" s="41"/>
      <c r="ILX45" s="41"/>
      <c r="ILY45" s="41"/>
      <c r="ILZ45" s="41"/>
      <c r="IMA45" s="41"/>
      <c r="IMB45" s="41"/>
      <c r="IMC45" s="41"/>
      <c r="IMD45" s="41"/>
      <c r="IME45" s="41"/>
      <c r="IMF45" s="41"/>
      <c r="IMG45" s="41"/>
      <c r="IMH45" s="41"/>
      <c r="IMI45" s="41"/>
      <c r="IMJ45" s="41"/>
      <c r="IMK45" s="41"/>
      <c r="IML45" s="41"/>
      <c r="IMM45" s="41"/>
      <c r="IMN45" s="41"/>
      <c r="IMO45" s="41"/>
      <c r="IMP45" s="41"/>
      <c r="IMQ45" s="41"/>
      <c r="IMR45" s="41"/>
      <c r="IMS45" s="41"/>
      <c r="IMT45" s="41"/>
      <c r="IMU45" s="41"/>
      <c r="IMV45" s="41"/>
      <c r="IMW45" s="41"/>
      <c r="IMX45" s="41"/>
      <c r="IMY45" s="41"/>
      <c r="IMZ45" s="41"/>
      <c r="INA45" s="41"/>
      <c r="INB45" s="41"/>
      <c r="INC45" s="41"/>
      <c r="IND45" s="41"/>
      <c r="INE45" s="41"/>
      <c r="INF45" s="41"/>
      <c r="ING45" s="41"/>
      <c r="INH45" s="41"/>
      <c r="INI45" s="41"/>
      <c r="INJ45" s="41"/>
      <c r="INK45" s="41"/>
      <c r="INL45" s="41"/>
      <c r="INM45" s="41"/>
      <c r="INN45" s="41"/>
      <c r="INO45" s="41"/>
      <c r="INP45" s="41"/>
      <c r="INQ45" s="41"/>
      <c r="INR45" s="41"/>
      <c r="INS45" s="41"/>
      <c r="INT45" s="41"/>
      <c r="INU45" s="41"/>
      <c r="INV45" s="41"/>
      <c r="INW45" s="41"/>
      <c r="INX45" s="41"/>
      <c r="INY45" s="41"/>
      <c r="INZ45" s="41"/>
      <c r="IOA45" s="41"/>
      <c r="IOB45" s="41"/>
      <c r="IOC45" s="41"/>
      <c r="IOD45" s="41"/>
      <c r="IOE45" s="41"/>
      <c r="IOF45" s="41"/>
      <c r="IOG45" s="41"/>
      <c r="IOH45" s="41"/>
      <c r="IOI45" s="41"/>
      <c r="IOJ45" s="41"/>
      <c r="IOK45" s="41"/>
      <c r="IOL45" s="41"/>
      <c r="IOM45" s="41"/>
      <c r="ION45" s="41"/>
      <c r="IOO45" s="41"/>
      <c r="IOP45" s="41"/>
      <c r="IOQ45" s="41"/>
      <c r="IOR45" s="41"/>
      <c r="IOS45" s="41"/>
      <c r="IOT45" s="41"/>
      <c r="IOU45" s="41"/>
      <c r="IOV45" s="41"/>
      <c r="IOW45" s="41"/>
      <c r="IOX45" s="41"/>
      <c r="IOY45" s="41"/>
      <c r="IOZ45" s="41"/>
      <c r="IPA45" s="41"/>
      <c r="IPB45" s="41"/>
      <c r="IPC45" s="41"/>
      <c r="IPD45" s="41"/>
      <c r="IPE45" s="41"/>
      <c r="IPF45" s="41"/>
      <c r="IPG45" s="41"/>
      <c r="IPH45" s="41"/>
      <c r="IPI45" s="41"/>
      <c r="IPJ45" s="41"/>
      <c r="IPK45" s="41"/>
      <c r="IPL45" s="41"/>
      <c r="IPM45" s="41"/>
      <c r="IPN45" s="41"/>
      <c r="IPO45" s="41"/>
      <c r="IPP45" s="41"/>
      <c r="IPQ45" s="41"/>
      <c r="IPR45" s="41"/>
      <c r="IPS45" s="41"/>
      <c r="IPT45" s="41"/>
      <c r="IPU45" s="41"/>
      <c r="IPV45" s="41"/>
      <c r="IPW45" s="41"/>
      <c r="IPX45" s="41"/>
      <c r="IPY45" s="41"/>
      <c r="IPZ45" s="41"/>
      <c r="IQA45" s="41"/>
      <c r="IQB45" s="41"/>
      <c r="IQC45" s="41"/>
      <c r="IQD45" s="41"/>
      <c r="IQE45" s="41"/>
      <c r="IQF45" s="41"/>
      <c r="IQG45" s="41"/>
      <c r="IQH45" s="41"/>
      <c r="IQI45" s="41"/>
      <c r="IQJ45" s="41"/>
      <c r="IQK45" s="41"/>
      <c r="IQL45" s="41"/>
      <c r="IQM45" s="41"/>
      <c r="IQN45" s="41"/>
      <c r="IQO45" s="41"/>
      <c r="IQP45" s="41"/>
      <c r="IQQ45" s="41"/>
      <c r="IQR45" s="41"/>
      <c r="IQS45" s="41"/>
      <c r="IQT45" s="41"/>
      <c r="IQU45" s="41"/>
      <c r="IQV45" s="41"/>
      <c r="IQW45" s="41"/>
      <c r="IQX45" s="41"/>
      <c r="IQY45" s="41"/>
      <c r="IQZ45" s="41"/>
      <c r="IRA45" s="41"/>
      <c r="IRB45" s="41"/>
      <c r="IRC45" s="41"/>
      <c r="IRD45" s="41"/>
      <c r="IRE45" s="41"/>
      <c r="IRF45" s="41"/>
      <c r="IRG45" s="41"/>
      <c r="IRH45" s="41"/>
      <c r="IRI45" s="41"/>
      <c r="IRJ45" s="41"/>
      <c r="IRK45" s="41"/>
      <c r="IRL45" s="41"/>
      <c r="IRM45" s="41"/>
      <c r="IRN45" s="41"/>
      <c r="IRO45" s="41"/>
      <c r="IRP45" s="41"/>
      <c r="IRQ45" s="41"/>
      <c r="IRR45" s="41"/>
      <c r="IRS45" s="41"/>
      <c r="IRT45" s="41"/>
      <c r="IRU45" s="41"/>
      <c r="IRV45" s="41"/>
      <c r="IRW45" s="41"/>
      <c r="IRX45" s="41"/>
      <c r="IRY45" s="41"/>
      <c r="IRZ45" s="41"/>
      <c r="ISA45" s="41"/>
      <c r="ISB45" s="41"/>
      <c r="ISC45" s="41"/>
      <c r="ISD45" s="41"/>
      <c r="ISE45" s="41"/>
      <c r="ISF45" s="41"/>
      <c r="ISG45" s="41"/>
      <c r="ISH45" s="41"/>
      <c r="ISI45" s="41"/>
      <c r="ISJ45" s="41"/>
      <c r="ISK45" s="41"/>
      <c r="ISL45" s="41"/>
      <c r="ISM45" s="41"/>
      <c r="ISN45" s="41"/>
      <c r="ISO45" s="41"/>
      <c r="ISP45" s="41"/>
      <c r="ISQ45" s="41"/>
      <c r="ISR45" s="41"/>
      <c r="ISS45" s="41"/>
      <c r="IST45" s="41"/>
      <c r="ISU45" s="41"/>
      <c r="ISV45" s="41"/>
      <c r="ISW45" s="41"/>
      <c r="ISX45" s="41"/>
      <c r="ISY45" s="41"/>
      <c r="ISZ45" s="41"/>
      <c r="ITA45" s="41"/>
      <c r="ITB45" s="41"/>
      <c r="ITC45" s="41"/>
      <c r="ITD45" s="41"/>
      <c r="ITE45" s="41"/>
      <c r="ITF45" s="41"/>
      <c r="ITG45" s="41"/>
      <c r="ITH45" s="41"/>
      <c r="ITI45" s="41"/>
      <c r="ITJ45" s="41"/>
      <c r="ITK45" s="41"/>
      <c r="ITL45" s="41"/>
      <c r="ITM45" s="41"/>
      <c r="ITN45" s="41"/>
      <c r="ITO45" s="41"/>
      <c r="ITP45" s="41"/>
      <c r="ITQ45" s="41"/>
      <c r="ITR45" s="41"/>
      <c r="ITS45" s="41"/>
      <c r="ITT45" s="41"/>
      <c r="ITU45" s="41"/>
      <c r="ITV45" s="41"/>
      <c r="ITW45" s="41"/>
      <c r="ITX45" s="41"/>
      <c r="ITY45" s="41"/>
      <c r="ITZ45" s="41"/>
      <c r="IUA45" s="41"/>
      <c r="IUB45" s="41"/>
      <c r="IUC45" s="41"/>
      <c r="IUD45" s="41"/>
      <c r="IUE45" s="41"/>
      <c r="IUF45" s="41"/>
      <c r="IUG45" s="41"/>
      <c r="IUH45" s="41"/>
      <c r="IUI45" s="41"/>
      <c r="IUJ45" s="41"/>
      <c r="IUK45" s="41"/>
      <c r="IUL45" s="41"/>
      <c r="IUM45" s="41"/>
      <c r="IUN45" s="41"/>
      <c r="IUO45" s="41"/>
      <c r="IUP45" s="41"/>
      <c r="IUQ45" s="41"/>
      <c r="IUR45" s="41"/>
      <c r="IUS45" s="41"/>
      <c r="IUT45" s="41"/>
      <c r="IUU45" s="41"/>
      <c r="IUV45" s="41"/>
      <c r="IUW45" s="41"/>
      <c r="IUX45" s="41"/>
      <c r="IUY45" s="41"/>
      <c r="IUZ45" s="41"/>
      <c r="IVA45" s="41"/>
      <c r="IVB45" s="41"/>
      <c r="IVC45" s="41"/>
      <c r="IVD45" s="41"/>
      <c r="IVE45" s="41"/>
      <c r="IVF45" s="41"/>
      <c r="IVG45" s="41"/>
      <c r="IVH45" s="41"/>
      <c r="IVI45" s="41"/>
      <c r="IVJ45" s="41"/>
      <c r="IVK45" s="41"/>
      <c r="IVL45" s="41"/>
      <c r="IVM45" s="41"/>
      <c r="IVN45" s="41"/>
      <c r="IVO45" s="41"/>
      <c r="IVP45" s="41"/>
      <c r="IVQ45" s="41"/>
      <c r="IVR45" s="41"/>
      <c r="IVS45" s="41"/>
      <c r="IVT45" s="41"/>
      <c r="IVU45" s="41"/>
      <c r="IVV45" s="41"/>
      <c r="IVW45" s="41"/>
      <c r="IVX45" s="41"/>
      <c r="IVY45" s="41"/>
      <c r="IVZ45" s="41"/>
      <c r="IWA45" s="41"/>
      <c r="IWB45" s="41"/>
      <c r="IWC45" s="41"/>
      <c r="IWD45" s="41"/>
      <c r="IWE45" s="41"/>
      <c r="IWF45" s="41"/>
      <c r="IWG45" s="41"/>
      <c r="IWH45" s="41"/>
      <c r="IWI45" s="41"/>
      <c r="IWJ45" s="41"/>
      <c r="IWK45" s="41"/>
      <c r="IWL45" s="41"/>
      <c r="IWM45" s="41"/>
      <c r="IWN45" s="41"/>
      <c r="IWO45" s="41"/>
      <c r="IWP45" s="41"/>
      <c r="IWQ45" s="41"/>
      <c r="IWR45" s="41"/>
      <c r="IWS45" s="41"/>
      <c r="IWT45" s="41"/>
      <c r="IWU45" s="41"/>
      <c r="IWV45" s="41"/>
      <c r="IWW45" s="41"/>
      <c r="IWX45" s="41"/>
      <c r="IWY45" s="41"/>
      <c r="IWZ45" s="41"/>
      <c r="IXA45" s="41"/>
      <c r="IXB45" s="41"/>
      <c r="IXC45" s="41"/>
      <c r="IXD45" s="41"/>
      <c r="IXE45" s="41"/>
      <c r="IXF45" s="41"/>
      <c r="IXG45" s="41"/>
      <c r="IXH45" s="41"/>
      <c r="IXI45" s="41"/>
      <c r="IXJ45" s="41"/>
      <c r="IXK45" s="41"/>
      <c r="IXL45" s="41"/>
      <c r="IXM45" s="41"/>
      <c r="IXN45" s="41"/>
      <c r="IXO45" s="41"/>
      <c r="IXP45" s="41"/>
      <c r="IXQ45" s="41"/>
      <c r="IXR45" s="41"/>
      <c r="IXS45" s="41"/>
      <c r="IXT45" s="41"/>
      <c r="IXU45" s="41"/>
      <c r="IXV45" s="41"/>
      <c r="IXW45" s="41"/>
      <c r="IXX45" s="41"/>
      <c r="IXY45" s="41"/>
      <c r="IXZ45" s="41"/>
      <c r="IYA45" s="41"/>
      <c r="IYB45" s="41"/>
      <c r="IYC45" s="41"/>
      <c r="IYD45" s="41"/>
      <c r="IYE45" s="41"/>
      <c r="IYF45" s="41"/>
      <c r="IYG45" s="41"/>
      <c r="IYH45" s="41"/>
      <c r="IYI45" s="41"/>
      <c r="IYJ45" s="41"/>
      <c r="IYK45" s="41"/>
      <c r="IYL45" s="41"/>
      <c r="IYM45" s="41"/>
      <c r="IYN45" s="41"/>
      <c r="IYO45" s="41"/>
      <c r="IYP45" s="41"/>
      <c r="IYQ45" s="41"/>
      <c r="IYR45" s="41"/>
      <c r="IYS45" s="41"/>
      <c r="IYT45" s="41"/>
      <c r="IYU45" s="41"/>
      <c r="IYV45" s="41"/>
      <c r="IYW45" s="41"/>
      <c r="IYX45" s="41"/>
      <c r="IYY45" s="41"/>
      <c r="IYZ45" s="41"/>
      <c r="IZA45" s="41"/>
      <c r="IZB45" s="41"/>
      <c r="IZC45" s="41"/>
      <c r="IZD45" s="41"/>
      <c r="IZE45" s="41"/>
      <c r="IZF45" s="41"/>
      <c r="IZG45" s="41"/>
      <c r="IZH45" s="41"/>
      <c r="IZI45" s="41"/>
      <c r="IZJ45" s="41"/>
      <c r="IZK45" s="41"/>
      <c r="IZL45" s="41"/>
      <c r="IZM45" s="41"/>
      <c r="IZN45" s="41"/>
      <c r="IZO45" s="41"/>
      <c r="IZP45" s="41"/>
      <c r="IZQ45" s="41"/>
      <c r="IZR45" s="41"/>
      <c r="IZS45" s="41"/>
      <c r="IZT45" s="41"/>
      <c r="IZU45" s="41"/>
      <c r="IZV45" s="41"/>
      <c r="IZW45" s="41"/>
      <c r="IZX45" s="41"/>
      <c r="IZY45" s="41"/>
      <c r="IZZ45" s="41"/>
      <c r="JAA45" s="41"/>
      <c r="JAB45" s="41"/>
      <c r="JAC45" s="41"/>
      <c r="JAD45" s="41"/>
      <c r="JAE45" s="41"/>
      <c r="JAF45" s="41"/>
      <c r="JAG45" s="41"/>
      <c r="JAH45" s="41"/>
      <c r="JAI45" s="41"/>
      <c r="JAJ45" s="41"/>
      <c r="JAK45" s="41"/>
      <c r="JAL45" s="41"/>
      <c r="JAM45" s="41"/>
      <c r="JAN45" s="41"/>
      <c r="JAO45" s="41"/>
      <c r="JAP45" s="41"/>
      <c r="JAQ45" s="41"/>
      <c r="JAR45" s="41"/>
      <c r="JAS45" s="41"/>
      <c r="JAT45" s="41"/>
      <c r="JAU45" s="41"/>
      <c r="JAV45" s="41"/>
      <c r="JAW45" s="41"/>
      <c r="JAX45" s="41"/>
      <c r="JAY45" s="41"/>
      <c r="JAZ45" s="41"/>
      <c r="JBA45" s="41"/>
      <c r="JBB45" s="41"/>
      <c r="JBC45" s="41"/>
      <c r="JBD45" s="41"/>
      <c r="JBE45" s="41"/>
      <c r="JBF45" s="41"/>
      <c r="JBG45" s="41"/>
      <c r="JBH45" s="41"/>
      <c r="JBI45" s="41"/>
      <c r="JBJ45" s="41"/>
      <c r="JBK45" s="41"/>
      <c r="JBL45" s="41"/>
      <c r="JBM45" s="41"/>
      <c r="JBN45" s="41"/>
      <c r="JBO45" s="41"/>
      <c r="JBP45" s="41"/>
      <c r="JBQ45" s="41"/>
      <c r="JBR45" s="41"/>
      <c r="JBS45" s="41"/>
      <c r="JBT45" s="41"/>
      <c r="JBU45" s="41"/>
      <c r="JBV45" s="41"/>
      <c r="JBW45" s="41"/>
      <c r="JBX45" s="41"/>
      <c r="JBY45" s="41"/>
      <c r="JBZ45" s="41"/>
      <c r="JCA45" s="41"/>
      <c r="JCB45" s="41"/>
      <c r="JCC45" s="41"/>
      <c r="JCD45" s="41"/>
      <c r="JCE45" s="41"/>
      <c r="JCF45" s="41"/>
      <c r="JCG45" s="41"/>
      <c r="JCH45" s="41"/>
      <c r="JCI45" s="41"/>
      <c r="JCJ45" s="41"/>
      <c r="JCK45" s="41"/>
      <c r="JCL45" s="41"/>
      <c r="JCM45" s="41"/>
      <c r="JCN45" s="41"/>
      <c r="JCO45" s="41"/>
      <c r="JCP45" s="41"/>
      <c r="JCQ45" s="41"/>
      <c r="JCR45" s="41"/>
      <c r="JCS45" s="41"/>
      <c r="JCT45" s="41"/>
      <c r="JCU45" s="41"/>
      <c r="JCV45" s="41"/>
      <c r="JCW45" s="41"/>
      <c r="JCX45" s="41"/>
      <c r="JCY45" s="41"/>
      <c r="JCZ45" s="41"/>
      <c r="JDA45" s="41"/>
      <c r="JDB45" s="41"/>
      <c r="JDC45" s="41"/>
      <c r="JDD45" s="41"/>
      <c r="JDE45" s="41"/>
      <c r="JDF45" s="41"/>
      <c r="JDG45" s="41"/>
      <c r="JDH45" s="41"/>
      <c r="JDI45" s="41"/>
      <c r="JDJ45" s="41"/>
      <c r="JDK45" s="41"/>
      <c r="JDL45" s="41"/>
      <c r="JDM45" s="41"/>
      <c r="JDN45" s="41"/>
      <c r="JDO45" s="41"/>
      <c r="JDP45" s="41"/>
      <c r="JDQ45" s="41"/>
      <c r="JDR45" s="41"/>
      <c r="JDS45" s="41"/>
      <c r="JDT45" s="41"/>
      <c r="JDU45" s="41"/>
      <c r="JDV45" s="41"/>
      <c r="JDW45" s="41"/>
      <c r="JDX45" s="41"/>
      <c r="JDY45" s="41"/>
      <c r="JDZ45" s="41"/>
      <c r="JEA45" s="41"/>
      <c r="JEB45" s="41"/>
      <c r="JEC45" s="41"/>
      <c r="JED45" s="41"/>
      <c r="JEE45" s="41"/>
      <c r="JEF45" s="41"/>
      <c r="JEG45" s="41"/>
      <c r="JEH45" s="41"/>
      <c r="JEI45" s="41"/>
      <c r="JEJ45" s="41"/>
      <c r="JEK45" s="41"/>
      <c r="JEL45" s="41"/>
      <c r="JEM45" s="41"/>
      <c r="JEN45" s="41"/>
      <c r="JEO45" s="41"/>
      <c r="JEP45" s="41"/>
      <c r="JEQ45" s="41"/>
      <c r="JER45" s="41"/>
      <c r="JES45" s="41"/>
      <c r="JET45" s="41"/>
      <c r="JEU45" s="41"/>
      <c r="JEV45" s="41"/>
      <c r="JEW45" s="41"/>
      <c r="JEX45" s="41"/>
      <c r="JEY45" s="41"/>
      <c r="JEZ45" s="41"/>
      <c r="JFA45" s="41"/>
      <c r="JFB45" s="41"/>
      <c r="JFC45" s="41"/>
      <c r="JFD45" s="41"/>
      <c r="JFE45" s="41"/>
      <c r="JFF45" s="41"/>
      <c r="JFG45" s="41"/>
      <c r="JFH45" s="41"/>
      <c r="JFI45" s="41"/>
      <c r="JFJ45" s="41"/>
      <c r="JFK45" s="41"/>
      <c r="JFL45" s="41"/>
      <c r="JFM45" s="41"/>
      <c r="JFN45" s="41"/>
      <c r="JFO45" s="41"/>
      <c r="JFP45" s="41"/>
      <c r="JFQ45" s="41"/>
      <c r="JFR45" s="41"/>
      <c r="JFS45" s="41"/>
      <c r="JFT45" s="41"/>
      <c r="JFU45" s="41"/>
      <c r="JFV45" s="41"/>
      <c r="JFW45" s="41"/>
      <c r="JFX45" s="41"/>
      <c r="JFY45" s="41"/>
      <c r="JFZ45" s="41"/>
      <c r="JGA45" s="41"/>
      <c r="JGB45" s="41"/>
      <c r="JGC45" s="41"/>
      <c r="JGD45" s="41"/>
      <c r="JGE45" s="41"/>
      <c r="JGF45" s="41"/>
      <c r="JGG45" s="41"/>
      <c r="JGH45" s="41"/>
      <c r="JGI45" s="41"/>
      <c r="JGJ45" s="41"/>
      <c r="JGK45" s="41"/>
      <c r="JGL45" s="41"/>
      <c r="JGM45" s="41"/>
      <c r="JGN45" s="41"/>
      <c r="JGO45" s="41"/>
      <c r="JGP45" s="41"/>
      <c r="JGQ45" s="41"/>
      <c r="JGR45" s="41"/>
      <c r="JGS45" s="41"/>
      <c r="JGT45" s="41"/>
      <c r="JGU45" s="41"/>
      <c r="JGV45" s="41"/>
      <c r="JGW45" s="41"/>
      <c r="JGX45" s="41"/>
      <c r="JGY45" s="41"/>
      <c r="JGZ45" s="41"/>
      <c r="JHA45" s="41"/>
      <c r="JHB45" s="41"/>
      <c r="JHC45" s="41"/>
      <c r="JHD45" s="41"/>
      <c r="JHE45" s="41"/>
      <c r="JHF45" s="41"/>
      <c r="JHG45" s="41"/>
      <c r="JHH45" s="41"/>
      <c r="JHI45" s="41"/>
      <c r="JHJ45" s="41"/>
      <c r="JHK45" s="41"/>
      <c r="JHL45" s="41"/>
      <c r="JHM45" s="41"/>
      <c r="JHN45" s="41"/>
      <c r="JHO45" s="41"/>
      <c r="JHP45" s="41"/>
      <c r="JHQ45" s="41"/>
      <c r="JHR45" s="41"/>
      <c r="JHS45" s="41"/>
      <c r="JHT45" s="41"/>
      <c r="JHU45" s="41"/>
      <c r="JHV45" s="41"/>
      <c r="JHW45" s="41"/>
      <c r="JHX45" s="41"/>
      <c r="JHY45" s="41"/>
      <c r="JHZ45" s="41"/>
      <c r="JIA45" s="41"/>
      <c r="JIB45" s="41"/>
      <c r="JIC45" s="41"/>
      <c r="JID45" s="41"/>
      <c r="JIE45" s="41"/>
      <c r="JIF45" s="41"/>
      <c r="JIG45" s="41"/>
      <c r="JIH45" s="41"/>
      <c r="JII45" s="41"/>
      <c r="JIJ45" s="41"/>
      <c r="JIK45" s="41"/>
      <c r="JIL45" s="41"/>
      <c r="JIM45" s="41"/>
      <c r="JIN45" s="41"/>
      <c r="JIO45" s="41"/>
      <c r="JIP45" s="41"/>
      <c r="JIQ45" s="41"/>
      <c r="JIR45" s="41"/>
      <c r="JIS45" s="41"/>
      <c r="JIT45" s="41"/>
      <c r="JIU45" s="41"/>
      <c r="JIV45" s="41"/>
      <c r="JIW45" s="41"/>
      <c r="JIX45" s="41"/>
      <c r="JIY45" s="41"/>
      <c r="JIZ45" s="41"/>
      <c r="JJA45" s="41"/>
      <c r="JJB45" s="41"/>
      <c r="JJC45" s="41"/>
      <c r="JJD45" s="41"/>
      <c r="JJE45" s="41"/>
      <c r="JJF45" s="41"/>
      <c r="JJG45" s="41"/>
      <c r="JJH45" s="41"/>
      <c r="JJI45" s="41"/>
      <c r="JJJ45" s="41"/>
      <c r="JJK45" s="41"/>
      <c r="JJL45" s="41"/>
      <c r="JJM45" s="41"/>
      <c r="JJN45" s="41"/>
      <c r="JJO45" s="41"/>
      <c r="JJP45" s="41"/>
      <c r="JJQ45" s="41"/>
      <c r="JJR45" s="41"/>
      <c r="JJS45" s="41"/>
      <c r="JJT45" s="41"/>
      <c r="JJU45" s="41"/>
      <c r="JJV45" s="41"/>
      <c r="JJW45" s="41"/>
      <c r="JJX45" s="41"/>
      <c r="JJY45" s="41"/>
      <c r="JJZ45" s="41"/>
      <c r="JKA45" s="41"/>
      <c r="JKB45" s="41"/>
      <c r="JKC45" s="41"/>
      <c r="JKD45" s="41"/>
      <c r="JKE45" s="41"/>
      <c r="JKF45" s="41"/>
      <c r="JKG45" s="41"/>
      <c r="JKH45" s="41"/>
      <c r="JKI45" s="41"/>
      <c r="JKJ45" s="41"/>
      <c r="JKK45" s="41"/>
      <c r="JKL45" s="41"/>
      <c r="JKM45" s="41"/>
      <c r="JKN45" s="41"/>
      <c r="JKO45" s="41"/>
      <c r="JKP45" s="41"/>
      <c r="JKQ45" s="41"/>
      <c r="JKR45" s="41"/>
      <c r="JKS45" s="41"/>
      <c r="JKT45" s="41"/>
      <c r="JKU45" s="41"/>
      <c r="JKV45" s="41"/>
      <c r="JKW45" s="41"/>
      <c r="JKX45" s="41"/>
      <c r="JKY45" s="41"/>
      <c r="JKZ45" s="41"/>
      <c r="JLA45" s="41"/>
      <c r="JLB45" s="41"/>
      <c r="JLC45" s="41"/>
      <c r="JLD45" s="41"/>
      <c r="JLE45" s="41"/>
      <c r="JLF45" s="41"/>
      <c r="JLG45" s="41"/>
      <c r="JLH45" s="41"/>
      <c r="JLI45" s="41"/>
      <c r="JLJ45" s="41"/>
      <c r="JLK45" s="41"/>
      <c r="JLL45" s="41"/>
      <c r="JLM45" s="41"/>
      <c r="JLN45" s="41"/>
      <c r="JLO45" s="41"/>
      <c r="JLP45" s="41"/>
      <c r="JLQ45" s="41"/>
      <c r="JLR45" s="41"/>
      <c r="JLS45" s="41"/>
      <c r="JLT45" s="41"/>
      <c r="JLU45" s="41"/>
      <c r="JLV45" s="41"/>
      <c r="JLW45" s="41"/>
      <c r="JLX45" s="41"/>
      <c r="JLY45" s="41"/>
      <c r="JLZ45" s="41"/>
      <c r="JMA45" s="41"/>
      <c r="JMB45" s="41"/>
      <c r="JMC45" s="41"/>
      <c r="JMD45" s="41"/>
      <c r="JME45" s="41"/>
      <c r="JMF45" s="41"/>
      <c r="JMG45" s="41"/>
      <c r="JMH45" s="41"/>
      <c r="JMI45" s="41"/>
      <c r="JMJ45" s="41"/>
      <c r="JMK45" s="41"/>
      <c r="JML45" s="41"/>
      <c r="JMM45" s="41"/>
      <c r="JMN45" s="41"/>
      <c r="JMO45" s="41"/>
      <c r="JMP45" s="41"/>
      <c r="JMQ45" s="41"/>
      <c r="JMR45" s="41"/>
      <c r="JMS45" s="41"/>
      <c r="JMT45" s="41"/>
      <c r="JMU45" s="41"/>
      <c r="JMV45" s="41"/>
      <c r="JMW45" s="41"/>
      <c r="JMX45" s="41"/>
      <c r="JMY45" s="41"/>
      <c r="JMZ45" s="41"/>
      <c r="JNA45" s="41"/>
      <c r="JNB45" s="41"/>
      <c r="JNC45" s="41"/>
      <c r="JND45" s="41"/>
      <c r="JNE45" s="41"/>
      <c r="JNF45" s="41"/>
      <c r="JNG45" s="41"/>
      <c r="JNH45" s="41"/>
      <c r="JNI45" s="41"/>
      <c r="JNJ45" s="41"/>
      <c r="JNK45" s="41"/>
      <c r="JNL45" s="41"/>
      <c r="JNM45" s="41"/>
      <c r="JNN45" s="41"/>
      <c r="JNO45" s="41"/>
      <c r="JNP45" s="41"/>
      <c r="JNQ45" s="41"/>
      <c r="JNR45" s="41"/>
      <c r="JNS45" s="41"/>
      <c r="JNT45" s="41"/>
      <c r="JNU45" s="41"/>
      <c r="JNV45" s="41"/>
      <c r="JNW45" s="41"/>
      <c r="JNX45" s="41"/>
      <c r="JNY45" s="41"/>
      <c r="JNZ45" s="41"/>
      <c r="JOA45" s="41"/>
      <c r="JOB45" s="41"/>
      <c r="JOC45" s="41"/>
      <c r="JOD45" s="41"/>
      <c r="JOE45" s="41"/>
      <c r="JOF45" s="41"/>
      <c r="JOG45" s="41"/>
      <c r="JOH45" s="41"/>
      <c r="JOI45" s="41"/>
      <c r="JOJ45" s="41"/>
      <c r="JOK45" s="41"/>
      <c r="JOL45" s="41"/>
      <c r="JOM45" s="41"/>
      <c r="JON45" s="41"/>
      <c r="JOO45" s="41"/>
      <c r="JOP45" s="41"/>
      <c r="JOQ45" s="41"/>
      <c r="JOR45" s="41"/>
      <c r="JOS45" s="41"/>
      <c r="JOT45" s="41"/>
      <c r="JOU45" s="41"/>
      <c r="JOV45" s="41"/>
      <c r="JOW45" s="41"/>
      <c r="JOX45" s="41"/>
      <c r="JOY45" s="41"/>
      <c r="JOZ45" s="41"/>
      <c r="JPA45" s="41"/>
      <c r="JPB45" s="41"/>
      <c r="JPC45" s="41"/>
      <c r="JPD45" s="41"/>
      <c r="JPE45" s="41"/>
      <c r="JPF45" s="41"/>
      <c r="JPG45" s="41"/>
      <c r="JPH45" s="41"/>
      <c r="JPI45" s="41"/>
      <c r="JPJ45" s="41"/>
      <c r="JPK45" s="41"/>
      <c r="JPL45" s="41"/>
      <c r="JPM45" s="41"/>
      <c r="JPN45" s="41"/>
      <c r="JPO45" s="41"/>
      <c r="JPP45" s="41"/>
      <c r="JPQ45" s="41"/>
      <c r="JPR45" s="41"/>
      <c r="JPS45" s="41"/>
      <c r="JPT45" s="41"/>
      <c r="JPU45" s="41"/>
      <c r="JPV45" s="41"/>
      <c r="JPW45" s="41"/>
      <c r="JPX45" s="41"/>
      <c r="JPY45" s="41"/>
      <c r="JPZ45" s="41"/>
      <c r="JQA45" s="41"/>
      <c r="JQB45" s="41"/>
      <c r="JQC45" s="41"/>
      <c r="JQD45" s="41"/>
      <c r="JQE45" s="41"/>
      <c r="JQF45" s="41"/>
      <c r="JQG45" s="41"/>
      <c r="JQH45" s="41"/>
      <c r="JQI45" s="41"/>
      <c r="JQJ45" s="41"/>
      <c r="JQK45" s="41"/>
      <c r="JQL45" s="41"/>
      <c r="JQM45" s="41"/>
      <c r="JQN45" s="41"/>
      <c r="JQO45" s="41"/>
      <c r="JQP45" s="41"/>
      <c r="JQQ45" s="41"/>
      <c r="JQR45" s="41"/>
      <c r="JQS45" s="41"/>
      <c r="JQT45" s="41"/>
      <c r="JQU45" s="41"/>
      <c r="JQV45" s="41"/>
      <c r="JQW45" s="41"/>
      <c r="JQX45" s="41"/>
      <c r="JQY45" s="41"/>
      <c r="JQZ45" s="41"/>
      <c r="JRA45" s="41"/>
      <c r="JRB45" s="41"/>
      <c r="JRC45" s="41"/>
      <c r="JRD45" s="41"/>
      <c r="JRE45" s="41"/>
      <c r="JRF45" s="41"/>
      <c r="JRG45" s="41"/>
      <c r="JRH45" s="41"/>
      <c r="JRI45" s="41"/>
      <c r="JRJ45" s="41"/>
      <c r="JRK45" s="41"/>
      <c r="JRL45" s="41"/>
      <c r="JRM45" s="41"/>
      <c r="JRN45" s="41"/>
      <c r="JRO45" s="41"/>
      <c r="JRP45" s="41"/>
      <c r="JRQ45" s="41"/>
      <c r="JRR45" s="41"/>
      <c r="JRS45" s="41"/>
      <c r="JRT45" s="41"/>
      <c r="JRU45" s="41"/>
      <c r="JRV45" s="41"/>
      <c r="JRW45" s="41"/>
      <c r="JRX45" s="41"/>
      <c r="JRY45" s="41"/>
      <c r="JRZ45" s="41"/>
      <c r="JSA45" s="41"/>
      <c r="JSB45" s="41"/>
      <c r="JSC45" s="41"/>
      <c r="JSD45" s="41"/>
      <c r="JSE45" s="41"/>
      <c r="JSF45" s="41"/>
      <c r="JSG45" s="41"/>
      <c r="JSH45" s="41"/>
      <c r="JSI45" s="41"/>
      <c r="JSJ45" s="41"/>
      <c r="JSK45" s="41"/>
      <c r="JSL45" s="41"/>
      <c r="JSM45" s="41"/>
      <c r="JSN45" s="41"/>
      <c r="JSO45" s="41"/>
      <c r="JSP45" s="41"/>
      <c r="JSQ45" s="41"/>
      <c r="JSR45" s="41"/>
      <c r="JSS45" s="41"/>
      <c r="JST45" s="41"/>
      <c r="JSU45" s="41"/>
      <c r="JSV45" s="41"/>
      <c r="JSW45" s="41"/>
      <c r="JSX45" s="41"/>
      <c r="JSY45" s="41"/>
      <c r="JSZ45" s="41"/>
      <c r="JTA45" s="41"/>
      <c r="JTB45" s="41"/>
      <c r="JTC45" s="41"/>
      <c r="JTD45" s="41"/>
      <c r="JTE45" s="41"/>
      <c r="JTF45" s="41"/>
      <c r="JTG45" s="41"/>
      <c r="JTH45" s="41"/>
      <c r="JTI45" s="41"/>
      <c r="JTJ45" s="41"/>
      <c r="JTK45" s="41"/>
      <c r="JTL45" s="41"/>
      <c r="JTM45" s="41"/>
      <c r="JTN45" s="41"/>
      <c r="JTO45" s="41"/>
      <c r="JTP45" s="41"/>
      <c r="JTQ45" s="41"/>
      <c r="JTR45" s="41"/>
      <c r="JTS45" s="41"/>
      <c r="JTT45" s="41"/>
      <c r="JTU45" s="41"/>
      <c r="JTV45" s="41"/>
      <c r="JTW45" s="41"/>
      <c r="JTX45" s="41"/>
      <c r="JTY45" s="41"/>
      <c r="JTZ45" s="41"/>
      <c r="JUA45" s="41"/>
      <c r="JUB45" s="41"/>
      <c r="JUC45" s="41"/>
      <c r="JUD45" s="41"/>
      <c r="JUE45" s="41"/>
      <c r="JUF45" s="41"/>
      <c r="JUG45" s="41"/>
      <c r="JUH45" s="41"/>
      <c r="JUI45" s="41"/>
      <c r="JUJ45" s="41"/>
      <c r="JUK45" s="41"/>
      <c r="JUL45" s="41"/>
      <c r="JUM45" s="41"/>
      <c r="JUN45" s="41"/>
      <c r="JUO45" s="41"/>
      <c r="JUP45" s="41"/>
      <c r="JUQ45" s="41"/>
      <c r="JUR45" s="41"/>
      <c r="JUS45" s="41"/>
      <c r="JUT45" s="41"/>
      <c r="JUU45" s="41"/>
      <c r="JUV45" s="41"/>
      <c r="JUW45" s="41"/>
      <c r="JUX45" s="41"/>
      <c r="JUY45" s="41"/>
      <c r="JUZ45" s="41"/>
      <c r="JVA45" s="41"/>
      <c r="JVB45" s="41"/>
      <c r="JVC45" s="41"/>
      <c r="JVD45" s="41"/>
      <c r="JVE45" s="41"/>
      <c r="JVF45" s="41"/>
      <c r="JVG45" s="41"/>
      <c r="JVH45" s="41"/>
      <c r="JVI45" s="41"/>
      <c r="JVJ45" s="41"/>
      <c r="JVK45" s="41"/>
      <c r="JVL45" s="41"/>
      <c r="JVM45" s="41"/>
      <c r="JVN45" s="41"/>
      <c r="JVO45" s="41"/>
      <c r="JVP45" s="41"/>
      <c r="JVQ45" s="41"/>
      <c r="JVR45" s="41"/>
      <c r="JVS45" s="41"/>
      <c r="JVT45" s="41"/>
      <c r="JVU45" s="41"/>
      <c r="JVV45" s="41"/>
      <c r="JVW45" s="41"/>
      <c r="JVX45" s="41"/>
      <c r="JVY45" s="41"/>
      <c r="JVZ45" s="41"/>
      <c r="JWA45" s="41"/>
      <c r="JWB45" s="41"/>
      <c r="JWC45" s="41"/>
      <c r="JWD45" s="41"/>
      <c r="JWE45" s="41"/>
      <c r="JWF45" s="41"/>
      <c r="JWG45" s="41"/>
      <c r="JWH45" s="41"/>
      <c r="JWI45" s="41"/>
      <c r="JWJ45" s="41"/>
      <c r="JWK45" s="41"/>
      <c r="JWL45" s="41"/>
      <c r="JWM45" s="41"/>
      <c r="JWN45" s="41"/>
      <c r="JWO45" s="41"/>
      <c r="JWP45" s="41"/>
      <c r="JWQ45" s="41"/>
      <c r="JWR45" s="41"/>
      <c r="JWS45" s="41"/>
      <c r="JWT45" s="41"/>
      <c r="JWU45" s="41"/>
      <c r="JWV45" s="41"/>
      <c r="JWW45" s="41"/>
      <c r="JWX45" s="41"/>
      <c r="JWY45" s="41"/>
      <c r="JWZ45" s="41"/>
      <c r="JXA45" s="41"/>
      <c r="JXB45" s="41"/>
      <c r="JXC45" s="41"/>
      <c r="JXD45" s="41"/>
      <c r="JXE45" s="41"/>
      <c r="JXF45" s="41"/>
      <c r="JXG45" s="41"/>
      <c r="JXH45" s="41"/>
      <c r="JXI45" s="41"/>
      <c r="JXJ45" s="41"/>
      <c r="JXK45" s="41"/>
      <c r="JXL45" s="41"/>
      <c r="JXM45" s="41"/>
      <c r="JXN45" s="41"/>
      <c r="JXO45" s="41"/>
      <c r="JXP45" s="41"/>
      <c r="JXQ45" s="41"/>
      <c r="JXR45" s="41"/>
      <c r="JXS45" s="41"/>
      <c r="JXT45" s="41"/>
      <c r="JXU45" s="41"/>
      <c r="JXV45" s="41"/>
      <c r="JXW45" s="41"/>
      <c r="JXX45" s="41"/>
      <c r="JXY45" s="41"/>
      <c r="JXZ45" s="41"/>
      <c r="JYA45" s="41"/>
      <c r="JYB45" s="41"/>
      <c r="JYC45" s="41"/>
      <c r="JYD45" s="41"/>
      <c r="JYE45" s="41"/>
      <c r="JYF45" s="41"/>
      <c r="JYG45" s="41"/>
      <c r="JYH45" s="41"/>
      <c r="JYI45" s="41"/>
      <c r="JYJ45" s="41"/>
      <c r="JYK45" s="41"/>
      <c r="JYL45" s="41"/>
      <c r="JYM45" s="41"/>
      <c r="JYN45" s="41"/>
      <c r="JYO45" s="41"/>
      <c r="JYP45" s="41"/>
      <c r="JYQ45" s="41"/>
      <c r="JYR45" s="41"/>
      <c r="JYS45" s="41"/>
      <c r="JYT45" s="41"/>
      <c r="JYU45" s="41"/>
      <c r="JYV45" s="41"/>
      <c r="JYW45" s="41"/>
      <c r="JYX45" s="41"/>
      <c r="JYY45" s="41"/>
      <c r="JYZ45" s="41"/>
      <c r="JZA45" s="41"/>
      <c r="JZB45" s="41"/>
      <c r="JZC45" s="41"/>
      <c r="JZD45" s="41"/>
      <c r="JZE45" s="41"/>
      <c r="JZF45" s="41"/>
      <c r="JZG45" s="41"/>
      <c r="JZH45" s="41"/>
      <c r="JZI45" s="41"/>
      <c r="JZJ45" s="41"/>
      <c r="JZK45" s="41"/>
      <c r="JZL45" s="41"/>
      <c r="JZM45" s="41"/>
      <c r="JZN45" s="41"/>
      <c r="JZO45" s="41"/>
      <c r="JZP45" s="41"/>
      <c r="JZQ45" s="41"/>
      <c r="JZR45" s="41"/>
      <c r="JZS45" s="41"/>
      <c r="JZT45" s="41"/>
      <c r="JZU45" s="41"/>
      <c r="JZV45" s="41"/>
      <c r="JZW45" s="41"/>
      <c r="JZX45" s="41"/>
      <c r="JZY45" s="41"/>
      <c r="JZZ45" s="41"/>
      <c r="KAA45" s="41"/>
      <c r="KAB45" s="41"/>
      <c r="KAC45" s="41"/>
      <c r="KAD45" s="41"/>
      <c r="KAE45" s="41"/>
      <c r="KAF45" s="41"/>
      <c r="KAG45" s="41"/>
      <c r="KAH45" s="41"/>
      <c r="KAI45" s="41"/>
      <c r="KAJ45" s="41"/>
      <c r="KAK45" s="41"/>
      <c r="KAL45" s="41"/>
      <c r="KAM45" s="41"/>
      <c r="KAN45" s="41"/>
      <c r="KAO45" s="41"/>
      <c r="KAP45" s="41"/>
      <c r="KAQ45" s="41"/>
      <c r="KAR45" s="41"/>
      <c r="KAS45" s="41"/>
      <c r="KAT45" s="41"/>
      <c r="KAU45" s="41"/>
      <c r="KAV45" s="41"/>
      <c r="KAW45" s="41"/>
      <c r="KAX45" s="41"/>
      <c r="KAY45" s="41"/>
      <c r="KAZ45" s="41"/>
      <c r="KBA45" s="41"/>
      <c r="KBB45" s="41"/>
      <c r="KBC45" s="41"/>
      <c r="KBD45" s="41"/>
      <c r="KBE45" s="41"/>
      <c r="KBF45" s="41"/>
      <c r="KBG45" s="41"/>
      <c r="KBH45" s="41"/>
      <c r="KBI45" s="41"/>
      <c r="KBJ45" s="41"/>
      <c r="KBK45" s="41"/>
      <c r="KBL45" s="41"/>
      <c r="KBM45" s="41"/>
      <c r="KBN45" s="41"/>
      <c r="KBO45" s="41"/>
      <c r="KBP45" s="41"/>
      <c r="KBQ45" s="41"/>
      <c r="KBR45" s="41"/>
      <c r="KBS45" s="41"/>
      <c r="KBT45" s="41"/>
      <c r="KBU45" s="41"/>
      <c r="KBV45" s="41"/>
      <c r="KBW45" s="41"/>
      <c r="KBX45" s="41"/>
      <c r="KBY45" s="41"/>
      <c r="KBZ45" s="41"/>
      <c r="KCA45" s="41"/>
      <c r="KCB45" s="41"/>
      <c r="KCC45" s="41"/>
      <c r="KCD45" s="41"/>
      <c r="KCE45" s="41"/>
      <c r="KCF45" s="41"/>
      <c r="KCG45" s="41"/>
      <c r="KCH45" s="41"/>
      <c r="KCI45" s="41"/>
      <c r="KCJ45" s="41"/>
      <c r="KCK45" s="41"/>
      <c r="KCL45" s="41"/>
      <c r="KCM45" s="41"/>
      <c r="KCN45" s="41"/>
      <c r="KCO45" s="41"/>
      <c r="KCP45" s="41"/>
      <c r="KCQ45" s="41"/>
      <c r="KCR45" s="41"/>
      <c r="KCS45" s="41"/>
      <c r="KCT45" s="41"/>
      <c r="KCU45" s="41"/>
      <c r="KCV45" s="41"/>
      <c r="KCW45" s="41"/>
      <c r="KCX45" s="41"/>
      <c r="KCY45" s="41"/>
      <c r="KCZ45" s="41"/>
      <c r="KDA45" s="41"/>
      <c r="KDB45" s="41"/>
      <c r="KDC45" s="41"/>
      <c r="KDD45" s="41"/>
      <c r="KDE45" s="41"/>
      <c r="KDF45" s="41"/>
      <c r="KDG45" s="41"/>
      <c r="KDH45" s="41"/>
      <c r="KDI45" s="41"/>
      <c r="KDJ45" s="41"/>
      <c r="KDK45" s="41"/>
      <c r="KDL45" s="41"/>
      <c r="KDM45" s="41"/>
      <c r="KDN45" s="41"/>
      <c r="KDO45" s="41"/>
      <c r="KDP45" s="41"/>
      <c r="KDQ45" s="41"/>
      <c r="KDR45" s="41"/>
      <c r="KDS45" s="41"/>
      <c r="KDT45" s="41"/>
      <c r="KDU45" s="41"/>
      <c r="KDV45" s="41"/>
      <c r="KDW45" s="41"/>
      <c r="KDX45" s="41"/>
      <c r="KDY45" s="41"/>
      <c r="KDZ45" s="41"/>
      <c r="KEA45" s="41"/>
      <c r="KEB45" s="41"/>
      <c r="KEC45" s="41"/>
      <c r="KED45" s="41"/>
      <c r="KEE45" s="41"/>
      <c r="KEF45" s="41"/>
      <c r="KEG45" s="41"/>
      <c r="KEH45" s="41"/>
      <c r="KEI45" s="41"/>
      <c r="KEJ45" s="41"/>
      <c r="KEK45" s="41"/>
      <c r="KEL45" s="41"/>
      <c r="KEM45" s="41"/>
      <c r="KEN45" s="41"/>
      <c r="KEO45" s="41"/>
      <c r="KEP45" s="41"/>
      <c r="KEQ45" s="41"/>
      <c r="KER45" s="41"/>
      <c r="KES45" s="41"/>
      <c r="KET45" s="41"/>
      <c r="KEU45" s="41"/>
      <c r="KEV45" s="41"/>
      <c r="KEW45" s="41"/>
      <c r="KEX45" s="41"/>
      <c r="KEY45" s="41"/>
      <c r="KEZ45" s="41"/>
      <c r="KFA45" s="41"/>
      <c r="KFB45" s="41"/>
      <c r="KFC45" s="41"/>
      <c r="KFD45" s="41"/>
      <c r="KFE45" s="41"/>
      <c r="KFF45" s="41"/>
      <c r="KFG45" s="41"/>
      <c r="KFH45" s="41"/>
      <c r="KFI45" s="41"/>
      <c r="KFJ45" s="41"/>
      <c r="KFK45" s="41"/>
      <c r="KFL45" s="41"/>
      <c r="KFM45" s="41"/>
      <c r="KFN45" s="41"/>
      <c r="KFO45" s="41"/>
      <c r="KFP45" s="41"/>
      <c r="KFQ45" s="41"/>
      <c r="KFR45" s="41"/>
      <c r="KFS45" s="41"/>
      <c r="KFT45" s="41"/>
      <c r="KFU45" s="41"/>
      <c r="KFV45" s="41"/>
      <c r="KFW45" s="41"/>
      <c r="KFX45" s="41"/>
      <c r="KFY45" s="41"/>
      <c r="KFZ45" s="41"/>
      <c r="KGA45" s="41"/>
      <c r="KGB45" s="41"/>
      <c r="KGC45" s="41"/>
      <c r="KGD45" s="41"/>
      <c r="KGE45" s="41"/>
      <c r="KGF45" s="41"/>
      <c r="KGG45" s="41"/>
      <c r="KGH45" s="41"/>
      <c r="KGI45" s="41"/>
      <c r="KGJ45" s="41"/>
      <c r="KGK45" s="41"/>
      <c r="KGL45" s="41"/>
      <c r="KGM45" s="41"/>
      <c r="KGN45" s="41"/>
      <c r="KGO45" s="41"/>
      <c r="KGP45" s="41"/>
      <c r="KGQ45" s="41"/>
      <c r="KGR45" s="41"/>
      <c r="KGS45" s="41"/>
      <c r="KGT45" s="41"/>
      <c r="KGU45" s="41"/>
      <c r="KGV45" s="41"/>
      <c r="KGW45" s="41"/>
      <c r="KGX45" s="41"/>
      <c r="KGY45" s="41"/>
      <c r="KGZ45" s="41"/>
      <c r="KHA45" s="41"/>
      <c r="KHB45" s="41"/>
      <c r="KHC45" s="41"/>
      <c r="KHD45" s="41"/>
      <c r="KHE45" s="41"/>
      <c r="KHF45" s="41"/>
      <c r="KHG45" s="41"/>
      <c r="KHH45" s="41"/>
      <c r="KHI45" s="41"/>
      <c r="KHJ45" s="41"/>
      <c r="KHK45" s="41"/>
      <c r="KHL45" s="41"/>
      <c r="KHM45" s="41"/>
      <c r="KHN45" s="41"/>
      <c r="KHO45" s="41"/>
      <c r="KHP45" s="41"/>
      <c r="KHQ45" s="41"/>
      <c r="KHR45" s="41"/>
      <c r="KHS45" s="41"/>
      <c r="KHT45" s="41"/>
      <c r="KHU45" s="41"/>
      <c r="KHV45" s="41"/>
      <c r="KHW45" s="41"/>
      <c r="KHX45" s="41"/>
      <c r="KHY45" s="41"/>
      <c r="KHZ45" s="41"/>
      <c r="KIA45" s="41"/>
      <c r="KIB45" s="41"/>
      <c r="KIC45" s="41"/>
      <c r="KID45" s="41"/>
      <c r="KIE45" s="41"/>
      <c r="KIF45" s="41"/>
      <c r="KIG45" s="41"/>
      <c r="KIH45" s="41"/>
      <c r="KII45" s="41"/>
      <c r="KIJ45" s="41"/>
      <c r="KIK45" s="41"/>
      <c r="KIL45" s="41"/>
      <c r="KIM45" s="41"/>
      <c r="KIN45" s="41"/>
      <c r="KIO45" s="41"/>
      <c r="KIP45" s="41"/>
      <c r="KIQ45" s="41"/>
      <c r="KIR45" s="41"/>
      <c r="KIS45" s="41"/>
      <c r="KIT45" s="41"/>
      <c r="KIU45" s="41"/>
      <c r="KIV45" s="41"/>
      <c r="KIW45" s="41"/>
      <c r="KIX45" s="41"/>
      <c r="KIY45" s="41"/>
      <c r="KIZ45" s="41"/>
      <c r="KJA45" s="41"/>
      <c r="KJB45" s="41"/>
      <c r="KJC45" s="41"/>
      <c r="KJD45" s="41"/>
      <c r="KJE45" s="41"/>
      <c r="KJF45" s="41"/>
      <c r="KJG45" s="41"/>
      <c r="KJH45" s="41"/>
      <c r="KJI45" s="41"/>
      <c r="KJJ45" s="41"/>
      <c r="KJK45" s="41"/>
      <c r="KJL45" s="41"/>
      <c r="KJM45" s="41"/>
      <c r="KJN45" s="41"/>
      <c r="KJO45" s="41"/>
      <c r="KJP45" s="41"/>
      <c r="KJQ45" s="41"/>
      <c r="KJR45" s="41"/>
      <c r="KJS45" s="41"/>
      <c r="KJT45" s="41"/>
      <c r="KJU45" s="41"/>
      <c r="KJV45" s="41"/>
      <c r="KJW45" s="41"/>
      <c r="KJX45" s="41"/>
      <c r="KJY45" s="41"/>
      <c r="KJZ45" s="41"/>
      <c r="KKA45" s="41"/>
      <c r="KKB45" s="41"/>
      <c r="KKC45" s="41"/>
      <c r="KKD45" s="41"/>
      <c r="KKE45" s="41"/>
      <c r="KKF45" s="41"/>
      <c r="KKG45" s="41"/>
      <c r="KKH45" s="41"/>
      <c r="KKI45" s="41"/>
      <c r="KKJ45" s="41"/>
      <c r="KKK45" s="41"/>
      <c r="KKL45" s="41"/>
      <c r="KKM45" s="41"/>
      <c r="KKN45" s="41"/>
      <c r="KKO45" s="41"/>
      <c r="KKP45" s="41"/>
      <c r="KKQ45" s="41"/>
      <c r="KKR45" s="41"/>
      <c r="KKS45" s="41"/>
      <c r="KKT45" s="41"/>
      <c r="KKU45" s="41"/>
      <c r="KKV45" s="41"/>
      <c r="KKW45" s="41"/>
      <c r="KKX45" s="41"/>
      <c r="KKY45" s="41"/>
      <c r="KKZ45" s="41"/>
      <c r="KLA45" s="41"/>
      <c r="KLB45" s="41"/>
      <c r="KLC45" s="41"/>
      <c r="KLD45" s="41"/>
      <c r="KLE45" s="41"/>
      <c r="KLF45" s="41"/>
      <c r="KLG45" s="41"/>
      <c r="KLH45" s="41"/>
      <c r="KLI45" s="41"/>
      <c r="KLJ45" s="41"/>
      <c r="KLK45" s="41"/>
      <c r="KLL45" s="41"/>
      <c r="KLM45" s="41"/>
      <c r="KLN45" s="41"/>
      <c r="KLO45" s="41"/>
      <c r="KLP45" s="41"/>
      <c r="KLQ45" s="41"/>
      <c r="KLR45" s="41"/>
      <c r="KLS45" s="41"/>
      <c r="KLT45" s="41"/>
      <c r="KLU45" s="41"/>
      <c r="KLV45" s="41"/>
      <c r="KLW45" s="41"/>
      <c r="KLX45" s="41"/>
      <c r="KLY45" s="41"/>
      <c r="KLZ45" s="41"/>
      <c r="KMA45" s="41"/>
      <c r="KMB45" s="41"/>
      <c r="KMC45" s="41"/>
      <c r="KMD45" s="41"/>
      <c r="KME45" s="41"/>
      <c r="KMF45" s="41"/>
      <c r="KMG45" s="41"/>
      <c r="KMH45" s="41"/>
      <c r="KMI45" s="41"/>
      <c r="KMJ45" s="41"/>
      <c r="KMK45" s="41"/>
      <c r="KML45" s="41"/>
      <c r="KMM45" s="41"/>
      <c r="KMN45" s="41"/>
      <c r="KMO45" s="41"/>
      <c r="KMP45" s="41"/>
      <c r="KMQ45" s="41"/>
      <c r="KMR45" s="41"/>
      <c r="KMS45" s="41"/>
      <c r="KMT45" s="41"/>
      <c r="KMU45" s="41"/>
      <c r="KMV45" s="41"/>
      <c r="KMW45" s="41"/>
      <c r="KMX45" s="41"/>
      <c r="KMY45" s="41"/>
      <c r="KMZ45" s="41"/>
      <c r="KNA45" s="41"/>
      <c r="KNB45" s="41"/>
      <c r="KNC45" s="41"/>
      <c r="KND45" s="41"/>
      <c r="KNE45" s="41"/>
      <c r="KNF45" s="41"/>
      <c r="KNG45" s="41"/>
      <c r="KNH45" s="41"/>
      <c r="KNI45" s="41"/>
      <c r="KNJ45" s="41"/>
      <c r="KNK45" s="41"/>
      <c r="KNL45" s="41"/>
      <c r="KNM45" s="41"/>
      <c r="KNN45" s="41"/>
      <c r="KNO45" s="41"/>
      <c r="KNP45" s="41"/>
      <c r="KNQ45" s="41"/>
      <c r="KNR45" s="41"/>
      <c r="KNS45" s="41"/>
      <c r="KNT45" s="41"/>
      <c r="KNU45" s="41"/>
      <c r="KNV45" s="41"/>
      <c r="KNW45" s="41"/>
      <c r="KNX45" s="41"/>
      <c r="KNY45" s="41"/>
      <c r="KNZ45" s="41"/>
      <c r="KOA45" s="41"/>
      <c r="KOB45" s="41"/>
      <c r="KOC45" s="41"/>
      <c r="KOD45" s="41"/>
      <c r="KOE45" s="41"/>
      <c r="KOF45" s="41"/>
      <c r="KOG45" s="41"/>
      <c r="KOH45" s="41"/>
      <c r="KOI45" s="41"/>
      <c r="KOJ45" s="41"/>
      <c r="KOK45" s="41"/>
      <c r="KOL45" s="41"/>
      <c r="KOM45" s="41"/>
      <c r="KON45" s="41"/>
      <c r="KOO45" s="41"/>
      <c r="KOP45" s="41"/>
      <c r="KOQ45" s="41"/>
      <c r="KOR45" s="41"/>
      <c r="KOS45" s="41"/>
      <c r="KOT45" s="41"/>
      <c r="KOU45" s="41"/>
      <c r="KOV45" s="41"/>
      <c r="KOW45" s="41"/>
      <c r="KOX45" s="41"/>
      <c r="KOY45" s="41"/>
      <c r="KOZ45" s="41"/>
      <c r="KPA45" s="41"/>
      <c r="KPB45" s="41"/>
      <c r="KPC45" s="41"/>
      <c r="KPD45" s="41"/>
      <c r="KPE45" s="41"/>
      <c r="KPF45" s="41"/>
      <c r="KPG45" s="41"/>
      <c r="KPH45" s="41"/>
      <c r="KPI45" s="41"/>
      <c r="KPJ45" s="41"/>
      <c r="KPK45" s="41"/>
      <c r="KPL45" s="41"/>
      <c r="KPM45" s="41"/>
      <c r="KPN45" s="41"/>
      <c r="KPO45" s="41"/>
      <c r="KPP45" s="41"/>
      <c r="KPQ45" s="41"/>
      <c r="KPR45" s="41"/>
      <c r="KPS45" s="41"/>
      <c r="KPT45" s="41"/>
      <c r="KPU45" s="41"/>
      <c r="KPV45" s="41"/>
      <c r="KPW45" s="41"/>
      <c r="KPX45" s="41"/>
      <c r="KPY45" s="41"/>
      <c r="KPZ45" s="41"/>
      <c r="KQA45" s="41"/>
      <c r="KQB45" s="41"/>
      <c r="KQC45" s="41"/>
      <c r="KQD45" s="41"/>
      <c r="KQE45" s="41"/>
      <c r="KQF45" s="41"/>
      <c r="KQG45" s="41"/>
      <c r="KQH45" s="41"/>
      <c r="KQI45" s="41"/>
      <c r="KQJ45" s="41"/>
      <c r="KQK45" s="41"/>
      <c r="KQL45" s="41"/>
      <c r="KQM45" s="41"/>
      <c r="KQN45" s="41"/>
      <c r="KQO45" s="41"/>
      <c r="KQP45" s="41"/>
      <c r="KQQ45" s="41"/>
      <c r="KQR45" s="41"/>
      <c r="KQS45" s="41"/>
      <c r="KQT45" s="41"/>
      <c r="KQU45" s="41"/>
      <c r="KQV45" s="41"/>
      <c r="KQW45" s="41"/>
      <c r="KQX45" s="41"/>
      <c r="KQY45" s="41"/>
      <c r="KQZ45" s="41"/>
      <c r="KRA45" s="41"/>
      <c r="KRB45" s="41"/>
      <c r="KRC45" s="41"/>
      <c r="KRD45" s="41"/>
      <c r="KRE45" s="41"/>
      <c r="KRF45" s="41"/>
      <c r="KRG45" s="41"/>
      <c r="KRH45" s="41"/>
      <c r="KRI45" s="41"/>
      <c r="KRJ45" s="41"/>
      <c r="KRK45" s="41"/>
      <c r="KRL45" s="41"/>
      <c r="KRM45" s="41"/>
      <c r="KRN45" s="41"/>
      <c r="KRO45" s="41"/>
      <c r="KRP45" s="41"/>
      <c r="KRQ45" s="41"/>
      <c r="KRR45" s="41"/>
      <c r="KRS45" s="41"/>
      <c r="KRT45" s="41"/>
      <c r="KRU45" s="41"/>
      <c r="KRV45" s="41"/>
      <c r="KRW45" s="41"/>
      <c r="KRX45" s="41"/>
      <c r="KRY45" s="41"/>
      <c r="KRZ45" s="41"/>
      <c r="KSA45" s="41"/>
      <c r="KSB45" s="41"/>
      <c r="KSC45" s="41"/>
      <c r="KSD45" s="41"/>
      <c r="KSE45" s="41"/>
      <c r="KSF45" s="41"/>
      <c r="KSG45" s="41"/>
      <c r="KSH45" s="41"/>
      <c r="KSI45" s="41"/>
      <c r="KSJ45" s="41"/>
      <c r="KSK45" s="41"/>
      <c r="KSL45" s="41"/>
      <c r="KSM45" s="41"/>
      <c r="KSN45" s="41"/>
      <c r="KSO45" s="41"/>
      <c r="KSP45" s="41"/>
      <c r="KSQ45" s="41"/>
      <c r="KSR45" s="41"/>
      <c r="KSS45" s="41"/>
      <c r="KST45" s="41"/>
      <c r="KSU45" s="41"/>
      <c r="KSV45" s="41"/>
      <c r="KSW45" s="41"/>
      <c r="KSX45" s="41"/>
      <c r="KSY45" s="41"/>
      <c r="KSZ45" s="41"/>
      <c r="KTA45" s="41"/>
      <c r="KTB45" s="41"/>
      <c r="KTC45" s="41"/>
      <c r="KTD45" s="41"/>
      <c r="KTE45" s="41"/>
      <c r="KTF45" s="41"/>
      <c r="KTG45" s="41"/>
      <c r="KTH45" s="41"/>
      <c r="KTI45" s="41"/>
      <c r="KTJ45" s="41"/>
      <c r="KTK45" s="41"/>
      <c r="KTL45" s="41"/>
      <c r="KTM45" s="41"/>
      <c r="KTN45" s="41"/>
      <c r="KTO45" s="41"/>
      <c r="KTP45" s="41"/>
      <c r="KTQ45" s="41"/>
      <c r="KTR45" s="41"/>
      <c r="KTS45" s="41"/>
      <c r="KTT45" s="41"/>
      <c r="KTU45" s="41"/>
      <c r="KTV45" s="41"/>
      <c r="KTW45" s="41"/>
      <c r="KTX45" s="41"/>
      <c r="KTY45" s="41"/>
      <c r="KTZ45" s="41"/>
      <c r="KUA45" s="41"/>
      <c r="KUB45" s="41"/>
      <c r="KUC45" s="41"/>
      <c r="KUD45" s="41"/>
      <c r="KUE45" s="41"/>
      <c r="KUF45" s="41"/>
      <c r="KUG45" s="41"/>
      <c r="KUH45" s="41"/>
      <c r="KUI45" s="41"/>
      <c r="KUJ45" s="41"/>
      <c r="KUK45" s="41"/>
      <c r="KUL45" s="41"/>
      <c r="KUM45" s="41"/>
      <c r="KUN45" s="41"/>
      <c r="KUO45" s="41"/>
      <c r="KUP45" s="41"/>
      <c r="KUQ45" s="41"/>
      <c r="KUR45" s="41"/>
      <c r="KUS45" s="41"/>
      <c r="KUT45" s="41"/>
      <c r="KUU45" s="41"/>
      <c r="KUV45" s="41"/>
      <c r="KUW45" s="41"/>
      <c r="KUX45" s="41"/>
      <c r="KUY45" s="41"/>
      <c r="KUZ45" s="41"/>
      <c r="KVA45" s="41"/>
      <c r="KVB45" s="41"/>
      <c r="KVC45" s="41"/>
      <c r="KVD45" s="41"/>
      <c r="KVE45" s="41"/>
      <c r="KVF45" s="41"/>
      <c r="KVG45" s="41"/>
      <c r="KVH45" s="41"/>
      <c r="KVI45" s="41"/>
      <c r="KVJ45" s="41"/>
      <c r="KVK45" s="41"/>
      <c r="KVL45" s="41"/>
      <c r="KVM45" s="41"/>
      <c r="KVN45" s="41"/>
      <c r="KVO45" s="41"/>
      <c r="KVP45" s="41"/>
      <c r="KVQ45" s="41"/>
      <c r="KVR45" s="41"/>
      <c r="KVS45" s="41"/>
      <c r="KVT45" s="41"/>
      <c r="KVU45" s="41"/>
      <c r="KVV45" s="41"/>
      <c r="KVW45" s="41"/>
      <c r="KVX45" s="41"/>
      <c r="KVY45" s="41"/>
      <c r="KVZ45" s="41"/>
      <c r="KWA45" s="41"/>
      <c r="KWB45" s="41"/>
      <c r="KWC45" s="41"/>
      <c r="KWD45" s="41"/>
      <c r="KWE45" s="41"/>
      <c r="KWF45" s="41"/>
      <c r="KWG45" s="41"/>
      <c r="KWH45" s="41"/>
      <c r="KWI45" s="41"/>
      <c r="KWJ45" s="41"/>
      <c r="KWK45" s="41"/>
      <c r="KWL45" s="41"/>
      <c r="KWM45" s="41"/>
      <c r="KWN45" s="41"/>
      <c r="KWO45" s="41"/>
      <c r="KWP45" s="41"/>
      <c r="KWQ45" s="41"/>
      <c r="KWR45" s="41"/>
      <c r="KWS45" s="41"/>
      <c r="KWT45" s="41"/>
      <c r="KWU45" s="41"/>
      <c r="KWV45" s="41"/>
      <c r="KWW45" s="41"/>
      <c r="KWX45" s="41"/>
      <c r="KWY45" s="41"/>
      <c r="KWZ45" s="41"/>
      <c r="KXA45" s="41"/>
      <c r="KXB45" s="41"/>
      <c r="KXC45" s="41"/>
      <c r="KXD45" s="41"/>
      <c r="KXE45" s="41"/>
      <c r="KXF45" s="41"/>
      <c r="KXG45" s="41"/>
      <c r="KXH45" s="41"/>
      <c r="KXI45" s="41"/>
      <c r="KXJ45" s="41"/>
      <c r="KXK45" s="41"/>
      <c r="KXL45" s="41"/>
      <c r="KXM45" s="41"/>
      <c r="KXN45" s="41"/>
      <c r="KXO45" s="41"/>
      <c r="KXP45" s="41"/>
      <c r="KXQ45" s="41"/>
      <c r="KXR45" s="41"/>
      <c r="KXS45" s="41"/>
      <c r="KXT45" s="41"/>
      <c r="KXU45" s="41"/>
      <c r="KXV45" s="41"/>
      <c r="KXW45" s="41"/>
      <c r="KXX45" s="41"/>
      <c r="KXY45" s="41"/>
      <c r="KXZ45" s="41"/>
      <c r="KYA45" s="41"/>
      <c r="KYB45" s="41"/>
      <c r="KYC45" s="41"/>
      <c r="KYD45" s="41"/>
      <c r="KYE45" s="41"/>
      <c r="KYF45" s="41"/>
      <c r="KYG45" s="41"/>
      <c r="KYH45" s="41"/>
      <c r="KYI45" s="41"/>
      <c r="KYJ45" s="41"/>
      <c r="KYK45" s="41"/>
      <c r="KYL45" s="41"/>
      <c r="KYM45" s="41"/>
      <c r="KYN45" s="41"/>
      <c r="KYO45" s="41"/>
      <c r="KYP45" s="41"/>
      <c r="KYQ45" s="41"/>
      <c r="KYR45" s="41"/>
      <c r="KYS45" s="41"/>
      <c r="KYT45" s="41"/>
      <c r="KYU45" s="41"/>
      <c r="KYV45" s="41"/>
      <c r="KYW45" s="41"/>
      <c r="KYX45" s="41"/>
      <c r="KYY45" s="41"/>
      <c r="KYZ45" s="41"/>
      <c r="KZA45" s="41"/>
      <c r="KZB45" s="41"/>
      <c r="KZC45" s="41"/>
      <c r="KZD45" s="41"/>
      <c r="KZE45" s="41"/>
      <c r="KZF45" s="41"/>
      <c r="KZG45" s="41"/>
      <c r="KZH45" s="41"/>
      <c r="KZI45" s="41"/>
      <c r="KZJ45" s="41"/>
      <c r="KZK45" s="41"/>
      <c r="KZL45" s="41"/>
      <c r="KZM45" s="41"/>
      <c r="KZN45" s="41"/>
      <c r="KZO45" s="41"/>
      <c r="KZP45" s="41"/>
      <c r="KZQ45" s="41"/>
      <c r="KZR45" s="41"/>
      <c r="KZS45" s="41"/>
      <c r="KZT45" s="41"/>
      <c r="KZU45" s="41"/>
      <c r="KZV45" s="41"/>
      <c r="KZW45" s="41"/>
      <c r="KZX45" s="41"/>
      <c r="KZY45" s="41"/>
      <c r="KZZ45" s="41"/>
      <c r="LAA45" s="41"/>
      <c r="LAB45" s="41"/>
      <c r="LAC45" s="41"/>
      <c r="LAD45" s="41"/>
      <c r="LAE45" s="41"/>
      <c r="LAF45" s="41"/>
      <c r="LAG45" s="41"/>
      <c r="LAH45" s="41"/>
      <c r="LAI45" s="41"/>
      <c r="LAJ45" s="41"/>
      <c r="LAK45" s="41"/>
      <c r="LAL45" s="41"/>
      <c r="LAM45" s="41"/>
      <c r="LAN45" s="41"/>
      <c r="LAO45" s="41"/>
      <c r="LAP45" s="41"/>
      <c r="LAQ45" s="41"/>
      <c r="LAR45" s="41"/>
      <c r="LAS45" s="41"/>
      <c r="LAT45" s="41"/>
      <c r="LAU45" s="41"/>
      <c r="LAV45" s="41"/>
      <c r="LAW45" s="41"/>
      <c r="LAX45" s="41"/>
      <c r="LAY45" s="41"/>
      <c r="LAZ45" s="41"/>
      <c r="LBA45" s="41"/>
      <c r="LBB45" s="41"/>
      <c r="LBC45" s="41"/>
      <c r="LBD45" s="41"/>
      <c r="LBE45" s="41"/>
      <c r="LBF45" s="41"/>
      <c r="LBG45" s="41"/>
      <c r="LBH45" s="41"/>
      <c r="LBI45" s="41"/>
      <c r="LBJ45" s="41"/>
      <c r="LBK45" s="41"/>
      <c r="LBL45" s="41"/>
      <c r="LBM45" s="41"/>
      <c r="LBN45" s="41"/>
      <c r="LBO45" s="41"/>
      <c r="LBP45" s="41"/>
      <c r="LBQ45" s="41"/>
      <c r="LBR45" s="41"/>
      <c r="LBS45" s="41"/>
      <c r="LBT45" s="41"/>
      <c r="LBU45" s="41"/>
      <c r="LBV45" s="41"/>
      <c r="LBW45" s="41"/>
      <c r="LBX45" s="41"/>
      <c r="LBY45" s="41"/>
      <c r="LBZ45" s="41"/>
      <c r="LCA45" s="41"/>
      <c r="LCB45" s="41"/>
      <c r="LCC45" s="41"/>
      <c r="LCD45" s="41"/>
      <c r="LCE45" s="41"/>
      <c r="LCF45" s="41"/>
      <c r="LCG45" s="41"/>
      <c r="LCH45" s="41"/>
      <c r="LCI45" s="41"/>
      <c r="LCJ45" s="41"/>
      <c r="LCK45" s="41"/>
      <c r="LCL45" s="41"/>
      <c r="LCM45" s="41"/>
      <c r="LCN45" s="41"/>
      <c r="LCO45" s="41"/>
      <c r="LCP45" s="41"/>
      <c r="LCQ45" s="41"/>
      <c r="LCR45" s="41"/>
      <c r="LCS45" s="41"/>
      <c r="LCT45" s="41"/>
      <c r="LCU45" s="41"/>
      <c r="LCV45" s="41"/>
      <c r="LCW45" s="41"/>
      <c r="LCX45" s="41"/>
      <c r="LCY45" s="41"/>
      <c r="LCZ45" s="41"/>
      <c r="LDA45" s="41"/>
      <c r="LDB45" s="41"/>
      <c r="LDC45" s="41"/>
      <c r="LDD45" s="41"/>
      <c r="LDE45" s="41"/>
      <c r="LDF45" s="41"/>
      <c r="LDG45" s="41"/>
      <c r="LDH45" s="41"/>
      <c r="LDI45" s="41"/>
      <c r="LDJ45" s="41"/>
      <c r="LDK45" s="41"/>
      <c r="LDL45" s="41"/>
      <c r="LDM45" s="41"/>
      <c r="LDN45" s="41"/>
      <c r="LDO45" s="41"/>
      <c r="LDP45" s="41"/>
      <c r="LDQ45" s="41"/>
      <c r="LDR45" s="41"/>
      <c r="LDS45" s="41"/>
      <c r="LDT45" s="41"/>
      <c r="LDU45" s="41"/>
      <c r="LDV45" s="41"/>
      <c r="LDW45" s="41"/>
      <c r="LDX45" s="41"/>
      <c r="LDY45" s="41"/>
      <c r="LDZ45" s="41"/>
      <c r="LEA45" s="41"/>
      <c r="LEB45" s="41"/>
      <c r="LEC45" s="41"/>
      <c r="LED45" s="41"/>
      <c r="LEE45" s="41"/>
      <c r="LEF45" s="41"/>
      <c r="LEG45" s="41"/>
      <c r="LEH45" s="41"/>
      <c r="LEI45" s="41"/>
      <c r="LEJ45" s="41"/>
      <c r="LEK45" s="41"/>
      <c r="LEL45" s="41"/>
      <c r="LEM45" s="41"/>
      <c r="LEN45" s="41"/>
      <c r="LEO45" s="41"/>
      <c r="LEP45" s="41"/>
      <c r="LEQ45" s="41"/>
      <c r="LER45" s="41"/>
      <c r="LES45" s="41"/>
      <c r="LET45" s="41"/>
      <c r="LEU45" s="41"/>
      <c r="LEV45" s="41"/>
      <c r="LEW45" s="41"/>
      <c r="LEX45" s="41"/>
      <c r="LEY45" s="41"/>
      <c r="LEZ45" s="41"/>
      <c r="LFA45" s="41"/>
      <c r="LFB45" s="41"/>
      <c r="LFC45" s="41"/>
      <c r="LFD45" s="41"/>
      <c r="LFE45" s="41"/>
      <c r="LFF45" s="41"/>
      <c r="LFG45" s="41"/>
      <c r="LFH45" s="41"/>
      <c r="LFI45" s="41"/>
      <c r="LFJ45" s="41"/>
      <c r="LFK45" s="41"/>
      <c r="LFL45" s="41"/>
      <c r="LFM45" s="41"/>
      <c r="LFN45" s="41"/>
      <c r="LFO45" s="41"/>
      <c r="LFP45" s="41"/>
      <c r="LFQ45" s="41"/>
      <c r="LFR45" s="41"/>
      <c r="LFS45" s="41"/>
      <c r="LFT45" s="41"/>
      <c r="LFU45" s="41"/>
      <c r="LFV45" s="41"/>
      <c r="LFW45" s="41"/>
      <c r="LFX45" s="41"/>
      <c r="LFY45" s="41"/>
      <c r="LFZ45" s="41"/>
      <c r="LGA45" s="41"/>
      <c r="LGB45" s="41"/>
      <c r="LGC45" s="41"/>
      <c r="LGD45" s="41"/>
      <c r="LGE45" s="41"/>
      <c r="LGF45" s="41"/>
      <c r="LGG45" s="41"/>
      <c r="LGH45" s="41"/>
      <c r="LGI45" s="41"/>
      <c r="LGJ45" s="41"/>
      <c r="LGK45" s="41"/>
      <c r="LGL45" s="41"/>
      <c r="LGM45" s="41"/>
      <c r="LGN45" s="41"/>
      <c r="LGO45" s="41"/>
      <c r="LGP45" s="41"/>
      <c r="LGQ45" s="41"/>
      <c r="LGR45" s="41"/>
      <c r="LGS45" s="41"/>
      <c r="LGT45" s="41"/>
      <c r="LGU45" s="41"/>
      <c r="LGV45" s="41"/>
      <c r="LGW45" s="41"/>
      <c r="LGX45" s="41"/>
      <c r="LGY45" s="41"/>
      <c r="LGZ45" s="41"/>
      <c r="LHA45" s="41"/>
      <c r="LHB45" s="41"/>
      <c r="LHC45" s="41"/>
      <c r="LHD45" s="41"/>
      <c r="LHE45" s="41"/>
      <c r="LHF45" s="41"/>
      <c r="LHG45" s="41"/>
      <c r="LHH45" s="41"/>
      <c r="LHI45" s="41"/>
      <c r="LHJ45" s="41"/>
      <c r="LHK45" s="41"/>
      <c r="LHL45" s="41"/>
      <c r="LHM45" s="41"/>
      <c r="LHN45" s="41"/>
      <c r="LHO45" s="41"/>
      <c r="LHP45" s="41"/>
      <c r="LHQ45" s="41"/>
      <c r="LHR45" s="41"/>
      <c r="LHS45" s="41"/>
      <c r="LHT45" s="41"/>
      <c r="LHU45" s="41"/>
      <c r="LHV45" s="41"/>
      <c r="LHW45" s="41"/>
      <c r="LHX45" s="41"/>
      <c r="LHY45" s="41"/>
      <c r="LHZ45" s="41"/>
      <c r="LIA45" s="41"/>
      <c r="LIB45" s="41"/>
      <c r="LIC45" s="41"/>
      <c r="LID45" s="41"/>
      <c r="LIE45" s="41"/>
      <c r="LIF45" s="41"/>
      <c r="LIG45" s="41"/>
      <c r="LIH45" s="41"/>
      <c r="LII45" s="41"/>
      <c r="LIJ45" s="41"/>
      <c r="LIK45" s="41"/>
      <c r="LIL45" s="41"/>
      <c r="LIM45" s="41"/>
      <c r="LIN45" s="41"/>
      <c r="LIO45" s="41"/>
      <c r="LIP45" s="41"/>
      <c r="LIQ45" s="41"/>
      <c r="LIR45" s="41"/>
      <c r="LIS45" s="41"/>
      <c r="LIT45" s="41"/>
      <c r="LIU45" s="41"/>
      <c r="LIV45" s="41"/>
      <c r="LIW45" s="41"/>
      <c r="LIX45" s="41"/>
      <c r="LIY45" s="41"/>
      <c r="LIZ45" s="41"/>
      <c r="LJA45" s="41"/>
      <c r="LJB45" s="41"/>
      <c r="LJC45" s="41"/>
      <c r="LJD45" s="41"/>
      <c r="LJE45" s="41"/>
      <c r="LJF45" s="41"/>
      <c r="LJG45" s="41"/>
      <c r="LJH45" s="41"/>
      <c r="LJI45" s="41"/>
      <c r="LJJ45" s="41"/>
      <c r="LJK45" s="41"/>
      <c r="LJL45" s="41"/>
      <c r="LJM45" s="41"/>
      <c r="LJN45" s="41"/>
      <c r="LJO45" s="41"/>
      <c r="LJP45" s="41"/>
      <c r="LJQ45" s="41"/>
      <c r="LJR45" s="41"/>
      <c r="LJS45" s="41"/>
      <c r="LJT45" s="41"/>
      <c r="LJU45" s="41"/>
      <c r="LJV45" s="41"/>
      <c r="LJW45" s="41"/>
      <c r="LJX45" s="41"/>
      <c r="LJY45" s="41"/>
      <c r="LJZ45" s="41"/>
      <c r="LKA45" s="41"/>
      <c r="LKB45" s="41"/>
      <c r="LKC45" s="41"/>
      <c r="LKD45" s="41"/>
      <c r="LKE45" s="41"/>
      <c r="LKF45" s="41"/>
      <c r="LKG45" s="41"/>
      <c r="LKH45" s="41"/>
      <c r="LKI45" s="41"/>
      <c r="LKJ45" s="41"/>
      <c r="LKK45" s="41"/>
      <c r="LKL45" s="41"/>
      <c r="LKM45" s="41"/>
      <c r="LKN45" s="41"/>
      <c r="LKO45" s="41"/>
      <c r="LKP45" s="41"/>
      <c r="LKQ45" s="41"/>
      <c r="LKR45" s="41"/>
      <c r="LKS45" s="41"/>
      <c r="LKT45" s="41"/>
      <c r="LKU45" s="41"/>
      <c r="LKV45" s="41"/>
      <c r="LKW45" s="41"/>
      <c r="LKX45" s="41"/>
      <c r="LKY45" s="41"/>
      <c r="LKZ45" s="41"/>
      <c r="LLA45" s="41"/>
      <c r="LLB45" s="41"/>
      <c r="LLC45" s="41"/>
      <c r="LLD45" s="41"/>
      <c r="LLE45" s="41"/>
      <c r="LLF45" s="41"/>
      <c r="LLG45" s="41"/>
      <c r="LLH45" s="41"/>
      <c r="LLI45" s="41"/>
      <c r="LLJ45" s="41"/>
      <c r="LLK45" s="41"/>
      <c r="LLL45" s="41"/>
      <c r="LLM45" s="41"/>
      <c r="LLN45" s="41"/>
      <c r="LLO45" s="41"/>
      <c r="LLP45" s="41"/>
      <c r="LLQ45" s="41"/>
      <c r="LLR45" s="41"/>
      <c r="LLS45" s="41"/>
      <c r="LLT45" s="41"/>
      <c r="LLU45" s="41"/>
      <c r="LLV45" s="41"/>
      <c r="LLW45" s="41"/>
      <c r="LLX45" s="41"/>
      <c r="LLY45" s="41"/>
      <c r="LLZ45" s="41"/>
      <c r="LMA45" s="41"/>
      <c r="LMB45" s="41"/>
      <c r="LMC45" s="41"/>
      <c r="LMD45" s="41"/>
      <c r="LME45" s="41"/>
      <c r="LMF45" s="41"/>
      <c r="LMG45" s="41"/>
      <c r="LMH45" s="41"/>
      <c r="LMI45" s="41"/>
      <c r="LMJ45" s="41"/>
      <c r="LMK45" s="41"/>
      <c r="LML45" s="41"/>
      <c r="LMM45" s="41"/>
      <c r="LMN45" s="41"/>
      <c r="LMO45" s="41"/>
      <c r="LMP45" s="41"/>
      <c r="LMQ45" s="41"/>
      <c r="LMR45" s="41"/>
      <c r="LMS45" s="41"/>
      <c r="LMT45" s="41"/>
      <c r="LMU45" s="41"/>
      <c r="LMV45" s="41"/>
      <c r="LMW45" s="41"/>
      <c r="LMX45" s="41"/>
      <c r="LMY45" s="41"/>
      <c r="LMZ45" s="41"/>
      <c r="LNA45" s="41"/>
      <c r="LNB45" s="41"/>
      <c r="LNC45" s="41"/>
      <c r="LND45" s="41"/>
      <c r="LNE45" s="41"/>
      <c r="LNF45" s="41"/>
      <c r="LNG45" s="41"/>
      <c r="LNH45" s="41"/>
      <c r="LNI45" s="41"/>
      <c r="LNJ45" s="41"/>
      <c r="LNK45" s="41"/>
      <c r="LNL45" s="41"/>
      <c r="LNM45" s="41"/>
      <c r="LNN45" s="41"/>
      <c r="LNO45" s="41"/>
      <c r="LNP45" s="41"/>
      <c r="LNQ45" s="41"/>
      <c r="LNR45" s="41"/>
      <c r="LNS45" s="41"/>
      <c r="LNT45" s="41"/>
      <c r="LNU45" s="41"/>
      <c r="LNV45" s="41"/>
      <c r="LNW45" s="41"/>
      <c r="LNX45" s="41"/>
      <c r="LNY45" s="41"/>
      <c r="LNZ45" s="41"/>
      <c r="LOA45" s="41"/>
      <c r="LOB45" s="41"/>
      <c r="LOC45" s="41"/>
      <c r="LOD45" s="41"/>
      <c r="LOE45" s="41"/>
      <c r="LOF45" s="41"/>
      <c r="LOG45" s="41"/>
      <c r="LOH45" s="41"/>
      <c r="LOI45" s="41"/>
      <c r="LOJ45" s="41"/>
      <c r="LOK45" s="41"/>
      <c r="LOL45" s="41"/>
      <c r="LOM45" s="41"/>
      <c r="LON45" s="41"/>
      <c r="LOO45" s="41"/>
      <c r="LOP45" s="41"/>
      <c r="LOQ45" s="41"/>
      <c r="LOR45" s="41"/>
      <c r="LOS45" s="41"/>
      <c r="LOT45" s="41"/>
      <c r="LOU45" s="41"/>
      <c r="LOV45" s="41"/>
      <c r="LOW45" s="41"/>
      <c r="LOX45" s="41"/>
      <c r="LOY45" s="41"/>
      <c r="LOZ45" s="41"/>
      <c r="LPA45" s="41"/>
      <c r="LPB45" s="41"/>
      <c r="LPC45" s="41"/>
      <c r="LPD45" s="41"/>
      <c r="LPE45" s="41"/>
      <c r="LPF45" s="41"/>
      <c r="LPG45" s="41"/>
      <c r="LPH45" s="41"/>
      <c r="LPI45" s="41"/>
      <c r="LPJ45" s="41"/>
      <c r="LPK45" s="41"/>
      <c r="LPL45" s="41"/>
      <c r="LPM45" s="41"/>
      <c r="LPN45" s="41"/>
      <c r="LPO45" s="41"/>
      <c r="LPP45" s="41"/>
      <c r="LPQ45" s="41"/>
      <c r="LPR45" s="41"/>
      <c r="LPS45" s="41"/>
      <c r="LPT45" s="41"/>
      <c r="LPU45" s="41"/>
      <c r="LPV45" s="41"/>
      <c r="LPW45" s="41"/>
      <c r="LPX45" s="41"/>
      <c r="LPY45" s="41"/>
      <c r="LPZ45" s="41"/>
      <c r="LQA45" s="41"/>
      <c r="LQB45" s="41"/>
      <c r="LQC45" s="41"/>
      <c r="LQD45" s="41"/>
      <c r="LQE45" s="41"/>
      <c r="LQF45" s="41"/>
      <c r="LQG45" s="41"/>
      <c r="LQH45" s="41"/>
      <c r="LQI45" s="41"/>
      <c r="LQJ45" s="41"/>
      <c r="LQK45" s="41"/>
      <c r="LQL45" s="41"/>
      <c r="LQM45" s="41"/>
      <c r="LQN45" s="41"/>
      <c r="LQO45" s="41"/>
      <c r="LQP45" s="41"/>
      <c r="LQQ45" s="41"/>
      <c r="LQR45" s="41"/>
      <c r="LQS45" s="41"/>
      <c r="LQT45" s="41"/>
      <c r="LQU45" s="41"/>
      <c r="LQV45" s="41"/>
      <c r="LQW45" s="41"/>
      <c r="LQX45" s="41"/>
      <c r="LQY45" s="41"/>
      <c r="LQZ45" s="41"/>
      <c r="LRA45" s="41"/>
      <c r="LRB45" s="41"/>
      <c r="LRC45" s="41"/>
      <c r="LRD45" s="41"/>
      <c r="LRE45" s="41"/>
      <c r="LRF45" s="41"/>
      <c r="LRG45" s="41"/>
      <c r="LRH45" s="41"/>
      <c r="LRI45" s="41"/>
      <c r="LRJ45" s="41"/>
      <c r="LRK45" s="41"/>
      <c r="LRL45" s="41"/>
      <c r="LRM45" s="41"/>
      <c r="LRN45" s="41"/>
      <c r="LRO45" s="41"/>
      <c r="LRP45" s="41"/>
      <c r="LRQ45" s="41"/>
      <c r="LRR45" s="41"/>
      <c r="LRS45" s="41"/>
      <c r="LRT45" s="41"/>
      <c r="LRU45" s="41"/>
      <c r="LRV45" s="41"/>
      <c r="LRW45" s="41"/>
      <c r="LRX45" s="41"/>
      <c r="LRY45" s="41"/>
      <c r="LRZ45" s="41"/>
      <c r="LSA45" s="41"/>
      <c r="LSB45" s="41"/>
      <c r="LSC45" s="41"/>
      <c r="LSD45" s="41"/>
      <c r="LSE45" s="41"/>
      <c r="LSF45" s="41"/>
      <c r="LSG45" s="41"/>
      <c r="LSH45" s="41"/>
      <c r="LSI45" s="41"/>
      <c r="LSJ45" s="41"/>
      <c r="LSK45" s="41"/>
      <c r="LSL45" s="41"/>
      <c r="LSM45" s="41"/>
      <c r="LSN45" s="41"/>
      <c r="LSO45" s="41"/>
      <c r="LSP45" s="41"/>
      <c r="LSQ45" s="41"/>
      <c r="LSR45" s="41"/>
      <c r="LSS45" s="41"/>
      <c r="LST45" s="41"/>
      <c r="LSU45" s="41"/>
      <c r="LSV45" s="41"/>
      <c r="LSW45" s="41"/>
      <c r="LSX45" s="41"/>
      <c r="LSY45" s="41"/>
      <c r="LSZ45" s="41"/>
      <c r="LTA45" s="41"/>
      <c r="LTB45" s="41"/>
      <c r="LTC45" s="41"/>
      <c r="LTD45" s="41"/>
      <c r="LTE45" s="41"/>
      <c r="LTF45" s="41"/>
      <c r="LTG45" s="41"/>
      <c r="LTH45" s="41"/>
      <c r="LTI45" s="41"/>
      <c r="LTJ45" s="41"/>
      <c r="LTK45" s="41"/>
      <c r="LTL45" s="41"/>
      <c r="LTM45" s="41"/>
      <c r="LTN45" s="41"/>
      <c r="LTO45" s="41"/>
      <c r="LTP45" s="41"/>
      <c r="LTQ45" s="41"/>
      <c r="LTR45" s="41"/>
      <c r="LTS45" s="41"/>
      <c r="LTT45" s="41"/>
      <c r="LTU45" s="41"/>
      <c r="LTV45" s="41"/>
      <c r="LTW45" s="41"/>
      <c r="LTX45" s="41"/>
      <c r="LTY45" s="41"/>
      <c r="LTZ45" s="41"/>
      <c r="LUA45" s="41"/>
      <c r="LUB45" s="41"/>
      <c r="LUC45" s="41"/>
      <c r="LUD45" s="41"/>
      <c r="LUE45" s="41"/>
      <c r="LUF45" s="41"/>
      <c r="LUG45" s="41"/>
      <c r="LUH45" s="41"/>
      <c r="LUI45" s="41"/>
      <c r="LUJ45" s="41"/>
      <c r="LUK45" s="41"/>
      <c r="LUL45" s="41"/>
      <c r="LUM45" s="41"/>
      <c r="LUN45" s="41"/>
      <c r="LUO45" s="41"/>
      <c r="LUP45" s="41"/>
      <c r="LUQ45" s="41"/>
      <c r="LUR45" s="41"/>
      <c r="LUS45" s="41"/>
      <c r="LUT45" s="41"/>
      <c r="LUU45" s="41"/>
      <c r="LUV45" s="41"/>
      <c r="LUW45" s="41"/>
      <c r="LUX45" s="41"/>
      <c r="LUY45" s="41"/>
      <c r="LUZ45" s="41"/>
      <c r="LVA45" s="41"/>
      <c r="LVB45" s="41"/>
      <c r="LVC45" s="41"/>
      <c r="LVD45" s="41"/>
      <c r="LVE45" s="41"/>
      <c r="LVF45" s="41"/>
      <c r="LVG45" s="41"/>
      <c r="LVH45" s="41"/>
      <c r="LVI45" s="41"/>
      <c r="LVJ45" s="41"/>
      <c r="LVK45" s="41"/>
      <c r="LVL45" s="41"/>
      <c r="LVM45" s="41"/>
      <c r="LVN45" s="41"/>
      <c r="LVO45" s="41"/>
      <c r="LVP45" s="41"/>
      <c r="LVQ45" s="41"/>
      <c r="LVR45" s="41"/>
      <c r="LVS45" s="41"/>
      <c r="LVT45" s="41"/>
      <c r="LVU45" s="41"/>
      <c r="LVV45" s="41"/>
      <c r="LVW45" s="41"/>
      <c r="LVX45" s="41"/>
      <c r="LVY45" s="41"/>
      <c r="LVZ45" s="41"/>
      <c r="LWA45" s="41"/>
      <c r="LWB45" s="41"/>
      <c r="LWC45" s="41"/>
      <c r="LWD45" s="41"/>
      <c r="LWE45" s="41"/>
      <c r="LWF45" s="41"/>
      <c r="LWG45" s="41"/>
      <c r="LWH45" s="41"/>
      <c r="LWI45" s="41"/>
      <c r="LWJ45" s="41"/>
      <c r="LWK45" s="41"/>
      <c r="LWL45" s="41"/>
      <c r="LWM45" s="41"/>
      <c r="LWN45" s="41"/>
      <c r="LWO45" s="41"/>
      <c r="LWP45" s="41"/>
      <c r="LWQ45" s="41"/>
      <c r="LWR45" s="41"/>
      <c r="LWS45" s="41"/>
      <c r="LWT45" s="41"/>
      <c r="LWU45" s="41"/>
      <c r="LWV45" s="41"/>
      <c r="LWW45" s="41"/>
      <c r="LWX45" s="41"/>
      <c r="LWY45" s="41"/>
      <c r="LWZ45" s="41"/>
      <c r="LXA45" s="41"/>
      <c r="LXB45" s="41"/>
      <c r="LXC45" s="41"/>
      <c r="LXD45" s="41"/>
      <c r="LXE45" s="41"/>
      <c r="LXF45" s="41"/>
      <c r="LXG45" s="41"/>
      <c r="LXH45" s="41"/>
      <c r="LXI45" s="41"/>
      <c r="LXJ45" s="41"/>
      <c r="LXK45" s="41"/>
      <c r="LXL45" s="41"/>
      <c r="LXM45" s="41"/>
      <c r="LXN45" s="41"/>
      <c r="LXO45" s="41"/>
      <c r="LXP45" s="41"/>
      <c r="LXQ45" s="41"/>
      <c r="LXR45" s="41"/>
      <c r="LXS45" s="41"/>
      <c r="LXT45" s="41"/>
      <c r="LXU45" s="41"/>
      <c r="LXV45" s="41"/>
      <c r="LXW45" s="41"/>
      <c r="LXX45" s="41"/>
      <c r="LXY45" s="41"/>
      <c r="LXZ45" s="41"/>
      <c r="LYA45" s="41"/>
      <c r="LYB45" s="41"/>
      <c r="LYC45" s="41"/>
      <c r="LYD45" s="41"/>
      <c r="LYE45" s="41"/>
      <c r="LYF45" s="41"/>
      <c r="LYG45" s="41"/>
      <c r="LYH45" s="41"/>
      <c r="LYI45" s="41"/>
      <c r="LYJ45" s="41"/>
      <c r="LYK45" s="41"/>
      <c r="LYL45" s="41"/>
      <c r="LYM45" s="41"/>
      <c r="LYN45" s="41"/>
      <c r="LYO45" s="41"/>
      <c r="LYP45" s="41"/>
      <c r="LYQ45" s="41"/>
      <c r="LYR45" s="41"/>
      <c r="LYS45" s="41"/>
      <c r="LYT45" s="41"/>
      <c r="LYU45" s="41"/>
      <c r="LYV45" s="41"/>
      <c r="LYW45" s="41"/>
      <c r="LYX45" s="41"/>
      <c r="LYY45" s="41"/>
      <c r="LYZ45" s="41"/>
      <c r="LZA45" s="41"/>
      <c r="LZB45" s="41"/>
      <c r="LZC45" s="41"/>
      <c r="LZD45" s="41"/>
      <c r="LZE45" s="41"/>
      <c r="LZF45" s="41"/>
      <c r="LZG45" s="41"/>
      <c r="LZH45" s="41"/>
      <c r="LZI45" s="41"/>
      <c r="LZJ45" s="41"/>
      <c r="LZK45" s="41"/>
      <c r="LZL45" s="41"/>
      <c r="LZM45" s="41"/>
      <c r="LZN45" s="41"/>
      <c r="LZO45" s="41"/>
      <c r="LZP45" s="41"/>
      <c r="LZQ45" s="41"/>
      <c r="LZR45" s="41"/>
      <c r="LZS45" s="41"/>
      <c r="LZT45" s="41"/>
      <c r="LZU45" s="41"/>
      <c r="LZV45" s="41"/>
      <c r="LZW45" s="41"/>
      <c r="LZX45" s="41"/>
      <c r="LZY45" s="41"/>
      <c r="LZZ45" s="41"/>
      <c r="MAA45" s="41"/>
      <c r="MAB45" s="41"/>
      <c r="MAC45" s="41"/>
      <c r="MAD45" s="41"/>
      <c r="MAE45" s="41"/>
      <c r="MAF45" s="41"/>
      <c r="MAG45" s="41"/>
      <c r="MAH45" s="41"/>
      <c r="MAI45" s="41"/>
      <c r="MAJ45" s="41"/>
      <c r="MAK45" s="41"/>
      <c r="MAL45" s="41"/>
      <c r="MAM45" s="41"/>
      <c r="MAN45" s="41"/>
      <c r="MAO45" s="41"/>
      <c r="MAP45" s="41"/>
      <c r="MAQ45" s="41"/>
      <c r="MAR45" s="41"/>
      <c r="MAS45" s="41"/>
      <c r="MAT45" s="41"/>
      <c r="MAU45" s="41"/>
      <c r="MAV45" s="41"/>
      <c r="MAW45" s="41"/>
      <c r="MAX45" s="41"/>
      <c r="MAY45" s="41"/>
      <c r="MAZ45" s="41"/>
      <c r="MBA45" s="41"/>
      <c r="MBB45" s="41"/>
      <c r="MBC45" s="41"/>
      <c r="MBD45" s="41"/>
      <c r="MBE45" s="41"/>
      <c r="MBF45" s="41"/>
      <c r="MBG45" s="41"/>
      <c r="MBH45" s="41"/>
      <c r="MBI45" s="41"/>
      <c r="MBJ45" s="41"/>
      <c r="MBK45" s="41"/>
      <c r="MBL45" s="41"/>
      <c r="MBM45" s="41"/>
      <c r="MBN45" s="41"/>
      <c r="MBO45" s="41"/>
      <c r="MBP45" s="41"/>
      <c r="MBQ45" s="41"/>
      <c r="MBR45" s="41"/>
      <c r="MBS45" s="41"/>
      <c r="MBT45" s="41"/>
      <c r="MBU45" s="41"/>
      <c r="MBV45" s="41"/>
      <c r="MBW45" s="41"/>
      <c r="MBX45" s="41"/>
      <c r="MBY45" s="41"/>
      <c r="MBZ45" s="41"/>
      <c r="MCA45" s="41"/>
      <c r="MCB45" s="41"/>
      <c r="MCC45" s="41"/>
      <c r="MCD45" s="41"/>
      <c r="MCE45" s="41"/>
      <c r="MCF45" s="41"/>
      <c r="MCG45" s="41"/>
      <c r="MCH45" s="41"/>
      <c r="MCI45" s="41"/>
      <c r="MCJ45" s="41"/>
      <c r="MCK45" s="41"/>
      <c r="MCL45" s="41"/>
      <c r="MCM45" s="41"/>
      <c r="MCN45" s="41"/>
      <c r="MCO45" s="41"/>
      <c r="MCP45" s="41"/>
      <c r="MCQ45" s="41"/>
      <c r="MCR45" s="41"/>
      <c r="MCS45" s="41"/>
      <c r="MCT45" s="41"/>
      <c r="MCU45" s="41"/>
      <c r="MCV45" s="41"/>
      <c r="MCW45" s="41"/>
      <c r="MCX45" s="41"/>
      <c r="MCY45" s="41"/>
      <c r="MCZ45" s="41"/>
      <c r="MDA45" s="41"/>
      <c r="MDB45" s="41"/>
      <c r="MDC45" s="41"/>
      <c r="MDD45" s="41"/>
      <c r="MDE45" s="41"/>
      <c r="MDF45" s="41"/>
      <c r="MDG45" s="41"/>
      <c r="MDH45" s="41"/>
      <c r="MDI45" s="41"/>
      <c r="MDJ45" s="41"/>
      <c r="MDK45" s="41"/>
      <c r="MDL45" s="41"/>
      <c r="MDM45" s="41"/>
      <c r="MDN45" s="41"/>
      <c r="MDO45" s="41"/>
      <c r="MDP45" s="41"/>
      <c r="MDQ45" s="41"/>
      <c r="MDR45" s="41"/>
      <c r="MDS45" s="41"/>
      <c r="MDT45" s="41"/>
      <c r="MDU45" s="41"/>
      <c r="MDV45" s="41"/>
      <c r="MDW45" s="41"/>
      <c r="MDX45" s="41"/>
      <c r="MDY45" s="41"/>
      <c r="MDZ45" s="41"/>
      <c r="MEA45" s="41"/>
      <c r="MEB45" s="41"/>
      <c r="MEC45" s="41"/>
      <c r="MED45" s="41"/>
      <c r="MEE45" s="41"/>
      <c r="MEF45" s="41"/>
      <c r="MEG45" s="41"/>
      <c r="MEH45" s="41"/>
      <c r="MEI45" s="41"/>
      <c r="MEJ45" s="41"/>
      <c r="MEK45" s="41"/>
      <c r="MEL45" s="41"/>
      <c r="MEM45" s="41"/>
      <c r="MEN45" s="41"/>
      <c r="MEO45" s="41"/>
      <c r="MEP45" s="41"/>
      <c r="MEQ45" s="41"/>
      <c r="MER45" s="41"/>
      <c r="MES45" s="41"/>
      <c r="MET45" s="41"/>
      <c r="MEU45" s="41"/>
      <c r="MEV45" s="41"/>
      <c r="MEW45" s="41"/>
      <c r="MEX45" s="41"/>
      <c r="MEY45" s="41"/>
      <c r="MEZ45" s="41"/>
      <c r="MFA45" s="41"/>
      <c r="MFB45" s="41"/>
      <c r="MFC45" s="41"/>
      <c r="MFD45" s="41"/>
      <c r="MFE45" s="41"/>
      <c r="MFF45" s="41"/>
      <c r="MFG45" s="41"/>
      <c r="MFH45" s="41"/>
      <c r="MFI45" s="41"/>
      <c r="MFJ45" s="41"/>
      <c r="MFK45" s="41"/>
      <c r="MFL45" s="41"/>
      <c r="MFM45" s="41"/>
      <c r="MFN45" s="41"/>
      <c r="MFO45" s="41"/>
      <c r="MFP45" s="41"/>
      <c r="MFQ45" s="41"/>
      <c r="MFR45" s="41"/>
      <c r="MFS45" s="41"/>
      <c r="MFT45" s="41"/>
      <c r="MFU45" s="41"/>
      <c r="MFV45" s="41"/>
      <c r="MFW45" s="41"/>
      <c r="MFX45" s="41"/>
      <c r="MFY45" s="41"/>
      <c r="MFZ45" s="41"/>
      <c r="MGA45" s="41"/>
      <c r="MGB45" s="41"/>
      <c r="MGC45" s="41"/>
      <c r="MGD45" s="41"/>
      <c r="MGE45" s="41"/>
      <c r="MGF45" s="41"/>
      <c r="MGG45" s="41"/>
      <c r="MGH45" s="41"/>
      <c r="MGI45" s="41"/>
      <c r="MGJ45" s="41"/>
      <c r="MGK45" s="41"/>
      <c r="MGL45" s="41"/>
      <c r="MGM45" s="41"/>
      <c r="MGN45" s="41"/>
      <c r="MGO45" s="41"/>
      <c r="MGP45" s="41"/>
      <c r="MGQ45" s="41"/>
      <c r="MGR45" s="41"/>
      <c r="MGS45" s="41"/>
      <c r="MGT45" s="41"/>
      <c r="MGU45" s="41"/>
      <c r="MGV45" s="41"/>
      <c r="MGW45" s="41"/>
      <c r="MGX45" s="41"/>
      <c r="MGY45" s="41"/>
      <c r="MGZ45" s="41"/>
      <c r="MHA45" s="41"/>
      <c r="MHB45" s="41"/>
      <c r="MHC45" s="41"/>
      <c r="MHD45" s="41"/>
      <c r="MHE45" s="41"/>
      <c r="MHF45" s="41"/>
      <c r="MHG45" s="41"/>
      <c r="MHH45" s="41"/>
      <c r="MHI45" s="41"/>
      <c r="MHJ45" s="41"/>
      <c r="MHK45" s="41"/>
      <c r="MHL45" s="41"/>
      <c r="MHM45" s="41"/>
      <c r="MHN45" s="41"/>
      <c r="MHO45" s="41"/>
      <c r="MHP45" s="41"/>
      <c r="MHQ45" s="41"/>
      <c r="MHR45" s="41"/>
      <c r="MHS45" s="41"/>
      <c r="MHT45" s="41"/>
      <c r="MHU45" s="41"/>
      <c r="MHV45" s="41"/>
      <c r="MHW45" s="41"/>
      <c r="MHX45" s="41"/>
      <c r="MHY45" s="41"/>
      <c r="MHZ45" s="41"/>
      <c r="MIA45" s="41"/>
      <c r="MIB45" s="41"/>
      <c r="MIC45" s="41"/>
      <c r="MID45" s="41"/>
      <c r="MIE45" s="41"/>
      <c r="MIF45" s="41"/>
      <c r="MIG45" s="41"/>
      <c r="MIH45" s="41"/>
      <c r="MII45" s="41"/>
      <c r="MIJ45" s="41"/>
      <c r="MIK45" s="41"/>
      <c r="MIL45" s="41"/>
      <c r="MIM45" s="41"/>
      <c r="MIN45" s="41"/>
      <c r="MIO45" s="41"/>
      <c r="MIP45" s="41"/>
      <c r="MIQ45" s="41"/>
      <c r="MIR45" s="41"/>
      <c r="MIS45" s="41"/>
      <c r="MIT45" s="41"/>
      <c r="MIU45" s="41"/>
      <c r="MIV45" s="41"/>
      <c r="MIW45" s="41"/>
      <c r="MIX45" s="41"/>
      <c r="MIY45" s="41"/>
      <c r="MIZ45" s="41"/>
      <c r="MJA45" s="41"/>
      <c r="MJB45" s="41"/>
      <c r="MJC45" s="41"/>
      <c r="MJD45" s="41"/>
      <c r="MJE45" s="41"/>
      <c r="MJF45" s="41"/>
      <c r="MJG45" s="41"/>
      <c r="MJH45" s="41"/>
      <c r="MJI45" s="41"/>
      <c r="MJJ45" s="41"/>
      <c r="MJK45" s="41"/>
      <c r="MJL45" s="41"/>
      <c r="MJM45" s="41"/>
      <c r="MJN45" s="41"/>
      <c r="MJO45" s="41"/>
      <c r="MJP45" s="41"/>
      <c r="MJQ45" s="41"/>
      <c r="MJR45" s="41"/>
      <c r="MJS45" s="41"/>
      <c r="MJT45" s="41"/>
      <c r="MJU45" s="41"/>
      <c r="MJV45" s="41"/>
      <c r="MJW45" s="41"/>
      <c r="MJX45" s="41"/>
      <c r="MJY45" s="41"/>
      <c r="MJZ45" s="41"/>
      <c r="MKA45" s="41"/>
      <c r="MKB45" s="41"/>
      <c r="MKC45" s="41"/>
      <c r="MKD45" s="41"/>
      <c r="MKE45" s="41"/>
      <c r="MKF45" s="41"/>
      <c r="MKG45" s="41"/>
      <c r="MKH45" s="41"/>
      <c r="MKI45" s="41"/>
      <c r="MKJ45" s="41"/>
      <c r="MKK45" s="41"/>
      <c r="MKL45" s="41"/>
      <c r="MKM45" s="41"/>
      <c r="MKN45" s="41"/>
      <c r="MKO45" s="41"/>
      <c r="MKP45" s="41"/>
      <c r="MKQ45" s="41"/>
      <c r="MKR45" s="41"/>
      <c r="MKS45" s="41"/>
      <c r="MKT45" s="41"/>
      <c r="MKU45" s="41"/>
      <c r="MKV45" s="41"/>
      <c r="MKW45" s="41"/>
      <c r="MKX45" s="41"/>
      <c r="MKY45" s="41"/>
      <c r="MKZ45" s="41"/>
      <c r="MLA45" s="41"/>
      <c r="MLB45" s="41"/>
      <c r="MLC45" s="41"/>
      <c r="MLD45" s="41"/>
      <c r="MLE45" s="41"/>
      <c r="MLF45" s="41"/>
      <c r="MLG45" s="41"/>
      <c r="MLH45" s="41"/>
      <c r="MLI45" s="41"/>
      <c r="MLJ45" s="41"/>
      <c r="MLK45" s="41"/>
      <c r="MLL45" s="41"/>
      <c r="MLM45" s="41"/>
      <c r="MLN45" s="41"/>
      <c r="MLO45" s="41"/>
      <c r="MLP45" s="41"/>
      <c r="MLQ45" s="41"/>
      <c r="MLR45" s="41"/>
      <c r="MLS45" s="41"/>
      <c r="MLT45" s="41"/>
      <c r="MLU45" s="41"/>
      <c r="MLV45" s="41"/>
      <c r="MLW45" s="41"/>
      <c r="MLX45" s="41"/>
      <c r="MLY45" s="41"/>
      <c r="MLZ45" s="41"/>
      <c r="MMA45" s="41"/>
      <c r="MMB45" s="41"/>
      <c r="MMC45" s="41"/>
      <c r="MMD45" s="41"/>
      <c r="MME45" s="41"/>
      <c r="MMF45" s="41"/>
      <c r="MMG45" s="41"/>
      <c r="MMH45" s="41"/>
      <c r="MMI45" s="41"/>
      <c r="MMJ45" s="41"/>
      <c r="MMK45" s="41"/>
      <c r="MML45" s="41"/>
      <c r="MMM45" s="41"/>
      <c r="MMN45" s="41"/>
      <c r="MMO45" s="41"/>
      <c r="MMP45" s="41"/>
      <c r="MMQ45" s="41"/>
      <c r="MMR45" s="41"/>
      <c r="MMS45" s="41"/>
      <c r="MMT45" s="41"/>
      <c r="MMU45" s="41"/>
      <c r="MMV45" s="41"/>
      <c r="MMW45" s="41"/>
      <c r="MMX45" s="41"/>
      <c r="MMY45" s="41"/>
      <c r="MMZ45" s="41"/>
      <c r="MNA45" s="41"/>
      <c r="MNB45" s="41"/>
      <c r="MNC45" s="41"/>
      <c r="MND45" s="41"/>
      <c r="MNE45" s="41"/>
      <c r="MNF45" s="41"/>
      <c r="MNG45" s="41"/>
      <c r="MNH45" s="41"/>
      <c r="MNI45" s="41"/>
      <c r="MNJ45" s="41"/>
      <c r="MNK45" s="41"/>
      <c r="MNL45" s="41"/>
      <c r="MNM45" s="41"/>
      <c r="MNN45" s="41"/>
      <c r="MNO45" s="41"/>
      <c r="MNP45" s="41"/>
      <c r="MNQ45" s="41"/>
      <c r="MNR45" s="41"/>
      <c r="MNS45" s="41"/>
      <c r="MNT45" s="41"/>
      <c r="MNU45" s="41"/>
      <c r="MNV45" s="41"/>
      <c r="MNW45" s="41"/>
      <c r="MNX45" s="41"/>
      <c r="MNY45" s="41"/>
      <c r="MNZ45" s="41"/>
      <c r="MOA45" s="41"/>
      <c r="MOB45" s="41"/>
      <c r="MOC45" s="41"/>
      <c r="MOD45" s="41"/>
      <c r="MOE45" s="41"/>
      <c r="MOF45" s="41"/>
      <c r="MOG45" s="41"/>
      <c r="MOH45" s="41"/>
      <c r="MOI45" s="41"/>
      <c r="MOJ45" s="41"/>
      <c r="MOK45" s="41"/>
      <c r="MOL45" s="41"/>
      <c r="MOM45" s="41"/>
      <c r="MON45" s="41"/>
      <c r="MOO45" s="41"/>
      <c r="MOP45" s="41"/>
      <c r="MOQ45" s="41"/>
      <c r="MOR45" s="41"/>
      <c r="MOS45" s="41"/>
      <c r="MOT45" s="41"/>
      <c r="MOU45" s="41"/>
      <c r="MOV45" s="41"/>
      <c r="MOW45" s="41"/>
      <c r="MOX45" s="41"/>
      <c r="MOY45" s="41"/>
      <c r="MOZ45" s="41"/>
      <c r="MPA45" s="41"/>
      <c r="MPB45" s="41"/>
      <c r="MPC45" s="41"/>
      <c r="MPD45" s="41"/>
      <c r="MPE45" s="41"/>
      <c r="MPF45" s="41"/>
      <c r="MPG45" s="41"/>
      <c r="MPH45" s="41"/>
      <c r="MPI45" s="41"/>
      <c r="MPJ45" s="41"/>
      <c r="MPK45" s="41"/>
      <c r="MPL45" s="41"/>
      <c r="MPM45" s="41"/>
      <c r="MPN45" s="41"/>
      <c r="MPO45" s="41"/>
      <c r="MPP45" s="41"/>
      <c r="MPQ45" s="41"/>
      <c r="MPR45" s="41"/>
      <c r="MPS45" s="41"/>
      <c r="MPT45" s="41"/>
      <c r="MPU45" s="41"/>
      <c r="MPV45" s="41"/>
      <c r="MPW45" s="41"/>
      <c r="MPX45" s="41"/>
      <c r="MPY45" s="41"/>
      <c r="MPZ45" s="41"/>
      <c r="MQA45" s="41"/>
      <c r="MQB45" s="41"/>
      <c r="MQC45" s="41"/>
      <c r="MQD45" s="41"/>
      <c r="MQE45" s="41"/>
      <c r="MQF45" s="41"/>
      <c r="MQG45" s="41"/>
      <c r="MQH45" s="41"/>
      <c r="MQI45" s="41"/>
      <c r="MQJ45" s="41"/>
      <c r="MQK45" s="41"/>
      <c r="MQL45" s="41"/>
      <c r="MQM45" s="41"/>
      <c r="MQN45" s="41"/>
      <c r="MQO45" s="41"/>
      <c r="MQP45" s="41"/>
      <c r="MQQ45" s="41"/>
      <c r="MQR45" s="41"/>
      <c r="MQS45" s="41"/>
      <c r="MQT45" s="41"/>
      <c r="MQU45" s="41"/>
      <c r="MQV45" s="41"/>
      <c r="MQW45" s="41"/>
      <c r="MQX45" s="41"/>
      <c r="MQY45" s="41"/>
      <c r="MQZ45" s="41"/>
      <c r="MRA45" s="41"/>
      <c r="MRB45" s="41"/>
      <c r="MRC45" s="41"/>
      <c r="MRD45" s="41"/>
      <c r="MRE45" s="41"/>
      <c r="MRF45" s="41"/>
      <c r="MRG45" s="41"/>
      <c r="MRH45" s="41"/>
      <c r="MRI45" s="41"/>
      <c r="MRJ45" s="41"/>
      <c r="MRK45" s="41"/>
      <c r="MRL45" s="41"/>
      <c r="MRM45" s="41"/>
      <c r="MRN45" s="41"/>
      <c r="MRO45" s="41"/>
      <c r="MRP45" s="41"/>
      <c r="MRQ45" s="41"/>
      <c r="MRR45" s="41"/>
      <c r="MRS45" s="41"/>
      <c r="MRT45" s="41"/>
      <c r="MRU45" s="41"/>
      <c r="MRV45" s="41"/>
      <c r="MRW45" s="41"/>
      <c r="MRX45" s="41"/>
      <c r="MRY45" s="41"/>
      <c r="MRZ45" s="41"/>
      <c r="MSA45" s="41"/>
      <c r="MSB45" s="41"/>
      <c r="MSC45" s="41"/>
      <c r="MSD45" s="41"/>
      <c r="MSE45" s="41"/>
      <c r="MSF45" s="41"/>
      <c r="MSG45" s="41"/>
      <c r="MSH45" s="41"/>
      <c r="MSI45" s="41"/>
      <c r="MSJ45" s="41"/>
      <c r="MSK45" s="41"/>
      <c r="MSL45" s="41"/>
      <c r="MSM45" s="41"/>
      <c r="MSN45" s="41"/>
      <c r="MSO45" s="41"/>
      <c r="MSP45" s="41"/>
      <c r="MSQ45" s="41"/>
      <c r="MSR45" s="41"/>
      <c r="MSS45" s="41"/>
      <c r="MST45" s="41"/>
      <c r="MSU45" s="41"/>
      <c r="MSV45" s="41"/>
      <c r="MSW45" s="41"/>
      <c r="MSX45" s="41"/>
      <c r="MSY45" s="41"/>
      <c r="MSZ45" s="41"/>
      <c r="MTA45" s="41"/>
      <c r="MTB45" s="41"/>
      <c r="MTC45" s="41"/>
      <c r="MTD45" s="41"/>
      <c r="MTE45" s="41"/>
      <c r="MTF45" s="41"/>
      <c r="MTG45" s="41"/>
      <c r="MTH45" s="41"/>
      <c r="MTI45" s="41"/>
      <c r="MTJ45" s="41"/>
      <c r="MTK45" s="41"/>
      <c r="MTL45" s="41"/>
      <c r="MTM45" s="41"/>
      <c r="MTN45" s="41"/>
      <c r="MTO45" s="41"/>
      <c r="MTP45" s="41"/>
      <c r="MTQ45" s="41"/>
      <c r="MTR45" s="41"/>
      <c r="MTS45" s="41"/>
      <c r="MTT45" s="41"/>
      <c r="MTU45" s="41"/>
      <c r="MTV45" s="41"/>
      <c r="MTW45" s="41"/>
      <c r="MTX45" s="41"/>
      <c r="MTY45" s="41"/>
      <c r="MTZ45" s="41"/>
      <c r="MUA45" s="41"/>
      <c r="MUB45" s="41"/>
      <c r="MUC45" s="41"/>
      <c r="MUD45" s="41"/>
      <c r="MUE45" s="41"/>
      <c r="MUF45" s="41"/>
      <c r="MUG45" s="41"/>
      <c r="MUH45" s="41"/>
      <c r="MUI45" s="41"/>
      <c r="MUJ45" s="41"/>
      <c r="MUK45" s="41"/>
      <c r="MUL45" s="41"/>
      <c r="MUM45" s="41"/>
      <c r="MUN45" s="41"/>
      <c r="MUO45" s="41"/>
      <c r="MUP45" s="41"/>
      <c r="MUQ45" s="41"/>
      <c r="MUR45" s="41"/>
      <c r="MUS45" s="41"/>
      <c r="MUT45" s="41"/>
      <c r="MUU45" s="41"/>
      <c r="MUV45" s="41"/>
      <c r="MUW45" s="41"/>
      <c r="MUX45" s="41"/>
      <c r="MUY45" s="41"/>
      <c r="MUZ45" s="41"/>
      <c r="MVA45" s="41"/>
      <c r="MVB45" s="41"/>
      <c r="MVC45" s="41"/>
      <c r="MVD45" s="41"/>
      <c r="MVE45" s="41"/>
      <c r="MVF45" s="41"/>
      <c r="MVG45" s="41"/>
      <c r="MVH45" s="41"/>
      <c r="MVI45" s="41"/>
      <c r="MVJ45" s="41"/>
      <c r="MVK45" s="41"/>
      <c r="MVL45" s="41"/>
      <c r="MVM45" s="41"/>
      <c r="MVN45" s="41"/>
      <c r="MVO45" s="41"/>
      <c r="MVP45" s="41"/>
      <c r="MVQ45" s="41"/>
      <c r="MVR45" s="41"/>
      <c r="MVS45" s="41"/>
      <c r="MVT45" s="41"/>
      <c r="MVU45" s="41"/>
      <c r="MVV45" s="41"/>
      <c r="MVW45" s="41"/>
      <c r="MVX45" s="41"/>
      <c r="MVY45" s="41"/>
      <c r="MVZ45" s="41"/>
      <c r="MWA45" s="41"/>
      <c r="MWB45" s="41"/>
      <c r="MWC45" s="41"/>
      <c r="MWD45" s="41"/>
      <c r="MWE45" s="41"/>
      <c r="MWF45" s="41"/>
      <c r="MWG45" s="41"/>
      <c r="MWH45" s="41"/>
      <c r="MWI45" s="41"/>
      <c r="MWJ45" s="41"/>
      <c r="MWK45" s="41"/>
      <c r="MWL45" s="41"/>
      <c r="MWM45" s="41"/>
      <c r="MWN45" s="41"/>
      <c r="MWO45" s="41"/>
      <c r="MWP45" s="41"/>
      <c r="MWQ45" s="41"/>
      <c r="MWR45" s="41"/>
      <c r="MWS45" s="41"/>
      <c r="MWT45" s="41"/>
      <c r="MWU45" s="41"/>
      <c r="MWV45" s="41"/>
      <c r="MWW45" s="41"/>
      <c r="MWX45" s="41"/>
      <c r="MWY45" s="41"/>
      <c r="MWZ45" s="41"/>
      <c r="MXA45" s="41"/>
      <c r="MXB45" s="41"/>
      <c r="MXC45" s="41"/>
      <c r="MXD45" s="41"/>
      <c r="MXE45" s="41"/>
      <c r="MXF45" s="41"/>
      <c r="MXG45" s="41"/>
      <c r="MXH45" s="41"/>
      <c r="MXI45" s="41"/>
      <c r="MXJ45" s="41"/>
      <c r="MXK45" s="41"/>
      <c r="MXL45" s="41"/>
      <c r="MXM45" s="41"/>
      <c r="MXN45" s="41"/>
      <c r="MXO45" s="41"/>
      <c r="MXP45" s="41"/>
      <c r="MXQ45" s="41"/>
      <c r="MXR45" s="41"/>
      <c r="MXS45" s="41"/>
      <c r="MXT45" s="41"/>
      <c r="MXU45" s="41"/>
      <c r="MXV45" s="41"/>
      <c r="MXW45" s="41"/>
      <c r="MXX45" s="41"/>
      <c r="MXY45" s="41"/>
      <c r="MXZ45" s="41"/>
      <c r="MYA45" s="41"/>
      <c r="MYB45" s="41"/>
      <c r="MYC45" s="41"/>
      <c r="MYD45" s="41"/>
      <c r="MYE45" s="41"/>
      <c r="MYF45" s="41"/>
      <c r="MYG45" s="41"/>
      <c r="MYH45" s="41"/>
      <c r="MYI45" s="41"/>
      <c r="MYJ45" s="41"/>
      <c r="MYK45" s="41"/>
      <c r="MYL45" s="41"/>
      <c r="MYM45" s="41"/>
      <c r="MYN45" s="41"/>
      <c r="MYO45" s="41"/>
      <c r="MYP45" s="41"/>
      <c r="MYQ45" s="41"/>
      <c r="MYR45" s="41"/>
      <c r="MYS45" s="41"/>
      <c r="MYT45" s="41"/>
      <c r="MYU45" s="41"/>
      <c r="MYV45" s="41"/>
      <c r="MYW45" s="41"/>
      <c r="MYX45" s="41"/>
      <c r="MYY45" s="41"/>
      <c r="MYZ45" s="41"/>
      <c r="MZA45" s="41"/>
      <c r="MZB45" s="41"/>
      <c r="MZC45" s="41"/>
      <c r="MZD45" s="41"/>
      <c r="MZE45" s="41"/>
      <c r="MZF45" s="41"/>
      <c r="MZG45" s="41"/>
      <c r="MZH45" s="41"/>
      <c r="MZI45" s="41"/>
      <c r="MZJ45" s="41"/>
      <c r="MZK45" s="41"/>
      <c r="MZL45" s="41"/>
      <c r="MZM45" s="41"/>
      <c r="MZN45" s="41"/>
      <c r="MZO45" s="41"/>
      <c r="MZP45" s="41"/>
      <c r="MZQ45" s="41"/>
      <c r="MZR45" s="41"/>
      <c r="MZS45" s="41"/>
      <c r="MZT45" s="41"/>
      <c r="MZU45" s="41"/>
      <c r="MZV45" s="41"/>
      <c r="MZW45" s="41"/>
      <c r="MZX45" s="41"/>
      <c r="MZY45" s="41"/>
      <c r="MZZ45" s="41"/>
      <c r="NAA45" s="41"/>
      <c r="NAB45" s="41"/>
      <c r="NAC45" s="41"/>
      <c r="NAD45" s="41"/>
      <c r="NAE45" s="41"/>
      <c r="NAF45" s="41"/>
      <c r="NAG45" s="41"/>
      <c r="NAH45" s="41"/>
      <c r="NAI45" s="41"/>
      <c r="NAJ45" s="41"/>
      <c r="NAK45" s="41"/>
      <c r="NAL45" s="41"/>
      <c r="NAM45" s="41"/>
      <c r="NAN45" s="41"/>
      <c r="NAO45" s="41"/>
      <c r="NAP45" s="41"/>
      <c r="NAQ45" s="41"/>
      <c r="NAR45" s="41"/>
      <c r="NAS45" s="41"/>
      <c r="NAT45" s="41"/>
      <c r="NAU45" s="41"/>
      <c r="NAV45" s="41"/>
      <c r="NAW45" s="41"/>
      <c r="NAX45" s="41"/>
      <c r="NAY45" s="41"/>
      <c r="NAZ45" s="41"/>
      <c r="NBA45" s="41"/>
      <c r="NBB45" s="41"/>
      <c r="NBC45" s="41"/>
      <c r="NBD45" s="41"/>
      <c r="NBE45" s="41"/>
      <c r="NBF45" s="41"/>
      <c r="NBG45" s="41"/>
      <c r="NBH45" s="41"/>
      <c r="NBI45" s="41"/>
      <c r="NBJ45" s="41"/>
      <c r="NBK45" s="41"/>
      <c r="NBL45" s="41"/>
      <c r="NBM45" s="41"/>
      <c r="NBN45" s="41"/>
      <c r="NBO45" s="41"/>
      <c r="NBP45" s="41"/>
      <c r="NBQ45" s="41"/>
      <c r="NBR45" s="41"/>
      <c r="NBS45" s="41"/>
      <c r="NBT45" s="41"/>
      <c r="NBU45" s="41"/>
      <c r="NBV45" s="41"/>
      <c r="NBW45" s="41"/>
      <c r="NBX45" s="41"/>
      <c r="NBY45" s="41"/>
      <c r="NBZ45" s="41"/>
      <c r="NCA45" s="41"/>
      <c r="NCB45" s="41"/>
      <c r="NCC45" s="41"/>
      <c r="NCD45" s="41"/>
      <c r="NCE45" s="41"/>
      <c r="NCF45" s="41"/>
      <c r="NCG45" s="41"/>
      <c r="NCH45" s="41"/>
      <c r="NCI45" s="41"/>
      <c r="NCJ45" s="41"/>
      <c r="NCK45" s="41"/>
      <c r="NCL45" s="41"/>
      <c r="NCM45" s="41"/>
      <c r="NCN45" s="41"/>
      <c r="NCO45" s="41"/>
      <c r="NCP45" s="41"/>
      <c r="NCQ45" s="41"/>
      <c r="NCR45" s="41"/>
      <c r="NCS45" s="41"/>
      <c r="NCT45" s="41"/>
      <c r="NCU45" s="41"/>
      <c r="NCV45" s="41"/>
      <c r="NCW45" s="41"/>
      <c r="NCX45" s="41"/>
      <c r="NCY45" s="41"/>
      <c r="NCZ45" s="41"/>
      <c r="NDA45" s="41"/>
      <c r="NDB45" s="41"/>
      <c r="NDC45" s="41"/>
      <c r="NDD45" s="41"/>
      <c r="NDE45" s="41"/>
      <c r="NDF45" s="41"/>
      <c r="NDG45" s="41"/>
      <c r="NDH45" s="41"/>
      <c r="NDI45" s="41"/>
      <c r="NDJ45" s="41"/>
      <c r="NDK45" s="41"/>
      <c r="NDL45" s="41"/>
      <c r="NDM45" s="41"/>
      <c r="NDN45" s="41"/>
      <c r="NDO45" s="41"/>
      <c r="NDP45" s="41"/>
      <c r="NDQ45" s="41"/>
      <c r="NDR45" s="41"/>
      <c r="NDS45" s="41"/>
      <c r="NDT45" s="41"/>
      <c r="NDU45" s="41"/>
      <c r="NDV45" s="41"/>
      <c r="NDW45" s="41"/>
      <c r="NDX45" s="41"/>
      <c r="NDY45" s="41"/>
      <c r="NDZ45" s="41"/>
      <c r="NEA45" s="41"/>
      <c r="NEB45" s="41"/>
      <c r="NEC45" s="41"/>
      <c r="NED45" s="41"/>
      <c r="NEE45" s="41"/>
      <c r="NEF45" s="41"/>
      <c r="NEG45" s="41"/>
      <c r="NEH45" s="41"/>
      <c r="NEI45" s="41"/>
      <c r="NEJ45" s="41"/>
      <c r="NEK45" s="41"/>
      <c r="NEL45" s="41"/>
      <c r="NEM45" s="41"/>
      <c r="NEN45" s="41"/>
      <c r="NEO45" s="41"/>
      <c r="NEP45" s="41"/>
      <c r="NEQ45" s="41"/>
      <c r="NER45" s="41"/>
      <c r="NES45" s="41"/>
      <c r="NET45" s="41"/>
      <c r="NEU45" s="41"/>
      <c r="NEV45" s="41"/>
      <c r="NEW45" s="41"/>
      <c r="NEX45" s="41"/>
      <c r="NEY45" s="41"/>
      <c r="NEZ45" s="41"/>
      <c r="NFA45" s="41"/>
      <c r="NFB45" s="41"/>
      <c r="NFC45" s="41"/>
      <c r="NFD45" s="41"/>
      <c r="NFE45" s="41"/>
      <c r="NFF45" s="41"/>
      <c r="NFG45" s="41"/>
      <c r="NFH45" s="41"/>
      <c r="NFI45" s="41"/>
      <c r="NFJ45" s="41"/>
      <c r="NFK45" s="41"/>
      <c r="NFL45" s="41"/>
      <c r="NFM45" s="41"/>
      <c r="NFN45" s="41"/>
      <c r="NFO45" s="41"/>
      <c r="NFP45" s="41"/>
      <c r="NFQ45" s="41"/>
      <c r="NFR45" s="41"/>
      <c r="NFS45" s="41"/>
      <c r="NFT45" s="41"/>
      <c r="NFU45" s="41"/>
      <c r="NFV45" s="41"/>
      <c r="NFW45" s="41"/>
      <c r="NFX45" s="41"/>
      <c r="NFY45" s="41"/>
      <c r="NFZ45" s="41"/>
      <c r="NGA45" s="41"/>
      <c r="NGB45" s="41"/>
      <c r="NGC45" s="41"/>
      <c r="NGD45" s="41"/>
      <c r="NGE45" s="41"/>
      <c r="NGF45" s="41"/>
      <c r="NGG45" s="41"/>
      <c r="NGH45" s="41"/>
      <c r="NGI45" s="41"/>
      <c r="NGJ45" s="41"/>
      <c r="NGK45" s="41"/>
      <c r="NGL45" s="41"/>
      <c r="NGM45" s="41"/>
      <c r="NGN45" s="41"/>
      <c r="NGO45" s="41"/>
      <c r="NGP45" s="41"/>
      <c r="NGQ45" s="41"/>
      <c r="NGR45" s="41"/>
      <c r="NGS45" s="41"/>
      <c r="NGT45" s="41"/>
      <c r="NGU45" s="41"/>
      <c r="NGV45" s="41"/>
      <c r="NGW45" s="41"/>
      <c r="NGX45" s="41"/>
      <c r="NGY45" s="41"/>
      <c r="NGZ45" s="41"/>
      <c r="NHA45" s="41"/>
      <c r="NHB45" s="41"/>
      <c r="NHC45" s="41"/>
      <c r="NHD45" s="41"/>
      <c r="NHE45" s="41"/>
      <c r="NHF45" s="41"/>
      <c r="NHG45" s="41"/>
      <c r="NHH45" s="41"/>
      <c r="NHI45" s="41"/>
      <c r="NHJ45" s="41"/>
      <c r="NHK45" s="41"/>
      <c r="NHL45" s="41"/>
      <c r="NHM45" s="41"/>
      <c r="NHN45" s="41"/>
      <c r="NHO45" s="41"/>
      <c r="NHP45" s="41"/>
      <c r="NHQ45" s="41"/>
      <c r="NHR45" s="41"/>
      <c r="NHS45" s="41"/>
      <c r="NHT45" s="41"/>
      <c r="NHU45" s="41"/>
      <c r="NHV45" s="41"/>
      <c r="NHW45" s="41"/>
      <c r="NHX45" s="41"/>
      <c r="NHY45" s="41"/>
      <c r="NHZ45" s="41"/>
      <c r="NIA45" s="41"/>
      <c r="NIB45" s="41"/>
      <c r="NIC45" s="41"/>
      <c r="NID45" s="41"/>
      <c r="NIE45" s="41"/>
      <c r="NIF45" s="41"/>
      <c r="NIG45" s="41"/>
      <c r="NIH45" s="41"/>
      <c r="NII45" s="41"/>
      <c r="NIJ45" s="41"/>
      <c r="NIK45" s="41"/>
      <c r="NIL45" s="41"/>
      <c r="NIM45" s="41"/>
      <c r="NIN45" s="41"/>
      <c r="NIO45" s="41"/>
      <c r="NIP45" s="41"/>
      <c r="NIQ45" s="41"/>
      <c r="NIR45" s="41"/>
      <c r="NIS45" s="41"/>
      <c r="NIT45" s="41"/>
      <c r="NIU45" s="41"/>
      <c r="NIV45" s="41"/>
      <c r="NIW45" s="41"/>
      <c r="NIX45" s="41"/>
      <c r="NIY45" s="41"/>
      <c r="NIZ45" s="41"/>
      <c r="NJA45" s="41"/>
      <c r="NJB45" s="41"/>
      <c r="NJC45" s="41"/>
      <c r="NJD45" s="41"/>
      <c r="NJE45" s="41"/>
      <c r="NJF45" s="41"/>
      <c r="NJG45" s="41"/>
      <c r="NJH45" s="41"/>
      <c r="NJI45" s="41"/>
      <c r="NJJ45" s="41"/>
      <c r="NJK45" s="41"/>
      <c r="NJL45" s="41"/>
      <c r="NJM45" s="41"/>
      <c r="NJN45" s="41"/>
      <c r="NJO45" s="41"/>
      <c r="NJP45" s="41"/>
      <c r="NJQ45" s="41"/>
      <c r="NJR45" s="41"/>
      <c r="NJS45" s="41"/>
      <c r="NJT45" s="41"/>
      <c r="NJU45" s="41"/>
      <c r="NJV45" s="41"/>
      <c r="NJW45" s="41"/>
      <c r="NJX45" s="41"/>
      <c r="NJY45" s="41"/>
      <c r="NJZ45" s="41"/>
      <c r="NKA45" s="41"/>
      <c r="NKB45" s="41"/>
      <c r="NKC45" s="41"/>
      <c r="NKD45" s="41"/>
      <c r="NKE45" s="41"/>
      <c r="NKF45" s="41"/>
      <c r="NKG45" s="41"/>
      <c r="NKH45" s="41"/>
      <c r="NKI45" s="41"/>
      <c r="NKJ45" s="41"/>
      <c r="NKK45" s="41"/>
      <c r="NKL45" s="41"/>
      <c r="NKM45" s="41"/>
      <c r="NKN45" s="41"/>
      <c r="NKO45" s="41"/>
      <c r="NKP45" s="41"/>
      <c r="NKQ45" s="41"/>
      <c r="NKR45" s="41"/>
      <c r="NKS45" s="41"/>
      <c r="NKT45" s="41"/>
      <c r="NKU45" s="41"/>
      <c r="NKV45" s="41"/>
      <c r="NKW45" s="41"/>
      <c r="NKX45" s="41"/>
      <c r="NKY45" s="41"/>
      <c r="NKZ45" s="41"/>
      <c r="NLA45" s="41"/>
      <c r="NLB45" s="41"/>
      <c r="NLC45" s="41"/>
      <c r="NLD45" s="41"/>
      <c r="NLE45" s="41"/>
      <c r="NLF45" s="41"/>
      <c r="NLG45" s="41"/>
      <c r="NLH45" s="41"/>
      <c r="NLI45" s="41"/>
      <c r="NLJ45" s="41"/>
      <c r="NLK45" s="41"/>
      <c r="NLL45" s="41"/>
      <c r="NLM45" s="41"/>
      <c r="NLN45" s="41"/>
      <c r="NLO45" s="41"/>
      <c r="NLP45" s="41"/>
      <c r="NLQ45" s="41"/>
      <c r="NLR45" s="41"/>
      <c r="NLS45" s="41"/>
      <c r="NLT45" s="41"/>
      <c r="NLU45" s="41"/>
      <c r="NLV45" s="41"/>
      <c r="NLW45" s="41"/>
      <c r="NLX45" s="41"/>
      <c r="NLY45" s="41"/>
      <c r="NLZ45" s="41"/>
      <c r="NMA45" s="41"/>
      <c r="NMB45" s="41"/>
      <c r="NMC45" s="41"/>
      <c r="NMD45" s="41"/>
      <c r="NME45" s="41"/>
      <c r="NMF45" s="41"/>
      <c r="NMG45" s="41"/>
      <c r="NMH45" s="41"/>
      <c r="NMI45" s="41"/>
      <c r="NMJ45" s="41"/>
      <c r="NMK45" s="41"/>
      <c r="NML45" s="41"/>
      <c r="NMM45" s="41"/>
      <c r="NMN45" s="41"/>
      <c r="NMO45" s="41"/>
      <c r="NMP45" s="41"/>
      <c r="NMQ45" s="41"/>
      <c r="NMR45" s="41"/>
      <c r="NMS45" s="41"/>
      <c r="NMT45" s="41"/>
      <c r="NMU45" s="41"/>
      <c r="NMV45" s="41"/>
      <c r="NMW45" s="41"/>
      <c r="NMX45" s="41"/>
      <c r="NMY45" s="41"/>
      <c r="NMZ45" s="41"/>
      <c r="NNA45" s="41"/>
      <c r="NNB45" s="41"/>
      <c r="NNC45" s="41"/>
      <c r="NND45" s="41"/>
      <c r="NNE45" s="41"/>
      <c r="NNF45" s="41"/>
      <c r="NNG45" s="41"/>
      <c r="NNH45" s="41"/>
      <c r="NNI45" s="41"/>
      <c r="NNJ45" s="41"/>
      <c r="NNK45" s="41"/>
      <c r="NNL45" s="41"/>
      <c r="NNM45" s="41"/>
      <c r="NNN45" s="41"/>
      <c r="NNO45" s="41"/>
      <c r="NNP45" s="41"/>
      <c r="NNQ45" s="41"/>
      <c r="NNR45" s="41"/>
      <c r="NNS45" s="41"/>
      <c r="NNT45" s="41"/>
      <c r="NNU45" s="41"/>
      <c r="NNV45" s="41"/>
      <c r="NNW45" s="41"/>
      <c r="NNX45" s="41"/>
      <c r="NNY45" s="41"/>
      <c r="NNZ45" s="41"/>
      <c r="NOA45" s="41"/>
      <c r="NOB45" s="41"/>
      <c r="NOC45" s="41"/>
      <c r="NOD45" s="41"/>
      <c r="NOE45" s="41"/>
      <c r="NOF45" s="41"/>
      <c r="NOG45" s="41"/>
      <c r="NOH45" s="41"/>
      <c r="NOI45" s="41"/>
      <c r="NOJ45" s="41"/>
      <c r="NOK45" s="41"/>
      <c r="NOL45" s="41"/>
      <c r="NOM45" s="41"/>
      <c r="NON45" s="41"/>
      <c r="NOO45" s="41"/>
      <c r="NOP45" s="41"/>
      <c r="NOQ45" s="41"/>
      <c r="NOR45" s="41"/>
      <c r="NOS45" s="41"/>
      <c r="NOT45" s="41"/>
      <c r="NOU45" s="41"/>
      <c r="NOV45" s="41"/>
      <c r="NOW45" s="41"/>
      <c r="NOX45" s="41"/>
      <c r="NOY45" s="41"/>
      <c r="NOZ45" s="41"/>
      <c r="NPA45" s="41"/>
      <c r="NPB45" s="41"/>
      <c r="NPC45" s="41"/>
      <c r="NPD45" s="41"/>
      <c r="NPE45" s="41"/>
      <c r="NPF45" s="41"/>
      <c r="NPG45" s="41"/>
      <c r="NPH45" s="41"/>
      <c r="NPI45" s="41"/>
      <c r="NPJ45" s="41"/>
      <c r="NPK45" s="41"/>
      <c r="NPL45" s="41"/>
      <c r="NPM45" s="41"/>
      <c r="NPN45" s="41"/>
      <c r="NPO45" s="41"/>
      <c r="NPP45" s="41"/>
      <c r="NPQ45" s="41"/>
      <c r="NPR45" s="41"/>
      <c r="NPS45" s="41"/>
      <c r="NPT45" s="41"/>
      <c r="NPU45" s="41"/>
      <c r="NPV45" s="41"/>
      <c r="NPW45" s="41"/>
      <c r="NPX45" s="41"/>
      <c r="NPY45" s="41"/>
      <c r="NPZ45" s="41"/>
      <c r="NQA45" s="41"/>
      <c r="NQB45" s="41"/>
      <c r="NQC45" s="41"/>
      <c r="NQD45" s="41"/>
      <c r="NQE45" s="41"/>
      <c r="NQF45" s="41"/>
      <c r="NQG45" s="41"/>
      <c r="NQH45" s="41"/>
      <c r="NQI45" s="41"/>
      <c r="NQJ45" s="41"/>
      <c r="NQK45" s="41"/>
      <c r="NQL45" s="41"/>
      <c r="NQM45" s="41"/>
      <c r="NQN45" s="41"/>
      <c r="NQO45" s="41"/>
      <c r="NQP45" s="41"/>
      <c r="NQQ45" s="41"/>
      <c r="NQR45" s="41"/>
      <c r="NQS45" s="41"/>
      <c r="NQT45" s="41"/>
      <c r="NQU45" s="41"/>
      <c r="NQV45" s="41"/>
      <c r="NQW45" s="41"/>
      <c r="NQX45" s="41"/>
      <c r="NQY45" s="41"/>
      <c r="NQZ45" s="41"/>
      <c r="NRA45" s="41"/>
      <c r="NRB45" s="41"/>
      <c r="NRC45" s="41"/>
      <c r="NRD45" s="41"/>
      <c r="NRE45" s="41"/>
      <c r="NRF45" s="41"/>
      <c r="NRG45" s="41"/>
      <c r="NRH45" s="41"/>
      <c r="NRI45" s="41"/>
      <c r="NRJ45" s="41"/>
      <c r="NRK45" s="41"/>
      <c r="NRL45" s="41"/>
      <c r="NRM45" s="41"/>
      <c r="NRN45" s="41"/>
      <c r="NRO45" s="41"/>
      <c r="NRP45" s="41"/>
      <c r="NRQ45" s="41"/>
      <c r="NRR45" s="41"/>
      <c r="NRS45" s="41"/>
      <c r="NRT45" s="41"/>
      <c r="NRU45" s="41"/>
      <c r="NRV45" s="41"/>
      <c r="NRW45" s="41"/>
      <c r="NRX45" s="41"/>
      <c r="NRY45" s="41"/>
      <c r="NRZ45" s="41"/>
      <c r="NSA45" s="41"/>
      <c r="NSB45" s="41"/>
      <c r="NSC45" s="41"/>
      <c r="NSD45" s="41"/>
      <c r="NSE45" s="41"/>
      <c r="NSF45" s="41"/>
      <c r="NSG45" s="41"/>
      <c r="NSH45" s="41"/>
      <c r="NSI45" s="41"/>
      <c r="NSJ45" s="41"/>
      <c r="NSK45" s="41"/>
      <c r="NSL45" s="41"/>
      <c r="NSM45" s="41"/>
      <c r="NSN45" s="41"/>
      <c r="NSO45" s="41"/>
      <c r="NSP45" s="41"/>
      <c r="NSQ45" s="41"/>
      <c r="NSR45" s="41"/>
      <c r="NSS45" s="41"/>
      <c r="NST45" s="41"/>
      <c r="NSU45" s="41"/>
      <c r="NSV45" s="41"/>
      <c r="NSW45" s="41"/>
      <c r="NSX45" s="41"/>
      <c r="NSY45" s="41"/>
      <c r="NSZ45" s="41"/>
      <c r="NTA45" s="41"/>
      <c r="NTB45" s="41"/>
      <c r="NTC45" s="41"/>
      <c r="NTD45" s="41"/>
      <c r="NTE45" s="41"/>
      <c r="NTF45" s="41"/>
      <c r="NTG45" s="41"/>
      <c r="NTH45" s="41"/>
      <c r="NTI45" s="41"/>
      <c r="NTJ45" s="41"/>
      <c r="NTK45" s="41"/>
      <c r="NTL45" s="41"/>
      <c r="NTM45" s="41"/>
      <c r="NTN45" s="41"/>
      <c r="NTO45" s="41"/>
      <c r="NTP45" s="41"/>
      <c r="NTQ45" s="41"/>
      <c r="NTR45" s="41"/>
      <c r="NTS45" s="41"/>
      <c r="NTT45" s="41"/>
      <c r="NTU45" s="41"/>
      <c r="NTV45" s="41"/>
      <c r="NTW45" s="41"/>
      <c r="NTX45" s="41"/>
      <c r="NTY45" s="41"/>
      <c r="NTZ45" s="41"/>
      <c r="NUA45" s="41"/>
      <c r="NUB45" s="41"/>
      <c r="NUC45" s="41"/>
      <c r="NUD45" s="41"/>
      <c r="NUE45" s="41"/>
      <c r="NUF45" s="41"/>
      <c r="NUG45" s="41"/>
      <c r="NUH45" s="41"/>
      <c r="NUI45" s="41"/>
      <c r="NUJ45" s="41"/>
      <c r="NUK45" s="41"/>
      <c r="NUL45" s="41"/>
      <c r="NUM45" s="41"/>
      <c r="NUN45" s="41"/>
      <c r="NUO45" s="41"/>
      <c r="NUP45" s="41"/>
      <c r="NUQ45" s="41"/>
      <c r="NUR45" s="41"/>
      <c r="NUS45" s="41"/>
      <c r="NUT45" s="41"/>
      <c r="NUU45" s="41"/>
      <c r="NUV45" s="41"/>
      <c r="NUW45" s="41"/>
      <c r="NUX45" s="41"/>
      <c r="NUY45" s="41"/>
      <c r="NUZ45" s="41"/>
      <c r="NVA45" s="41"/>
      <c r="NVB45" s="41"/>
      <c r="NVC45" s="41"/>
      <c r="NVD45" s="41"/>
      <c r="NVE45" s="41"/>
      <c r="NVF45" s="41"/>
      <c r="NVG45" s="41"/>
      <c r="NVH45" s="41"/>
      <c r="NVI45" s="41"/>
      <c r="NVJ45" s="41"/>
      <c r="NVK45" s="41"/>
      <c r="NVL45" s="41"/>
      <c r="NVM45" s="41"/>
      <c r="NVN45" s="41"/>
      <c r="NVO45" s="41"/>
      <c r="NVP45" s="41"/>
      <c r="NVQ45" s="41"/>
      <c r="NVR45" s="41"/>
      <c r="NVS45" s="41"/>
      <c r="NVT45" s="41"/>
      <c r="NVU45" s="41"/>
      <c r="NVV45" s="41"/>
      <c r="NVW45" s="41"/>
      <c r="NVX45" s="41"/>
      <c r="NVY45" s="41"/>
      <c r="NVZ45" s="41"/>
      <c r="NWA45" s="41"/>
      <c r="NWB45" s="41"/>
      <c r="NWC45" s="41"/>
      <c r="NWD45" s="41"/>
      <c r="NWE45" s="41"/>
      <c r="NWF45" s="41"/>
      <c r="NWG45" s="41"/>
      <c r="NWH45" s="41"/>
      <c r="NWI45" s="41"/>
      <c r="NWJ45" s="41"/>
      <c r="NWK45" s="41"/>
      <c r="NWL45" s="41"/>
      <c r="NWM45" s="41"/>
      <c r="NWN45" s="41"/>
      <c r="NWO45" s="41"/>
      <c r="NWP45" s="41"/>
      <c r="NWQ45" s="41"/>
      <c r="NWR45" s="41"/>
      <c r="NWS45" s="41"/>
      <c r="NWT45" s="41"/>
      <c r="NWU45" s="41"/>
      <c r="NWV45" s="41"/>
      <c r="NWW45" s="41"/>
      <c r="NWX45" s="41"/>
      <c r="NWY45" s="41"/>
      <c r="NWZ45" s="41"/>
      <c r="NXA45" s="41"/>
      <c r="NXB45" s="41"/>
      <c r="NXC45" s="41"/>
      <c r="NXD45" s="41"/>
      <c r="NXE45" s="41"/>
      <c r="NXF45" s="41"/>
      <c r="NXG45" s="41"/>
      <c r="NXH45" s="41"/>
      <c r="NXI45" s="41"/>
      <c r="NXJ45" s="41"/>
      <c r="NXK45" s="41"/>
      <c r="NXL45" s="41"/>
      <c r="NXM45" s="41"/>
      <c r="NXN45" s="41"/>
      <c r="NXO45" s="41"/>
      <c r="NXP45" s="41"/>
      <c r="NXQ45" s="41"/>
      <c r="NXR45" s="41"/>
      <c r="NXS45" s="41"/>
      <c r="NXT45" s="41"/>
      <c r="NXU45" s="41"/>
      <c r="NXV45" s="41"/>
      <c r="NXW45" s="41"/>
      <c r="NXX45" s="41"/>
      <c r="NXY45" s="41"/>
      <c r="NXZ45" s="41"/>
      <c r="NYA45" s="41"/>
      <c r="NYB45" s="41"/>
      <c r="NYC45" s="41"/>
      <c r="NYD45" s="41"/>
      <c r="NYE45" s="41"/>
      <c r="NYF45" s="41"/>
      <c r="NYG45" s="41"/>
      <c r="NYH45" s="41"/>
      <c r="NYI45" s="41"/>
      <c r="NYJ45" s="41"/>
      <c r="NYK45" s="41"/>
      <c r="NYL45" s="41"/>
      <c r="NYM45" s="41"/>
      <c r="NYN45" s="41"/>
      <c r="NYO45" s="41"/>
      <c r="NYP45" s="41"/>
      <c r="NYQ45" s="41"/>
      <c r="NYR45" s="41"/>
      <c r="NYS45" s="41"/>
      <c r="NYT45" s="41"/>
      <c r="NYU45" s="41"/>
      <c r="NYV45" s="41"/>
      <c r="NYW45" s="41"/>
      <c r="NYX45" s="41"/>
      <c r="NYY45" s="41"/>
      <c r="NYZ45" s="41"/>
      <c r="NZA45" s="41"/>
      <c r="NZB45" s="41"/>
      <c r="NZC45" s="41"/>
      <c r="NZD45" s="41"/>
      <c r="NZE45" s="41"/>
      <c r="NZF45" s="41"/>
      <c r="NZG45" s="41"/>
      <c r="NZH45" s="41"/>
      <c r="NZI45" s="41"/>
      <c r="NZJ45" s="41"/>
      <c r="NZK45" s="41"/>
      <c r="NZL45" s="41"/>
      <c r="NZM45" s="41"/>
      <c r="NZN45" s="41"/>
      <c r="NZO45" s="41"/>
      <c r="NZP45" s="41"/>
      <c r="NZQ45" s="41"/>
      <c r="NZR45" s="41"/>
      <c r="NZS45" s="41"/>
      <c r="NZT45" s="41"/>
      <c r="NZU45" s="41"/>
      <c r="NZV45" s="41"/>
      <c r="NZW45" s="41"/>
      <c r="NZX45" s="41"/>
      <c r="NZY45" s="41"/>
      <c r="NZZ45" s="41"/>
      <c r="OAA45" s="41"/>
      <c r="OAB45" s="41"/>
      <c r="OAC45" s="41"/>
      <c r="OAD45" s="41"/>
      <c r="OAE45" s="41"/>
      <c r="OAF45" s="41"/>
      <c r="OAG45" s="41"/>
      <c r="OAH45" s="41"/>
      <c r="OAI45" s="41"/>
      <c r="OAJ45" s="41"/>
      <c r="OAK45" s="41"/>
      <c r="OAL45" s="41"/>
      <c r="OAM45" s="41"/>
      <c r="OAN45" s="41"/>
      <c r="OAO45" s="41"/>
      <c r="OAP45" s="41"/>
      <c r="OAQ45" s="41"/>
      <c r="OAR45" s="41"/>
      <c r="OAS45" s="41"/>
      <c r="OAT45" s="41"/>
      <c r="OAU45" s="41"/>
      <c r="OAV45" s="41"/>
      <c r="OAW45" s="41"/>
      <c r="OAX45" s="41"/>
      <c r="OAY45" s="41"/>
      <c r="OAZ45" s="41"/>
      <c r="OBA45" s="41"/>
      <c r="OBB45" s="41"/>
      <c r="OBC45" s="41"/>
      <c r="OBD45" s="41"/>
      <c r="OBE45" s="41"/>
      <c r="OBF45" s="41"/>
      <c r="OBG45" s="41"/>
      <c r="OBH45" s="41"/>
      <c r="OBI45" s="41"/>
      <c r="OBJ45" s="41"/>
      <c r="OBK45" s="41"/>
      <c r="OBL45" s="41"/>
      <c r="OBM45" s="41"/>
      <c r="OBN45" s="41"/>
      <c r="OBO45" s="41"/>
      <c r="OBP45" s="41"/>
      <c r="OBQ45" s="41"/>
      <c r="OBR45" s="41"/>
      <c r="OBS45" s="41"/>
      <c r="OBT45" s="41"/>
      <c r="OBU45" s="41"/>
      <c r="OBV45" s="41"/>
      <c r="OBW45" s="41"/>
      <c r="OBX45" s="41"/>
      <c r="OBY45" s="41"/>
      <c r="OBZ45" s="41"/>
      <c r="OCA45" s="41"/>
      <c r="OCB45" s="41"/>
      <c r="OCC45" s="41"/>
      <c r="OCD45" s="41"/>
      <c r="OCE45" s="41"/>
      <c r="OCF45" s="41"/>
      <c r="OCG45" s="41"/>
      <c r="OCH45" s="41"/>
      <c r="OCI45" s="41"/>
      <c r="OCJ45" s="41"/>
      <c r="OCK45" s="41"/>
      <c r="OCL45" s="41"/>
      <c r="OCM45" s="41"/>
      <c r="OCN45" s="41"/>
      <c r="OCO45" s="41"/>
      <c r="OCP45" s="41"/>
      <c r="OCQ45" s="41"/>
      <c r="OCR45" s="41"/>
      <c r="OCS45" s="41"/>
      <c r="OCT45" s="41"/>
      <c r="OCU45" s="41"/>
      <c r="OCV45" s="41"/>
      <c r="OCW45" s="41"/>
      <c r="OCX45" s="41"/>
      <c r="OCY45" s="41"/>
      <c r="OCZ45" s="41"/>
      <c r="ODA45" s="41"/>
      <c r="ODB45" s="41"/>
      <c r="ODC45" s="41"/>
      <c r="ODD45" s="41"/>
      <c r="ODE45" s="41"/>
      <c r="ODF45" s="41"/>
      <c r="ODG45" s="41"/>
      <c r="ODH45" s="41"/>
      <c r="ODI45" s="41"/>
      <c r="ODJ45" s="41"/>
      <c r="ODK45" s="41"/>
      <c r="ODL45" s="41"/>
      <c r="ODM45" s="41"/>
      <c r="ODN45" s="41"/>
      <c r="ODO45" s="41"/>
      <c r="ODP45" s="41"/>
      <c r="ODQ45" s="41"/>
      <c r="ODR45" s="41"/>
      <c r="ODS45" s="41"/>
      <c r="ODT45" s="41"/>
      <c r="ODU45" s="41"/>
      <c r="ODV45" s="41"/>
      <c r="ODW45" s="41"/>
      <c r="ODX45" s="41"/>
      <c r="ODY45" s="41"/>
      <c r="ODZ45" s="41"/>
      <c r="OEA45" s="41"/>
      <c r="OEB45" s="41"/>
      <c r="OEC45" s="41"/>
      <c r="OED45" s="41"/>
      <c r="OEE45" s="41"/>
      <c r="OEF45" s="41"/>
      <c r="OEG45" s="41"/>
      <c r="OEH45" s="41"/>
      <c r="OEI45" s="41"/>
      <c r="OEJ45" s="41"/>
      <c r="OEK45" s="41"/>
      <c r="OEL45" s="41"/>
      <c r="OEM45" s="41"/>
      <c r="OEN45" s="41"/>
      <c r="OEO45" s="41"/>
      <c r="OEP45" s="41"/>
      <c r="OEQ45" s="41"/>
      <c r="OER45" s="41"/>
      <c r="OES45" s="41"/>
      <c r="OET45" s="41"/>
      <c r="OEU45" s="41"/>
      <c r="OEV45" s="41"/>
      <c r="OEW45" s="41"/>
      <c r="OEX45" s="41"/>
      <c r="OEY45" s="41"/>
      <c r="OEZ45" s="41"/>
      <c r="OFA45" s="41"/>
      <c r="OFB45" s="41"/>
      <c r="OFC45" s="41"/>
      <c r="OFD45" s="41"/>
      <c r="OFE45" s="41"/>
      <c r="OFF45" s="41"/>
      <c r="OFG45" s="41"/>
      <c r="OFH45" s="41"/>
      <c r="OFI45" s="41"/>
      <c r="OFJ45" s="41"/>
      <c r="OFK45" s="41"/>
      <c r="OFL45" s="41"/>
      <c r="OFM45" s="41"/>
      <c r="OFN45" s="41"/>
      <c r="OFO45" s="41"/>
      <c r="OFP45" s="41"/>
      <c r="OFQ45" s="41"/>
      <c r="OFR45" s="41"/>
      <c r="OFS45" s="41"/>
      <c r="OFT45" s="41"/>
      <c r="OFU45" s="41"/>
      <c r="OFV45" s="41"/>
      <c r="OFW45" s="41"/>
      <c r="OFX45" s="41"/>
      <c r="OFY45" s="41"/>
      <c r="OFZ45" s="41"/>
      <c r="OGA45" s="41"/>
      <c r="OGB45" s="41"/>
      <c r="OGC45" s="41"/>
      <c r="OGD45" s="41"/>
      <c r="OGE45" s="41"/>
      <c r="OGF45" s="41"/>
      <c r="OGG45" s="41"/>
      <c r="OGH45" s="41"/>
      <c r="OGI45" s="41"/>
      <c r="OGJ45" s="41"/>
      <c r="OGK45" s="41"/>
      <c r="OGL45" s="41"/>
      <c r="OGM45" s="41"/>
      <c r="OGN45" s="41"/>
      <c r="OGO45" s="41"/>
      <c r="OGP45" s="41"/>
      <c r="OGQ45" s="41"/>
      <c r="OGR45" s="41"/>
      <c r="OGS45" s="41"/>
      <c r="OGT45" s="41"/>
      <c r="OGU45" s="41"/>
      <c r="OGV45" s="41"/>
      <c r="OGW45" s="41"/>
      <c r="OGX45" s="41"/>
      <c r="OGY45" s="41"/>
      <c r="OGZ45" s="41"/>
      <c r="OHA45" s="41"/>
      <c r="OHB45" s="41"/>
      <c r="OHC45" s="41"/>
      <c r="OHD45" s="41"/>
      <c r="OHE45" s="41"/>
      <c r="OHF45" s="41"/>
      <c r="OHG45" s="41"/>
      <c r="OHH45" s="41"/>
      <c r="OHI45" s="41"/>
      <c r="OHJ45" s="41"/>
      <c r="OHK45" s="41"/>
      <c r="OHL45" s="41"/>
      <c r="OHM45" s="41"/>
      <c r="OHN45" s="41"/>
      <c r="OHO45" s="41"/>
      <c r="OHP45" s="41"/>
      <c r="OHQ45" s="41"/>
      <c r="OHR45" s="41"/>
      <c r="OHS45" s="41"/>
      <c r="OHT45" s="41"/>
      <c r="OHU45" s="41"/>
      <c r="OHV45" s="41"/>
      <c r="OHW45" s="41"/>
      <c r="OHX45" s="41"/>
      <c r="OHY45" s="41"/>
      <c r="OHZ45" s="41"/>
      <c r="OIA45" s="41"/>
      <c r="OIB45" s="41"/>
      <c r="OIC45" s="41"/>
      <c r="OID45" s="41"/>
      <c r="OIE45" s="41"/>
      <c r="OIF45" s="41"/>
      <c r="OIG45" s="41"/>
      <c r="OIH45" s="41"/>
      <c r="OII45" s="41"/>
      <c r="OIJ45" s="41"/>
      <c r="OIK45" s="41"/>
      <c r="OIL45" s="41"/>
      <c r="OIM45" s="41"/>
      <c r="OIN45" s="41"/>
      <c r="OIO45" s="41"/>
      <c r="OIP45" s="41"/>
      <c r="OIQ45" s="41"/>
      <c r="OIR45" s="41"/>
      <c r="OIS45" s="41"/>
      <c r="OIT45" s="41"/>
      <c r="OIU45" s="41"/>
      <c r="OIV45" s="41"/>
      <c r="OIW45" s="41"/>
      <c r="OIX45" s="41"/>
      <c r="OIY45" s="41"/>
      <c r="OIZ45" s="41"/>
      <c r="OJA45" s="41"/>
      <c r="OJB45" s="41"/>
      <c r="OJC45" s="41"/>
      <c r="OJD45" s="41"/>
      <c r="OJE45" s="41"/>
      <c r="OJF45" s="41"/>
      <c r="OJG45" s="41"/>
      <c r="OJH45" s="41"/>
      <c r="OJI45" s="41"/>
      <c r="OJJ45" s="41"/>
      <c r="OJK45" s="41"/>
      <c r="OJL45" s="41"/>
      <c r="OJM45" s="41"/>
      <c r="OJN45" s="41"/>
      <c r="OJO45" s="41"/>
      <c r="OJP45" s="41"/>
      <c r="OJQ45" s="41"/>
      <c r="OJR45" s="41"/>
      <c r="OJS45" s="41"/>
      <c r="OJT45" s="41"/>
      <c r="OJU45" s="41"/>
      <c r="OJV45" s="41"/>
      <c r="OJW45" s="41"/>
      <c r="OJX45" s="41"/>
      <c r="OJY45" s="41"/>
      <c r="OJZ45" s="41"/>
      <c r="OKA45" s="41"/>
      <c r="OKB45" s="41"/>
      <c r="OKC45" s="41"/>
      <c r="OKD45" s="41"/>
      <c r="OKE45" s="41"/>
      <c r="OKF45" s="41"/>
      <c r="OKG45" s="41"/>
      <c r="OKH45" s="41"/>
      <c r="OKI45" s="41"/>
      <c r="OKJ45" s="41"/>
      <c r="OKK45" s="41"/>
      <c r="OKL45" s="41"/>
      <c r="OKM45" s="41"/>
      <c r="OKN45" s="41"/>
      <c r="OKO45" s="41"/>
      <c r="OKP45" s="41"/>
      <c r="OKQ45" s="41"/>
      <c r="OKR45" s="41"/>
      <c r="OKS45" s="41"/>
      <c r="OKT45" s="41"/>
      <c r="OKU45" s="41"/>
      <c r="OKV45" s="41"/>
      <c r="OKW45" s="41"/>
      <c r="OKX45" s="41"/>
      <c r="OKY45" s="41"/>
      <c r="OKZ45" s="41"/>
      <c r="OLA45" s="41"/>
      <c r="OLB45" s="41"/>
      <c r="OLC45" s="41"/>
      <c r="OLD45" s="41"/>
      <c r="OLE45" s="41"/>
      <c r="OLF45" s="41"/>
      <c r="OLG45" s="41"/>
      <c r="OLH45" s="41"/>
      <c r="OLI45" s="41"/>
      <c r="OLJ45" s="41"/>
      <c r="OLK45" s="41"/>
      <c r="OLL45" s="41"/>
      <c r="OLM45" s="41"/>
      <c r="OLN45" s="41"/>
      <c r="OLO45" s="41"/>
      <c r="OLP45" s="41"/>
      <c r="OLQ45" s="41"/>
      <c r="OLR45" s="41"/>
      <c r="OLS45" s="41"/>
      <c r="OLT45" s="41"/>
      <c r="OLU45" s="41"/>
      <c r="OLV45" s="41"/>
      <c r="OLW45" s="41"/>
      <c r="OLX45" s="41"/>
      <c r="OLY45" s="41"/>
      <c r="OLZ45" s="41"/>
      <c r="OMA45" s="41"/>
      <c r="OMB45" s="41"/>
      <c r="OMC45" s="41"/>
      <c r="OMD45" s="41"/>
      <c r="OME45" s="41"/>
      <c r="OMF45" s="41"/>
      <c r="OMG45" s="41"/>
      <c r="OMH45" s="41"/>
      <c r="OMI45" s="41"/>
      <c r="OMJ45" s="41"/>
      <c r="OMK45" s="41"/>
      <c r="OML45" s="41"/>
      <c r="OMM45" s="41"/>
      <c r="OMN45" s="41"/>
      <c r="OMO45" s="41"/>
      <c r="OMP45" s="41"/>
      <c r="OMQ45" s="41"/>
      <c r="OMR45" s="41"/>
      <c r="OMS45" s="41"/>
      <c r="OMT45" s="41"/>
      <c r="OMU45" s="41"/>
      <c r="OMV45" s="41"/>
      <c r="OMW45" s="41"/>
      <c r="OMX45" s="41"/>
      <c r="OMY45" s="41"/>
      <c r="OMZ45" s="41"/>
      <c r="ONA45" s="41"/>
      <c r="ONB45" s="41"/>
      <c r="ONC45" s="41"/>
      <c r="OND45" s="41"/>
      <c r="ONE45" s="41"/>
      <c r="ONF45" s="41"/>
      <c r="ONG45" s="41"/>
      <c r="ONH45" s="41"/>
      <c r="ONI45" s="41"/>
      <c r="ONJ45" s="41"/>
      <c r="ONK45" s="41"/>
      <c r="ONL45" s="41"/>
      <c r="ONM45" s="41"/>
      <c r="ONN45" s="41"/>
      <c r="ONO45" s="41"/>
      <c r="ONP45" s="41"/>
      <c r="ONQ45" s="41"/>
      <c r="ONR45" s="41"/>
      <c r="ONS45" s="41"/>
      <c r="ONT45" s="41"/>
      <c r="ONU45" s="41"/>
      <c r="ONV45" s="41"/>
      <c r="ONW45" s="41"/>
      <c r="ONX45" s="41"/>
      <c r="ONY45" s="41"/>
      <c r="ONZ45" s="41"/>
      <c r="OOA45" s="41"/>
      <c r="OOB45" s="41"/>
      <c r="OOC45" s="41"/>
      <c r="OOD45" s="41"/>
      <c r="OOE45" s="41"/>
      <c r="OOF45" s="41"/>
      <c r="OOG45" s="41"/>
      <c r="OOH45" s="41"/>
      <c r="OOI45" s="41"/>
      <c r="OOJ45" s="41"/>
      <c r="OOK45" s="41"/>
      <c r="OOL45" s="41"/>
      <c r="OOM45" s="41"/>
      <c r="OON45" s="41"/>
      <c r="OOO45" s="41"/>
      <c r="OOP45" s="41"/>
      <c r="OOQ45" s="41"/>
      <c r="OOR45" s="41"/>
      <c r="OOS45" s="41"/>
      <c r="OOT45" s="41"/>
      <c r="OOU45" s="41"/>
      <c r="OOV45" s="41"/>
      <c r="OOW45" s="41"/>
      <c r="OOX45" s="41"/>
      <c r="OOY45" s="41"/>
      <c r="OOZ45" s="41"/>
      <c r="OPA45" s="41"/>
      <c r="OPB45" s="41"/>
      <c r="OPC45" s="41"/>
      <c r="OPD45" s="41"/>
      <c r="OPE45" s="41"/>
      <c r="OPF45" s="41"/>
      <c r="OPG45" s="41"/>
      <c r="OPH45" s="41"/>
      <c r="OPI45" s="41"/>
      <c r="OPJ45" s="41"/>
      <c r="OPK45" s="41"/>
      <c r="OPL45" s="41"/>
      <c r="OPM45" s="41"/>
      <c r="OPN45" s="41"/>
      <c r="OPO45" s="41"/>
      <c r="OPP45" s="41"/>
      <c r="OPQ45" s="41"/>
      <c r="OPR45" s="41"/>
      <c r="OPS45" s="41"/>
      <c r="OPT45" s="41"/>
      <c r="OPU45" s="41"/>
      <c r="OPV45" s="41"/>
      <c r="OPW45" s="41"/>
      <c r="OPX45" s="41"/>
      <c r="OPY45" s="41"/>
      <c r="OPZ45" s="41"/>
      <c r="OQA45" s="41"/>
      <c r="OQB45" s="41"/>
      <c r="OQC45" s="41"/>
      <c r="OQD45" s="41"/>
      <c r="OQE45" s="41"/>
      <c r="OQF45" s="41"/>
      <c r="OQG45" s="41"/>
      <c r="OQH45" s="41"/>
      <c r="OQI45" s="41"/>
      <c r="OQJ45" s="41"/>
      <c r="OQK45" s="41"/>
      <c r="OQL45" s="41"/>
      <c r="OQM45" s="41"/>
      <c r="OQN45" s="41"/>
      <c r="OQO45" s="41"/>
      <c r="OQP45" s="41"/>
      <c r="OQQ45" s="41"/>
      <c r="OQR45" s="41"/>
      <c r="OQS45" s="41"/>
      <c r="OQT45" s="41"/>
      <c r="OQU45" s="41"/>
      <c r="OQV45" s="41"/>
      <c r="OQW45" s="41"/>
      <c r="OQX45" s="41"/>
      <c r="OQY45" s="41"/>
      <c r="OQZ45" s="41"/>
      <c r="ORA45" s="41"/>
      <c r="ORB45" s="41"/>
      <c r="ORC45" s="41"/>
      <c r="ORD45" s="41"/>
      <c r="ORE45" s="41"/>
      <c r="ORF45" s="41"/>
      <c r="ORG45" s="41"/>
      <c r="ORH45" s="41"/>
      <c r="ORI45" s="41"/>
      <c r="ORJ45" s="41"/>
      <c r="ORK45" s="41"/>
      <c r="ORL45" s="41"/>
      <c r="ORM45" s="41"/>
      <c r="ORN45" s="41"/>
      <c r="ORO45" s="41"/>
      <c r="ORP45" s="41"/>
      <c r="ORQ45" s="41"/>
      <c r="ORR45" s="41"/>
      <c r="ORS45" s="41"/>
      <c r="ORT45" s="41"/>
      <c r="ORU45" s="41"/>
      <c r="ORV45" s="41"/>
      <c r="ORW45" s="41"/>
      <c r="ORX45" s="41"/>
      <c r="ORY45" s="41"/>
      <c r="ORZ45" s="41"/>
      <c r="OSA45" s="41"/>
      <c r="OSB45" s="41"/>
      <c r="OSC45" s="41"/>
      <c r="OSD45" s="41"/>
      <c r="OSE45" s="41"/>
      <c r="OSF45" s="41"/>
      <c r="OSG45" s="41"/>
      <c r="OSH45" s="41"/>
      <c r="OSI45" s="41"/>
      <c r="OSJ45" s="41"/>
      <c r="OSK45" s="41"/>
      <c r="OSL45" s="41"/>
      <c r="OSM45" s="41"/>
      <c r="OSN45" s="41"/>
      <c r="OSO45" s="41"/>
      <c r="OSP45" s="41"/>
      <c r="OSQ45" s="41"/>
      <c r="OSR45" s="41"/>
      <c r="OSS45" s="41"/>
      <c r="OST45" s="41"/>
      <c r="OSU45" s="41"/>
      <c r="OSV45" s="41"/>
      <c r="OSW45" s="41"/>
      <c r="OSX45" s="41"/>
      <c r="OSY45" s="41"/>
      <c r="OSZ45" s="41"/>
      <c r="OTA45" s="41"/>
      <c r="OTB45" s="41"/>
      <c r="OTC45" s="41"/>
      <c r="OTD45" s="41"/>
      <c r="OTE45" s="41"/>
      <c r="OTF45" s="41"/>
      <c r="OTG45" s="41"/>
      <c r="OTH45" s="41"/>
      <c r="OTI45" s="41"/>
      <c r="OTJ45" s="41"/>
      <c r="OTK45" s="41"/>
      <c r="OTL45" s="41"/>
      <c r="OTM45" s="41"/>
      <c r="OTN45" s="41"/>
      <c r="OTO45" s="41"/>
      <c r="OTP45" s="41"/>
      <c r="OTQ45" s="41"/>
      <c r="OTR45" s="41"/>
      <c r="OTS45" s="41"/>
      <c r="OTT45" s="41"/>
      <c r="OTU45" s="41"/>
      <c r="OTV45" s="41"/>
      <c r="OTW45" s="41"/>
      <c r="OTX45" s="41"/>
      <c r="OTY45" s="41"/>
      <c r="OTZ45" s="41"/>
      <c r="OUA45" s="41"/>
      <c r="OUB45" s="41"/>
      <c r="OUC45" s="41"/>
      <c r="OUD45" s="41"/>
      <c r="OUE45" s="41"/>
      <c r="OUF45" s="41"/>
      <c r="OUG45" s="41"/>
      <c r="OUH45" s="41"/>
      <c r="OUI45" s="41"/>
      <c r="OUJ45" s="41"/>
      <c r="OUK45" s="41"/>
      <c r="OUL45" s="41"/>
      <c r="OUM45" s="41"/>
      <c r="OUN45" s="41"/>
      <c r="OUO45" s="41"/>
      <c r="OUP45" s="41"/>
      <c r="OUQ45" s="41"/>
      <c r="OUR45" s="41"/>
      <c r="OUS45" s="41"/>
      <c r="OUT45" s="41"/>
      <c r="OUU45" s="41"/>
      <c r="OUV45" s="41"/>
      <c r="OUW45" s="41"/>
      <c r="OUX45" s="41"/>
      <c r="OUY45" s="41"/>
      <c r="OUZ45" s="41"/>
      <c r="OVA45" s="41"/>
      <c r="OVB45" s="41"/>
      <c r="OVC45" s="41"/>
      <c r="OVD45" s="41"/>
      <c r="OVE45" s="41"/>
      <c r="OVF45" s="41"/>
      <c r="OVG45" s="41"/>
      <c r="OVH45" s="41"/>
      <c r="OVI45" s="41"/>
      <c r="OVJ45" s="41"/>
      <c r="OVK45" s="41"/>
      <c r="OVL45" s="41"/>
      <c r="OVM45" s="41"/>
      <c r="OVN45" s="41"/>
      <c r="OVO45" s="41"/>
      <c r="OVP45" s="41"/>
      <c r="OVQ45" s="41"/>
      <c r="OVR45" s="41"/>
      <c r="OVS45" s="41"/>
      <c r="OVT45" s="41"/>
      <c r="OVU45" s="41"/>
      <c r="OVV45" s="41"/>
      <c r="OVW45" s="41"/>
      <c r="OVX45" s="41"/>
      <c r="OVY45" s="41"/>
      <c r="OVZ45" s="41"/>
      <c r="OWA45" s="41"/>
      <c r="OWB45" s="41"/>
      <c r="OWC45" s="41"/>
      <c r="OWD45" s="41"/>
      <c r="OWE45" s="41"/>
      <c r="OWF45" s="41"/>
      <c r="OWG45" s="41"/>
      <c r="OWH45" s="41"/>
      <c r="OWI45" s="41"/>
      <c r="OWJ45" s="41"/>
      <c r="OWK45" s="41"/>
      <c r="OWL45" s="41"/>
      <c r="OWM45" s="41"/>
      <c r="OWN45" s="41"/>
      <c r="OWO45" s="41"/>
      <c r="OWP45" s="41"/>
      <c r="OWQ45" s="41"/>
      <c r="OWR45" s="41"/>
      <c r="OWS45" s="41"/>
      <c r="OWT45" s="41"/>
      <c r="OWU45" s="41"/>
      <c r="OWV45" s="41"/>
      <c r="OWW45" s="41"/>
      <c r="OWX45" s="41"/>
      <c r="OWY45" s="41"/>
      <c r="OWZ45" s="41"/>
      <c r="OXA45" s="41"/>
      <c r="OXB45" s="41"/>
      <c r="OXC45" s="41"/>
      <c r="OXD45" s="41"/>
      <c r="OXE45" s="41"/>
      <c r="OXF45" s="41"/>
      <c r="OXG45" s="41"/>
      <c r="OXH45" s="41"/>
      <c r="OXI45" s="41"/>
      <c r="OXJ45" s="41"/>
      <c r="OXK45" s="41"/>
      <c r="OXL45" s="41"/>
      <c r="OXM45" s="41"/>
      <c r="OXN45" s="41"/>
      <c r="OXO45" s="41"/>
      <c r="OXP45" s="41"/>
      <c r="OXQ45" s="41"/>
      <c r="OXR45" s="41"/>
      <c r="OXS45" s="41"/>
      <c r="OXT45" s="41"/>
      <c r="OXU45" s="41"/>
      <c r="OXV45" s="41"/>
      <c r="OXW45" s="41"/>
      <c r="OXX45" s="41"/>
      <c r="OXY45" s="41"/>
      <c r="OXZ45" s="41"/>
      <c r="OYA45" s="41"/>
      <c r="OYB45" s="41"/>
      <c r="OYC45" s="41"/>
      <c r="OYD45" s="41"/>
      <c r="OYE45" s="41"/>
      <c r="OYF45" s="41"/>
      <c r="OYG45" s="41"/>
      <c r="OYH45" s="41"/>
      <c r="OYI45" s="41"/>
      <c r="OYJ45" s="41"/>
      <c r="OYK45" s="41"/>
      <c r="OYL45" s="41"/>
      <c r="OYM45" s="41"/>
      <c r="OYN45" s="41"/>
      <c r="OYO45" s="41"/>
      <c r="OYP45" s="41"/>
      <c r="OYQ45" s="41"/>
      <c r="OYR45" s="41"/>
      <c r="OYS45" s="41"/>
      <c r="OYT45" s="41"/>
      <c r="OYU45" s="41"/>
      <c r="OYV45" s="41"/>
      <c r="OYW45" s="41"/>
      <c r="OYX45" s="41"/>
      <c r="OYY45" s="41"/>
      <c r="OYZ45" s="41"/>
      <c r="OZA45" s="41"/>
      <c r="OZB45" s="41"/>
      <c r="OZC45" s="41"/>
      <c r="OZD45" s="41"/>
      <c r="OZE45" s="41"/>
      <c r="OZF45" s="41"/>
      <c r="OZG45" s="41"/>
      <c r="OZH45" s="41"/>
      <c r="OZI45" s="41"/>
      <c r="OZJ45" s="41"/>
      <c r="OZK45" s="41"/>
      <c r="OZL45" s="41"/>
      <c r="OZM45" s="41"/>
      <c r="OZN45" s="41"/>
      <c r="OZO45" s="41"/>
      <c r="OZP45" s="41"/>
      <c r="OZQ45" s="41"/>
      <c r="OZR45" s="41"/>
      <c r="OZS45" s="41"/>
      <c r="OZT45" s="41"/>
      <c r="OZU45" s="41"/>
      <c r="OZV45" s="41"/>
      <c r="OZW45" s="41"/>
      <c r="OZX45" s="41"/>
      <c r="OZY45" s="41"/>
      <c r="OZZ45" s="41"/>
      <c r="PAA45" s="41"/>
      <c r="PAB45" s="41"/>
      <c r="PAC45" s="41"/>
      <c r="PAD45" s="41"/>
      <c r="PAE45" s="41"/>
      <c r="PAF45" s="41"/>
      <c r="PAG45" s="41"/>
      <c r="PAH45" s="41"/>
      <c r="PAI45" s="41"/>
      <c r="PAJ45" s="41"/>
      <c r="PAK45" s="41"/>
      <c r="PAL45" s="41"/>
      <c r="PAM45" s="41"/>
      <c r="PAN45" s="41"/>
      <c r="PAO45" s="41"/>
      <c r="PAP45" s="41"/>
      <c r="PAQ45" s="41"/>
      <c r="PAR45" s="41"/>
      <c r="PAS45" s="41"/>
      <c r="PAT45" s="41"/>
      <c r="PAU45" s="41"/>
      <c r="PAV45" s="41"/>
      <c r="PAW45" s="41"/>
      <c r="PAX45" s="41"/>
      <c r="PAY45" s="41"/>
      <c r="PAZ45" s="41"/>
      <c r="PBA45" s="41"/>
      <c r="PBB45" s="41"/>
      <c r="PBC45" s="41"/>
      <c r="PBD45" s="41"/>
      <c r="PBE45" s="41"/>
      <c r="PBF45" s="41"/>
      <c r="PBG45" s="41"/>
      <c r="PBH45" s="41"/>
      <c r="PBI45" s="41"/>
      <c r="PBJ45" s="41"/>
      <c r="PBK45" s="41"/>
      <c r="PBL45" s="41"/>
      <c r="PBM45" s="41"/>
      <c r="PBN45" s="41"/>
      <c r="PBO45" s="41"/>
      <c r="PBP45" s="41"/>
      <c r="PBQ45" s="41"/>
      <c r="PBR45" s="41"/>
      <c r="PBS45" s="41"/>
      <c r="PBT45" s="41"/>
      <c r="PBU45" s="41"/>
      <c r="PBV45" s="41"/>
      <c r="PBW45" s="41"/>
      <c r="PBX45" s="41"/>
      <c r="PBY45" s="41"/>
      <c r="PBZ45" s="41"/>
      <c r="PCA45" s="41"/>
      <c r="PCB45" s="41"/>
      <c r="PCC45" s="41"/>
      <c r="PCD45" s="41"/>
      <c r="PCE45" s="41"/>
      <c r="PCF45" s="41"/>
      <c r="PCG45" s="41"/>
      <c r="PCH45" s="41"/>
      <c r="PCI45" s="41"/>
      <c r="PCJ45" s="41"/>
      <c r="PCK45" s="41"/>
      <c r="PCL45" s="41"/>
      <c r="PCM45" s="41"/>
      <c r="PCN45" s="41"/>
      <c r="PCO45" s="41"/>
      <c r="PCP45" s="41"/>
      <c r="PCQ45" s="41"/>
      <c r="PCR45" s="41"/>
      <c r="PCS45" s="41"/>
      <c r="PCT45" s="41"/>
      <c r="PCU45" s="41"/>
      <c r="PCV45" s="41"/>
      <c r="PCW45" s="41"/>
      <c r="PCX45" s="41"/>
      <c r="PCY45" s="41"/>
      <c r="PCZ45" s="41"/>
      <c r="PDA45" s="41"/>
      <c r="PDB45" s="41"/>
      <c r="PDC45" s="41"/>
      <c r="PDD45" s="41"/>
      <c r="PDE45" s="41"/>
      <c r="PDF45" s="41"/>
      <c r="PDG45" s="41"/>
      <c r="PDH45" s="41"/>
      <c r="PDI45" s="41"/>
      <c r="PDJ45" s="41"/>
      <c r="PDK45" s="41"/>
      <c r="PDL45" s="41"/>
      <c r="PDM45" s="41"/>
      <c r="PDN45" s="41"/>
      <c r="PDO45" s="41"/>
      <c r="PDP45" s="41"/>
      <c r="PDQ45" s="41"/>
      <c r="PDR45" s="41"/>
      <c r="PDS45" s="41"/>
      <c r="PDT45" s="41"/>
      <c r="PDU45" s="41"/>
      <c r="PDV45" s="41"/>
      <c r="PDW45" s="41"/>
      <c r="PDX45" s="41"/>
      <c r="PDY45" s="41"/>
      <c r="PDZ45" s="41"/>
      <c r="PEA45" s="41"/>
      <c r="PEB45" s="41"/>
      <c r="PEC45" s="41"/>
      <c r="PED45" s="41"/>
      <c r="PEE45" s="41"/>
      <c r="PEF45" s="41"/>
      <c r="PEG45" s="41"/>
      <c r="PEH45" s="41"/>
      <c r="PEI45" s="41"/>
      <c r="PEJ45" s="41"/>
      <c r="PEK45" s="41"/>
      <c r="PEL45" s="41"/>
      <c r="PEM45" s="41"/>
      <c r="PEN45" s="41"/>
      <c r="PEO45" s="41"/>
      <c r="PEP45" s="41"/>
      <c r="PEQ45" s="41"/>
      <c r="PER45" s="41"/>
      <c r="PES45" s="41"/>
      <c r="PET45" s="41"/>
      <c r="PEU45" s="41"/>
      <c r="PEV45" s="41"/>
      <c r="PEW45" s="41"/>
      <c r="PEX45" s="41"/>
      <c r="PEY45" s="41"/>
      <c r="PEZ45" s="41"/>
      <c r="PFA45" s="41"/>
      <c r="PFB45" s="41"/>
      <c r="PFC45" s="41"/>
      <c r="PFD45" s="41"/>
      <c r="PFE45" s="41"/>
      <c r="PFF45" s="41"/>
      <c r="PFG45" s="41"/>
      <c r="PFH45" s="41"/>
      <c r="PFI45" s="41"/>
      <c r="PFJ45" s="41"/>
      <c r="PFK45" s="41"/>
      <c r="PFL45" s="41"/>
      <c r="PFM45" s="41"/>
      <c r="PFN45" s="41"/>
      <c r="PFO45" s="41"/>
      <c r="PFP45" s="41"/>
      <c r="PFQ45" s="41"/>
      <c r="PFR45" s="41"/>
      <c r="PFS45" s="41"/>
      <c r="PFT45" s="41"/>
      <c r="PFU45" s="41"/>
      <c r="PFV45" s="41"/>
      <c r="PFW45" s="41"/>
      <c r="PFX45" s="41"/>
      <c r="PFY45" s="41"/>
      <c r="PFZ45" s="41"/>
      <c r="PGA45" s="41"/>
      <c r="PGB45" s="41"/>
      <c r="PGC45" s="41"/>
      <c r="PGD45" s="41"/>
      <c r="PGE45" s="41"/>
      <c r="PGF45" s="41"/>
      <c r="PGG45" s="41"/>
      <c r="PGH45" s="41"/>
      <c r="PGI45" s="41"/>
      <c r="PGJ45" s="41"/>
      <c r="PGK45" s="41"/>
      <c r="PGL45" s="41"/>
      <c r="PGM45" s="41"/>
      <c r="PGN45" s="41"/>
      <c r="PGO45" s="41"/>
      <c r="PGP45" s="41"/>
      <c r="PGQ45" s="41"/>
      <c r="PGR45" s="41"/>
      <c r="PGS45" s="41"/>
      <c r="PGT45" s="41"/>
      <c r="PGU45" s="41"/>
      <c r="PGV45" s="41"/>
      <c r="PGW45" s="41"/>
      <c r="PGX45" s="41"/>
      <c r="PGY45" s="41"/>
      <c r="PGZ45" s="41"/>
      <c r="PHA45" s="41"/>
      <c r="PHB45" s="41"/>
      <c r="PHC45" s="41"/>
      <c r="PHD45" s="41"/>
      <c r="PHE45" s="41"/>
      <c r="PHF45" s="41"/>
      <c r="PHG45" s="41"/>
      <c r="PHH45" s="41"/>
      <c r="PHI45" s="41"/>
      <c r="PHJ45" s="41"/>
      <c r="PHK45" s="41"/>
      <c r="PHL45" s="41"/>
      <c r="PHM45" s="41"/>
      <c r="PHN45" s="41"/>
      <c r="PHO45" s="41"/>
      <c r="PHP45" s="41"/>
      <c r="PHQ45" s="41"/>
      <c r="PHR45" s="41"/>
      <c r="PHS45" s="41"/>
      <c r="PHT45" s="41"/>
      <c r="PHU45" s="41"/>
      <c r="PHV45" s="41"/>
      <c r="PHW45" s="41"/>
      <c r="PHX45" s="41"/>
      <c r="PHY45" s="41"/>
      <c r="PHZ45" s="41"/>
      <c r="PIA45" s="41"/>
      <c r="PIB45" s="41"/>
      <c r="PIC45" s="41"/>
      <c r="PID45" s="41"/>
      <c r="PIE45" s="41"/>
      <c r="PIF45" s="41"/>
      <c r="PIG45" s="41"/>
      <c r="PIH45" s="41"/>
      <c r="PII45" s="41"/>
      <c r="PIJ45" s="41"/>
      <c r="PIK45" s="41"/>
      <c r="PIL45" s="41"/>
      <c r="PIM45" s="41"/>
      <c r="PIN45" s="41"/>
      <c r="PIO45" s="41"/>
      <c r="PIP45" s="41"/>
      <c r="PIQ45" s="41"/>
      <c r="PIR45" s="41"/>
      <c r="PIS45" s="41"/>
      <c r="PIT45" s="41"/>
      <c r="PIU45" s="41"/>
      <c r="PIV45" s="41"/>
      <c r="PIW45" s="41"/>
      <c r="PIX45" s="41"/>
      <c r="PIY45" s="41"/>
      <c r="PIZ45" s="41"/>
      <c r="PJA45" s="41"/>
      <c r="PJB45" s="41"/>
      <c r="PJC45" s="41"/>
      <c r="PJD45" s="41"/>
      <c r="PJE45" s="41"/>
      <c r="PJF45" s="41"/>
      <c r="PJG45" s="41"/>
      <c r="PJH45" s="41"/>
      <c r="PJI45" s="41"/>
      <c r="PJJ45" s="41"/>
      <c r="PJK45" s="41"/>
      <c r="PJL45" s="41"/>
      <c r="PJM45" s="41"/>
      <c r="PJN45" s="41"/>
      <c r="PJO45" s="41"/>
      <c r="PJP45" s="41"/>
      <c r="PJQ45" s="41"/>
      <c r="PJR45" s="41"/>
      <c r="PJS45" s="41"/>
      <c r="PJT45" s="41"/>
      <c r="PJU45" s="41"/>
      <c r="PJV45" s="41"/>
      <c r="PJW45" s="41"/>
      <c r="PJX45" s="41"/>
      <c r="PJY45" s="41"/>
      <c r="PJZ45" s="41"/>
      <c r="PKA45" s="41"/>
      <c r="PKB45" s="41"/>
      <c r="PKC45" s="41"/>
      <c r="PKD45" s="41"/>
      <c r="PKE45" s="41"/>
      <c r="PKF45" s="41"/>
      <c r="PKG45" s="41"/>
      <c r="PKH45" s="41"/>
      <c r="PKI45" s="41"/>
      <c r="PKJ45" s="41"/>
      <c r="PKK45" s="41"/>
      <c r="PKL45" s="41"/>
      <c r="PKM45" s="41"/>
      <c r="PKN45" s="41"/>
      <c r="PKO45" s="41"/>
      <c r="PKP45" s="41"/>
      <c r="PKQ45" s="41"/>
      <c r="PKR45" s="41"/>
      <c r="PKS45" s="41"/>
      <c r="PKT45" s="41"/>
      <c r="PKU45" s="41"/>
      <c r="PKV45" s="41"/>
      <c r="PKW45" s="41"/>
      <c r="PKX45" s="41"/>
      <c r="PKY45" s="41"/>
      <c r="PKZ45" s="41"/>
      <c r="PLA45" s="41"/>
      <c r="PLB45" s="41"/>
      <c r="PLC45" s="41"/>
      <c r="PLD45" s="41"/>
      <c r="PLE45" s="41"/>
      <c r="PLF45" s="41"/>
      <c r="PLG45" s="41"/>
      <c r="PLH45" s="41"/>
      <c r="PLI45" s="41"/>
      <c r="PLJ45" s="41"/>
      <c r="PLK45" s="41"/>
      <c r="PLL45" s="41"/>
      <c r="PLM45" s="41"/>
      <c r="PLN45" s="41"/>
      <c r="PLO45" s="41"/>
      <c r="PLP45" s="41"/>
      <c r="PLQ45" s="41"/>
      <c r="PLR45" s="41"/>
      <c r="PLS45" s="41"/>
      <c r="PLT45" s="41"/>
      <c r="PLU45" s="41"/>
      <c r="PLV45" s="41"/>
      <c r="PLW45" s="41"/>
      <c r="PLX45" s="41"/>
      <c r="PLY45" s="41"/>
      <c r="PLZ45" s="41"/>
      <c r="PMA45" s="41"/>
      <c r="PMB45" s="41"/>
      <c r="PMC45" s="41"/>
      <c r="PMD45" s="41"/>
      <c r="PME45" s="41"/>
      <c r="PMF45" s="41"/>
      <c r="PMG45" s="41"/>
      <c r="PMH45" s="41"/>
      <c r="PMI45" s="41"/>
      <c r="PMJ45" s="41"/>
      <c r="PMK45" s="41"/>
      <c r="PML45" s="41"/>
      <c r="PMM45" s="41"/>
      <c r="PMN45" s="41"/>
      <c r="PMO45" s="41"/>
      <c r="PMP45" s="41"/>
      <c r="PMQ45" s="41"/>
      <c r="PMR45" s="41"/>
      <c r="PMS45" s="41"/>
      <c r="PMT45" s="41"/>
      <c r="PMU45" s="41"/>
      <c r="PMV45" s="41"/>
      <c r="PMW45" s="41"/>
      <c r="PMX45" s="41"/>
      <c r="PMY45" s="41"/>
      <c r="PMZ45" s="41"/>
      <c r="PNA45" s="41"/>
      <c r="PNB45" s="41"/>
      <c r="PNC45" s="41"/>
      <c r="PND45" s="41"/>
      <c r="PNE45" s="41"/>
      <c r="PNF45" s="41"/>
      <c r="PNG45" s="41"/>
      <c r="PNH45" s="41"/>
      <c r="PNI45" s="41"/>
      <c r="PNJ45" s="41"/>
      <c r="PNK45" s="41"/>
      <c r="PNL45" s="41"/>
      <c r="PNM45" s="41"/>
      <c r="PNN45" s="41"/>
      <c r="PNO45" s="41"/>
      <c r="PNP45" s="41"/>
      <c r="PNQ45" s="41"/>
      <c r="PNR45" s="41"/>
      <c r="PNS45" s="41"/>
      <c r="PNT45" s="41"/>
      <c r="PNU45" s="41"/>
      <c r="PNV45" s="41"/>
      <c r="PNW45" s="41"/>
      <c r="PNX45" s="41"/>
      <c r="PNY45" s="41"/>
      <c r="PNZ45" s="41"/>
      <c r="POA45" s="41"/>
      <c r="POB45" s="41"/>
      <c r="POC45" s="41"/>
      <c r="POD45" s="41"/>
      <c r="POE45" s="41"/>
      <c r="POF45" s="41"/>
      <c r="POG45" s="41"/>
      <c r="POH45" s="41"/>
      <c r="POI45" s="41"/>
      <c r="POJ45" s="41"/>
      <c r="POK45" s="41"/>
      <c r="POL45" s="41"/>
      <c r="POM45" s="41"/>
      <c r="PON45" s="41"/>
      <c r="POO45" s="41"/>
      <c r="POP45" s="41"/>
      <c r="POQ45" s="41"/>
      <c r="POR45" s="41"/>
      <c r="POS45" s="41"/>
      <c r="POT45" s="41"/>
      <c r="POU45" s="41"/>
      <c r="POV45" s="41"/>
      <c r="POW45" s="41"/>
      <c r="POX45" s="41"/>
      <c r="POY45" s="41"/>
      <c r="POZ45" s="41"/>
      <c r="PPA45" s="41"/>
      <c r="PPB45" s="41"/>
      <c r="PPC45" s="41"/>
      <c r="PPD45" s="41"/>
      <c r="PPE45" s="41"/>
      <c r="PPF45" s="41"/>
      <c r="PPG45" s="41"/>
      <c r="PPH45" s="41"/>
      <c r="PPI45" s="41"/>
      <c r="PPJ45" s="41"/>
      <c r="PPK45" s="41"/>
      <c r="PPL45" s="41"/>
      <c r="PPM45" s="41"/>
      <c r="PPN45" s="41"/>
      <c r="PPO45" s="41"/>
      <c r="PPP45" s="41"/>
      <c r="PPQ45" s="41"/>
      <c r="PPR45" s="41"/>
      <c r="PPS45" s="41"/>
      <c r="PPT45" s="41"/>
      <c r="PPU45" s="41"/>
      <c r="PPV45" s="41"/>
      <c r="PPW45" s="41"/>
      <c r="PPX45" s="41"/>
      <c r="PPY45" s="41"/>
      <c r="PPZ45" s="41"/>
      <c r="PQA45" s="41"/>
      <c r="PQB45" s="41"/>
      <c r="PQC45" s="41"/>
      <c r="PQD45" s="41"/>
      <c r="PQE45" s="41"/>
      <c r="PQF45" s="41"/>
      <c r="PQG45" s="41"/>
      <c r="PQH45" s="41"/>
      <c r="PQI45" s="41"/>
      <c r="PQJ45" s="41"/>
      <c r="PQK45" s="41"/>
      <c r="PQL45" s="41"/>
      <c r="PQM45" s="41"/>
      <c r="PQN45" s="41"/>
      <c r="PQO45" s="41"/>
      <c r="PQP45" s="41"/>
      <c r="PQQ45" s="41"/>
      <c r="PQR45" s="41"/>
      <c r="PQS45" s="41"/>
      <c r="PQT45" s="41"/>
      <c r="PQU45" s="41"/>
      <c r="PQV45" s="41"/>
      <c r="PQW45" s="41"/>
      <c r="PQX45" s="41"/>
      <c r="PQY45" s="41"/>
      <c r="PQZ45" s="41"/>
      <c r="PRA45" s="41"/>
      <c r="PRB45" s="41"/>
      <c r="PRC45" s="41"/>
      <c r="PRD45" s="41"/>
      <c r="PRE45" s="41"/>
      <c r="PRF45" s="41"/>
      <c r="PRG45" s="41"/>
      <c r="PRH45" s="41"/>
      <c r="PRI45" s="41"/>
      <c r="PRJ45" s="41"/>
      <c r="PRK45" s="41"/>
      <c r="PRL45" s="41"/>
      <c r="PRM45" s="41"/>
      <c r="PRN45" s="41"/>
      <c r="PRO45" s="41"/>
      <c r="PRP45" s="41"/>
      <c r="PRQ45" s="41"/>
      <c r="PRR45" s="41"/>
      <c r="PRS45" s="41"/>
      <c r="PRT45" s="41"/>
      <c r="PRU45" s="41"/>
      <c r="PRV45" s="41"/>
      <c r="PRW45" s="41"/>
      <c r="PRX45" s="41"/>
      <c r="PRY45" s="41"/>
      <c r="PRZ45" s="41"/>
      <c r="PSA45" s="41"/>
      <c r="PSB45" s="41"/>
      <c r="PSC45" s="41"/>
      <c r="PSD45" s="41"/>
      <c r="PSE45" s="41"/>
      <c r="PSF45" s="41"/>
      <c r="PSG45" s="41"/>
      <c r="PSH45" s="41"/>
      <c r="PSI45" s="41"/>
      <c r="PSJ45" s="41"/>
      <c r="PSK45" s="41"/>
      <c r="PSL45" s="41"/>
      <c r="PSM45" s="41"/>
      <c r="PSN45" s="41"/>
      <c r="PSO45" s="41"/>
      <c r="PSP45" s="41"/>
      <c r="PSQ45" s="41"/>
      <c r="PSR45" s="41"/>
      <c r="PSS45" s="41"/>
      <c r="PST45" s="41"/>
      <c r="PSU45" s="41"/>
      <c r="PSV45" s="41"/>
      <c r="PSW45" s="41"/>
      <c r="PSX45" s="41"/>
      <c r="PSY45" s="41"/>
      <c r="PSZ45" s="41"/>
      <c r="PTA45" s="41"/>
      <c r="PTB45" s="41"/>
      <c r="PTC45" s="41"/>
      <c r="PTD45" s="41"/>
      <c r="PTE45" s="41"/>
      <c r="PTF45" s="41"/>
      <c r="PTG45" s="41"/>
      <c r="PTH45" s="41"/>
      <c r="PTI45" s="41"/>
      <c r="PTJ45" s="41"/>
      <c r="PTK45" s="41"/>
      <c r="PTL45" s="41"/>
      <c r="PTM45" s="41"/>
      <c r="PTN45" s="41"/>
      <c r="PTO45" s="41"/>
      <c r="PTP45" s="41"/>
      <c r="PTQ45" s="41"/>
      <c r="PTR45" s="41"/>
      <c r="PTS45" s="41"/>
      <c r="PTT45" s="41"/>
      <c r="PTU45" s="41"/>
      <c r="PTV45" s="41"/>
      <c r="PTW45" s="41"/>
      <c r="PTX45" s="41"/>
      <c r="PTY45" s="41"/>
      <c r="PTZ45" s="41"/>
      <c r="PUA45" s="41"/>
      <c r="PUB45" s="41"/>
      <c r="PUC45" s="41"/>
      <c r="PUD45" s="41"/>
      <c r="PUE45" s="41"/>
      <c r="PUF45" s="41"/>
      <c r="PUG45" s="41"/>
      <c r="PUH45" s="41"/>
      <c r="PUI45" s="41"/>
      <c r="PUJ45" s="41"/>
      <c r="PUK45" s="41"/>
      <c r="PUL45" s="41"/>
      <c r="PUM45" s="41"/>
      <c r="PUN45" s="41"/>
      <c r="PUO45" s="41"/>
      <c r="PUP45" s="41"/>
      <c r="PUQ45" s="41"/>
      <c r="PUR45" s="41"/>
      <c r="PUS45" s="41"/>
      <c r="PUT45" s="41"/>
      <c r="PUU45" s="41"/>
      <c r="PUV45" s="41"/>
      <c r="PUW45" s="41"/>
      <c r="PUX45" s="41"/>
      <c r="PUY45" s="41"/>
      <c r="PUZ45" s="41"/>
      <c r="PVA45" s="41"/>
      <c r="PVB45" s="41"/>
      <c r="PVC45" s="41"/>
      <c r="PVD45" s="41"/>
      <c r="PVE45" s="41"/>
      <c r="PVF45" s="41"/>
      <c r="PVG45" s="41"/>
      <c r="PVH45" s="41"/>
      <c r="PVI45" s="41"/>
      <c r="PVJ45" s="41"/>
      <c r="PVK45" s="41"/>
      <c r="PVL45" s="41"/>
      <c r="PVM45" s="41"/>
      <c r="PVN45" s="41"/>
      <c r="PVO45" s="41"/>
      <c r="PVP45" s="41"/>
      <c r="PVQ45" s="41"/>
      <c r="PVR45" s="41"/>
      <c r="PVS45" s="41"/>
      <c r="PVT45" s="41"/>
      <c r="PVU45" s="41"/>
      <c r="PVV45" s="41"/>
      <c r="PVW45" s="41"/>
      <c r="PVX45" s="41"/>
      <c r="PVY45" s="41"/>
      <c r="PVZ45" s="41"/>
      <c r="PWA45" s="41"/>
      <c r="PWB45" s="41"/>
      <c r="PWC45" s="41"/>
      <c r="PWD45" s="41"/>
      <c r="PWE45" s="41"/>
      <c r="PWF45" s="41"/>
      <c r="PWG45" s="41"/>
      <c r="PWH45" s="41"/>
      <c r="PWI45" s="41"/>
      <c r="PWJ45" s="41"/>
      <c r="PWK45" s="41"/>
      <c r="PWL45" s="41"/>
      <c r="PWM45" s="41"/>
      <c r="PWN45" s="41"/>
      <c r="PWO45" s="41"/>
      <c r="PWP45" s="41"/>
      <c r="PWQ45" s="41"/>
      <c r="PWR45" s="41"/>
      <c r="PWS45" s="41"/>
      <c r="PWT45" s="41"/>
      <c r="PWU45" s="41"/>
      <c r="PWV45" s="41"/>
      <c r="PWW45" s="41"/>
      <c r="PWX45" s="41"/>
      <c r="PWY45" s="41"/>
      <c r="PWZ45" s="41"/>
      <c r="PXA45" s="41"/>
      <c r="PXB45" s="41"/>
      <c r="PXC45" s="41"/>
      <c r="PXD45" s="41"/>
      <c r="PXE45" s="41"/>
      <c r="PXF45" s="41"/>
      <c r="PXG45" s="41"/>
      <c r="PXH45" s="41"/>
      <c r="PXI45" s="41"/>
      <c r="PXJ45" s="41"/>
      <c r="PXK45" s="41"/>
      <c r="PXL45" s="41"/>
      <c r="PXM45" s="41"/>
      <c r="PXN45" s="41"/>
      <c r="PXO45" s="41"/>
      <c r="PXP45" s="41"/>
      <c r="PXQ45" s="41"/>
      <c r="PXR45" s="41"/>
      <c r="PXS45" s="41"/>
      <c r="PXT45" s="41"/>
      <c r="PXU45" s="41"/>
      <c r="PXV45" s="41"/>
      <c r="PXW45" s="41"/>
      <c r="PXX45" s="41"/>
      <c r="PXY45" s="41"/>
      <c r="PXZ45" s="41"/>
      <c r="PYA45" s="41"/>
      <c r="PYB45" s="41"/>
      <c r="PYC45" s="41"/>
      <c r="PYD45" s="41"/>
      <c r="PYE45" s="41"/>
      <c r="PYF45" s="41"/>
      <c r="PYG45" s="41"/>
      <c r="PYH45" s="41"/>
      <c r="PYI45" s="41"/>
      <c r="PYJ45" s="41"/>
      <c r="PYK45" s="41"/>
      <c r="PYL45" s="41"/>
      <c r="PYM45" s="41"/>
      <c r="PYN45" s="41"/>
      <c r="PYO45" s="41"/>
      <c r="PYP45" s="41"/>
      <c r="PYQ45" s="41"/>
      <c r="PYR45" s="41"/>
      <c r="PYS45" s="41"/>
      <c r="PYT45" s="41"/>
      <c r="PYU45" s="41"/>
      <c r="PYV45" s="41"/>
      <c r="PYW45" s="41"/>
      <c r="PYX45" s="41"/>
      <c r="PYY45" s="41"/>
      <c r="PYZ45" s="41"/>
      <c r="PZA45" s="41"/>
      <c r="PZB45" s="41"/>
      <c r="PZC45" s="41"/>
      <c r="PZD45" s="41"/>
      <c r="PZE45" s="41"/>
      <c r="PZF45" s="41"/>
      <c r="PZG45" s="41"/>
      <c r="PZH45" s="41"/>
      <c r="PZI45" s="41"/>
      <c r="PZJ45" s="41"/>
      <c r="PZK45" s="41"/>
      <c r="PZL45" s="41"/>
      <c r="PZM45" s="41"/>
      <c r="PZN45" s="41"/>
      <c r="PZO45" s="41"/>
      <c r="PZP45" s="41"/>
      <c r="PZQ45" s="41"/>
      <c r="PZR45" s="41"/>
      <c r="PZS45" s="41"/>
      <c r="PZT45" s="41"/>
      <c r="PZU45" s="41"/>
      <c r="PZV45" s="41"/>
      <c r="PZW45" s="41"/>
      <c r="PZX45" s="41"/>
      <c r="PZY45" s="41"/>
      <c r="PZZ45" s="41"/>
      <c r="QAA45" s="41"/>
      <c r="QAB45" s="41"/>
      <c r="QAC45" s="41"/>
      <c r="QAD45" s="41"/>
      <c r="QAE45" s="41"/>
      <c r="QAF45" s="41"/>
      <c r="QAG45" s="41"/>
      <c r="QAH45" s="41"/>
      <c r="QAI45" s="41"/>
      <c r="QAJ45" s="41"/>
      <c r="QAK45" s="41"/>
      <c r="QAL45" s="41"/>
      <c r="QAM45" s="41"/>
      <c r="QAN45" s="41"/>
      <c r="QAO45" s="41"/>
      <c r="QAP45" s="41"/>
      <c r="QAQ45" s="41"/>
      <c r="QAR45" s="41"/>
      <c r="QAS45" s="41"/>
      <c r="QAT45" s="41"/>
      <c r="QAU45" s="41"/>
      <c r="QAV45" s="41"/>
      <c r="QAW45" s="41"/>
      <c r="QAX45" s="41"/>
      <c r="QAY45" s="41"/>
      <c r="QAZ45" s="41"/>
      <c r="QBA45" s="41"/>
      <c r="QBB45" s="41"/>
      <c r="QBC45" s="41"/>
      <c r="QBD45" s="41"/>
      <c r="QBE45" s="41"/>
      <c r="QBF45" s="41"/>
      <c r="QBG45" s="41"/>
      <c r="QBH45" s="41"/>
      <c r="QBI45" s="41"/>
      <c r="QBJ45" s="41"/>
      <c r="QBK45" s="41"/>
      <c r="QBL45" s="41"/>
      <c r="QBM45" s="41"/>
      <c r="QBN45" s="41"/>
      <c r="QBO45" s="41"/>
      <c r="QBP45" s="41"/>
      <c r="QBQ45" s="41"/>
      <c r="QBR45" s="41"/>
      <c r="QBS45" s="41"/>
      <c r="QBT45" s="41"/>
      <c r="QBU45" s="41"/>
      <c r="QBV45" s="41"/>
      <c r="QBW45" s="41"/>
      <c r="QBX45" s="41"/>
      <c r="QBY45" s="41"/>
      <c r="QBZ45" s="41"/>
      <c r="QCA45" s="41"/>
      <c r="QCB45" s="41"/>
      <c r="QCC45" s="41"/>
      <c r="QCD45" s="41"/>
      <c r="QCE45" s="41"/>
      <c r="QCF45" s="41"/>
      <c r="QCG45" s="41"/>
      <c r="QCH45" s="41"/>
      <c r="QCI45" s="41"/>
      <c r="QCJ45" s="41"/>
      <c r="QCK45" s="41"/>
      <c r="QCL45" s="41"/>
      <c r="QCM45" s="41"/>
      <c r="QCN45" s="41"/>
      <c r="QCO45" s="41"/>
      <c r="QCP45" s="41"/>
      <c r="QCQ45" s="41"/>
      <c r="QCR45" s="41"/>
      <c r="QCS45" s="41"/>
      <c r="QCT45" s="41"/>
      <c r="QCU45" s="41"/>
      <c r="QCV45" s="41"/>
      <c r="QCW45" s="41"/>
      <c r="QCX45" s="41"/>
      <c r="QCY45" s="41"/>
      <c r="QCZ45" s="41"/>
      <c r="QDA45" s="41"/>
      <c r="QDB45" s="41"/>
      <c r="QDC45" s="41"/>
      <c r="QDD45" s="41"/>
      <c r="QDE45" s="41"/>
      <c r="QDF45" s="41"/>
      <c r="QDG45" s="41"/>
      <c r="QDH45" s="41"/>
      <c r="QDI45" s="41"/>
      <c r="QDJ45" s="41"/>
      <c r="QDK45" s="41"/>
      <c r="QDL45" s="41"/>
      <c r="QDM45" s="41"/>
      <c r="QDN45" s="41"/>
      <c r="QDO45" s="41"/>
      <c r="QDP45" s="41"/>
      <c r="QDQ45" s="41"/>
      <c r="QDR45" s="41"/>
      <c r="QDS45" s="41"/>
      <c r="QDT45" s="41"/>
      <c r="QDU45" s="41"/>
      <c r="QDV45" s="41"/>
      <c r="QDW45" s="41"/>
      <c r="QDX45" s="41"/>
      <c r="QDY45" s="41"/>
      <c r="QDZ45" s="41"/>
      <c r="QEA45" s="41"/>
      <c r="QEB45" s="41"/>
      <c r="QEC45" s="41"/>
      <c r="QED45" s="41"/>
      <c r="QEE45" s="41"/>
      <c r="QEF45" s="41"/>
      <c r="QEG45" s="41"/>
      <c r="QEH45" s="41"/>
      <c r="QEI45" s="41"/>
      <c r="QEJ45" s="41"/>
      <c r="QEK45" s="41"/>
      <c r="QEL45" s="41"/>
      <c r="QEM45" s="41"/>
      <c r="QEN45" s="41"/>
      <c r="QEO45" s="41"/>
      <c r="QEP45" s="41"/>
      <c r="QEQ45" s="41"/>
      <c r="QER45" s="41"/>
      <c r="QES45" s="41"/>
      <c r="QET45" s="41"/>
      <c r="QEU45" s="41"/>
      <c r="QEV45" s="41"/>
      <c r="QEW45" s="41"/>
      <c r="QEX45" s="41"/>
      <c r="QEY45" s="41"/>
      <c r="QEZ45" s="41"/>
      <c r="QFA45" s="41"/>
      <c r="QFB45" s="41"/>
      <c r="QFC45" s="41"/>
      <c r="QFD45" s="41"/>
      <c r="QFE45" s="41"/>
      <c r="QFF45" s="41"/>
      <c r="QFG45" s="41"/>
      <c r="QFH45" s="41"/>
      <c r="QFI45" s="41"/>
      <c r="QFJ45" s="41"/>
      <c r="QFK45" s="41"/>
      <c r="QFL45" s="41"/>
      <c r="QFM45" s="41"/>
      <c r="QFN45" s="41"/>
      <c r="QFO45" s="41"/>
      <c r="QFP45" s="41"/>
      <c r="QFQ45" s="41"/>
      <c r="QFR45" s="41"/>
      <c r="QFS45" s="41"/>
      <c r="QFT45" s="41"/>
      <c r="QFU45" s="41"/>
      <c r="QFV45" s="41"/>
      <c r="QFW45" s="41"/>
      <c r="QFX45" s="41"/>
      <c r="QFY45" s="41"/>
      <c r="QFZ45" s="41"/>
      <c r="QGA45" s="41"/>
      <c r="QGB45" s="41"/>
      <c r="QGC45" s="41"/>
      <c r="QGD45" s="41"/>
      <c r="QGE45" s="41"/>
      <c r="QGF45" s="41"/>
      <c r="QGG45" s="41"/>
      <c r="QGH45" s="41"/>
      <c r="QGI45" s="41"/>
      <c r="QGJ45" s="41"/>
      <c r="QGK45" s="41"/>
      <c r="QGL45" s="41"/>
      <c r="QGM45" s="41"/>
      <c r="QGN45" s="41"/>
      <c r="QGO45" s="41"/>
      <c r="QGP45" s="41"/>
      <c r="QGQ45" s="41"/>
      <c r="QGR45" s="41"/>
      <c r="QGS45" s="41"/>
      <c r="QGT45" s="41"/>
      <c r="QGU45" s="41"/>
      <c r="QGV45" s="41"/>
      <c r="QGW45" s="41"/>
      <c r="QGX45" s="41"/>
      <c r="QGY45" s="41"/>
      <c r="QGZ45" s="41"/>
      <c r="QHA45" s="41"/>
      <c r="QHB45" s="41"/>
      <c r="QHC45" s="41"/>
      <c r="QHD45" s="41"/>
      <c r="QHE45" s="41"/>
      <c r="QHF45" s="41"/>
      <c r="QHG45" s="41"/>
      <c r="QHH45" s="41"/>
      <c r="QHI45" s="41"/>
      <c r="QHJ45" s="41"/>
      <c r="QHK45" s="41"/>
      <c r="QHL45" s="41"/>
      <c r="QHM45" s="41"/>
      <c r="QHN45" s="41"/>
      <c r="QHO45" s="41"/>
      <c r="QHP45" s="41"/>
      <c r="QHQ45" s="41"/>
      <c r="QHR45" s="41"/>
      <c r="QHS45" s="41"/>
      <c r="QHT45" s="41"/>
      <c r="QHU45" s="41"/>
      <c r="QHV45" s="41"/>
      <c r="QHW45" s="41"/>
      <c r="QHX45" s="41"/>
      <c r="QHY45" s="41"/>
      <c r="QHZ45" s="41"/>
      <c r="QIA45" s="41"/>
      <c r="QIB45" s="41"/>
      <c r="QIC45" s="41"/>
      <c r="QID45" s="41"/>
      <c r="QIE45" s="41"/>
      <c r="QIF45" s="41"/>
      <c r="QIG45" s="41"/>
      <c r="QIH45" s="41"/>
      <c r="QII45" s="41"/>
      <c r="QIJ45" s="41"/>
      <c r="QIK45" s="41"/>
      <c r="QIL45" s="41"/>
      <c r="QIM45" s="41"/>
      <c r="QIN45" s="41"/>
      <c r="QIO45" s="41"/>
      <c r="QIP45" s="41"/>
      <c r="QIQ45" s="41"/>
      <c r="QIR45" s="41"/>
      <c r="QIS45" s="41"/>
      <c r="QIT45" s="41"/>
      <c r="QIU45" s="41"/>
      <c r="QIV45" s="41"/>
      <c r="QIW45" s="41"/>
      <c r="QIX45" s="41"/>
      <c r="QIY45" s="41"/>
      <c r="QIZ45" s="41"/>
      <c r="QJA45" s="41"/>
      <c r="QJB45" s="41"/>
      <c r="QJC45" s="41"/>
      <c r="QJD45" s="41"/>
      <c r="QJE45" s="41"/>
      <c r="QJF45" s="41"/>
      <c r="QJG45" s="41"/>
      <c r="QJH45" s="41"/>
      <c r="QJI45" s="41"/>
      <c r="QJJ45" s="41"/>
      <c r="QJK45" s="41"/>
      <c r="QJL45" s="41"/>
      <c r="QJM45" s="41"/>
      <c r="QJN45" s="41"/>
      <c r="QJO45" s="41"/>
      <c r="QJP45" s="41"/>
      <c r="QJQ45" s="41"/>
      <c r="QJR45" s="41"/>
      <c r="QJS45" s="41"/>
      <c r="QJT45" s="41"/>
      <c r="QJU45" s="41"/>
      <c r="QJV45" s="41"/>
      <c r="QJW45" s="41"/>
      <c r="QJX45" s="41"/>
      <c r="QJY45" s="41"/>
      <c r="QJZ45" s="41"/>
      <c r="QKA45" s="41"/>
      <c r="QKB45" s="41"/>
      <c r="QKC45" s="41"/>
      <c r="QKD45" s="41"/>
      <c r="QKE45" s="41"/>
      <c r="QKF45" s="41"/>
      <c r="QKG45" s="41"/>
      <c r="QKH45" s="41"/>
      <c r="QKI45" s="41"/>
      <c r="QKJ45" s="41"/>
      <c r="QKK45" s="41"/>
      <c r="QKL45" s="41"/>
      <c r="QKM45" s="41"/>
      <c r="QKN45" s="41"/>
      <c r="QKO45" s="41"/>
      <c r="QKP45" s="41"/>
      <c r="QKQ45" s="41"/>
      <c r="QKR45" s="41"/>
      <c r="QKS45" s="41"/>
      <c r="QKT45" s="41"/>
      <c r="QKU45" s="41"/>
      <c r="QKV45" s="41"/>
      <c r="QKW45" s="41"/>
      <c r="QKX45" s="41"/>
      <c r="QKY45" s="41"/>
      <c r="QKZ45" s="41"/>
      <c r="QLA45" s="41"/>
      <c r="QLB45" s="41"/>
      <c r="QLC45" s="41"/>
      <c r="QLD45" s="41"/>
      <c r="QLE45" s="41"/>
      <c r="QLF45" s="41"/>
      <c r="QLG45" s="41"/>
      <c r="QLH45" s="41"/>
      <c r="QLI45" s="41"/>
      <c r="QLJ45" s="41"/>
      <c r="QLK45" s="41"/>
      <c r="QLL45" s="41"/>
      <c r="QLM45" s="41"/>
      <c r="QLN45" s="41"/>
      <c r="QLO45" s="41"/>
      <c r="QLP45" s="41"/>
      <c r="QLQ45" s="41"/>
      <c r="QLR45" s="41"/>
      <c r="QLS45" s="41"/>
      <c r="QLT45" s="41"/>
      <c r="QLU45" s="41"/>
      <c r="QLV45" s="41"/>
      <c r="QLW45" s="41"/>
      <c r="QLX45" s="41"/>
      <c r="QLY45" s="41"/>
      <c r="QLZ45" s="41"/>
      <c r="QMA45" s="41"/>
      <c r="QMB45" s="41"/>
      <c r="QMC45" s="41"/>
      <c r="QMD45" s="41"/>
      <c r="QME45" s="41"/>
      <c r="QMF45" s="41"/>
      <c r="QMG45" s="41"/>
      <c r="QMH45" s="41"/>
      <c r="QMI45" s="41"/>
      <c r="QMJ45" s="41"/>
      <c r="QMK45" s="41"/>
      <c r="QML45" s="41"/>
      <c r="QMM45" s="41"/>
      <c r="QMN45" s="41"/>
      <c r="QMO45" s="41"/>
      <c r="QMP45" s="41"/>
      <c r="QMQ45" s="41"/>
      <c r="QMR45" s="41"/>
      <c r="QMS45" s="41"/>
      <c r="QMT45" s="41"/>
      <c r="QMU45" s="41"/>
      <c r="QMV45" s="41"/>
      <c r="QMW45" s="41"/>
      <c r="QMX45" s="41"/>
      <c r="QMY45" s="41"/>
      <c r="QMZ45" s="41"/>
      <c r="QNA45" s="41"/>
      <c r="QNB45" s="41"/>
      <c r="QNC45" s="41"/>
      <c r="QND45" s="41"/>
      <c r="QNE45" s="41"/>
      <c r="QNF45" s="41"/>
      <c r="QNG45" s="41"/>
      <c r="QNH45" s="41"/>
      <c r="QNI45" s="41"/>
      <c r="QNJ45" s="41"/>
      <c r="QNK45" s="41"/>
      <c r="QNL45" s="41"/>
      <c r="QNM45" s="41"/>
      <c r="QNN45" s="41"/>
      <c r="QNO45" s="41"/>
      <c r="QNP45" s="41"/>
      <c r="QNQ45" s="41"/>
      <c r="QNR45" s="41"/>
      <c r="QNS45" s="41"/>
      <c r="QNT45" s="41"/>
      <c r="QNU45" s="41"/>
      <c r="QNV45" s="41"/>
      <c r="QNW45" s="41"/>
      <c r="QNX45" s="41"/>
      <c r="QNY45" s="41"/>
      <c r="QNZ45" s="41"/>
      <c r="QOA45" s="41"/>
      <c r="QOB45" s="41"/>
      <c r="QOC45" s="41"/>
      <c r="QOD45" s="41"/>
      <c r="QOE45" s="41"/>
      <c r="QOF45" s="41"/>
      <c r="QOG45" s="41"/>
      <c r="QOH45" s="41"/>
      <c r="QOI45" s="41"/>
      <c r="QOJ45" s="41"/>
      <c r="QOK45" s="41"/>
      <c r="QOL45" s="41"/>
      <c r="QOM45" s="41"/>
      <c r="QON45" s="41"/>
      <c r="QOO45" s="41"/>
      <c r="QOP45" s="41"/>
      <c r="QOQ45" s="41"/>
      <c r="QOR45" s="41"/>
      <c r="QOS45" s="41"/>
      <c r="QOT45" s="41"/>
      <c r="QOU45" s="41"/>
      <c r="QOV45" s="41"/>
      <c r="QOW45" s="41"/>
      <c r="QOX45" s="41"/>
      <c r="QOY45" s="41"/>
      <c r="QOZ45" s="41"/>
      <c r="QPA45" s="41"/>
      <c r="QPB45" s="41"/>
      <c r="QPC45" s="41"/>
      <c r="QPD45" s="41"/>
      <c r="QPE45" s="41"/>
      <c r="QPF45" s="41"/>
      <c r="QPG45" s="41"/>
      <c r="QPH45" s="41"/>
      <c r="QPI45" s="41"/>
      <c r="QPJ45" s="41"/>
      <c r="QPK45" s="41"/>
      <c r="QPL45" s="41"/>
      <c r="QPM45" s="41"/>
      <c r="QPN45" s="41"/>
      <c r="QPO45" s="41"/>
      <c r="QPP45" s="41"/>
      <c r="QPQ45" s="41"/>
      <c r="QPR45" s="41"/>
      <c r="QPS45" s="41"/>
      <c r="QPT45" s="41"/>
      <c r="QPU45" s="41"/>
      <c r="QPV45" s="41"/>
      <c r="QPW45" s="41"/>
      <c r="QPX45" s="41"/>
      <c r="QPY45" s="41"/>
      <c r="QPZ45" s="41"/>
      <c r="QQA45" s="41"/>
      <c r="QQB45" s="41"/>
      <c r="QQC45" s="41"/>
      <c r="QQD45" s="41"/>
      <c r="QQE45" s="41"/>
      <c r="QQF45" s="41"/>
      <c r="QQG45" s="41"/>
      <c r="QQH45" s="41"/>
      <c r="QQI45" s="41"/>
      <c r="QQJ45" s="41"/>
      <c r="QQK45" s="41"/>
      <c r="QQL45" s="41"/>
      <c r="QQM45" s="41"/>
      <c r="QQN45" s="41"/>
      <c r="QQO45" s="41"/>
      <c r="QQP45" s="41"/>
      <c r="QQQ45" s="41"/>
      <c r="QQR45" s="41"/>
      <c r="QQS45" s="41"/>
      <c r="QQT45" s="41"/>
      <c r="QQU45" s="41"/>
      <c r="QQV45" s="41"/>
      <c r="QQW45" s="41"/>
      <c r="QQX45" s="41"/>
      <c r="QQY45" s="41"/>
      <c r="QQZ45" s="41"/>
      <c r="QRA45" s="41"/>
      <c r="QRB45" s="41"/>
      <c r="QRC45" s="41"/>
      <c r="QRD45" s="41"/>
      <c r="QRE45" s="41"/>
      <c r="QRF45" s="41"/>
      <c r="QRG45" s="41"/>
      <c r="QRH45" s="41"/>
      <c r="QRI45" s="41"/>
      <c r="QRJ45" s="41"/>
      <c r="QRK45" s="41"/>
      <c r="QRL45" s="41"/>
      <c r="QRM45" s="41"/>
      <c r="QRN45" s="41"/>
      <c r="QRO45" s="41"/>
      <c r="QRP45" s="41"/>
      <c r="QRQ45" s="41"/>
      <c r="QRR45" s="41"/>
      <c r="QRS45" s="41"/>
      <c r="QRT45" s="41"/>
      <c r="QRU45" s="41"/>
      <c r="QRV45" s="41"/>
      <c r="QRW45" s="41"/>
      <c r="QRX45" s="41"/>
      <c r="QRY45" s="41"/>
      <c r="QRZ45" s="41"/>
      <c r="QSA45" s="41"/>
      <c r="QSB45" s="41"/>
      <c r="QSC45" s="41"/>
      <c r="QSD45" s="41"/>
      <c r="QSE45" s="41"/>
      <c r="QSF45" s="41"/>
      <c r="QSG45" s="41"/>
      <c r="QSH45" s="41"/>
      <c r="QSI45" s="41"/>
      <c r="QSJ45" s="41"/>
      <c r="QSK45" s="41"/>
      <c r="QSL45" s="41"/>
      <c r="QSM45" s="41"/>
      <c r="QSN45" s="41"/>
      <c r="QSO45" s="41"/>
      <c r="QSP45" s="41"/>
      <c r="QSQ45" s="41"/>
      <c r="QSR45" s="41"/>
      <c r="QSS45" s="41"/>
      <c r="QST45" s="41"/>
      <c r="QSU45" s="41"/>
      <c r="QSV45" s="41"/>
      <c r="QSW45" s="41"/>
      <c r="QSX45" s="41"/>
      <c r="QSY45" s="41"/>
      <c r="QSZ45" s="41"/>
      <c r="QTA45" s="41"/>
      <c r="QTB45" s="41"/>
      <c r="QTC45" s="41"/>
      <c r="QTD45" s="41"/>
      <c r="QTE45" s="41"/>
      <c r="QTF45" s="41"/>
      <c r="QTG45" s="41"/>
      <c r="QTH45" s="41"/>
      <c r="QTI45" s="41"/>
      <c r="QTJ45" s="41"/>
      <c r="QTK45" s="41"/>
      <c r="QTL45" s="41"/>
      <c r="QTM45" s="41"/>
      <c r="QTN45" s="41"/>
      <c r="QTO45" s="41"/>
      <c r="QTP45" s="41"/>
      <c r="QTQ45" s="41"/>
      <c r="QTR45" s="41"/>
      <c r="QTS45" s="41"/>
      <c r="QTT45" s="41"/>
      <c r="QTU45" s="41"/>
      <c r="QTV45" s="41"/>
      <c r="QTW45" s="41"/>
      <c r="QTX45" s="41"/>
      <c r="QTY45" s="41"/>
      <c r="QTZ45" s="41"/>
      <c r="QUA45" s="41"/>
      <c r="QUB45" s="41"/>
      <c r="QUC45" s="41"/>
      <c r="QUD45" s="41"/>
      <c r="QUE45" s="41"/>
      <c r="QUF45" s="41"/>
      <c r="QUG45" s="41"/>
      <c r="QUH45" s="41"/>
      <c r="QUI45" s="41"/>
      <c r="QUJ45" s="41"/>
      <c r="QUK45" s="41"/>
      <c r="QUL45" s="41"/>
      <c r="QUM45" s="41"/>
      <c r="QUN45" s="41"/>
      <c r="QUO45" s="41"/>
      <c r="QUP45" s="41"/>
      <c r="QUQ45" s="41"/>
      <c r="QUR45" s="41"/>
      <c r="QUS45" s="41"/>
      <c r="QUT45" s="41"/>
      <c r="QUU45" s="41"/>
      <c r="QUV45" s="41"/>
      <c r="QUW45" s="41"/>
      <c r="QUX45" s="41"/>
      <c r="QUY45" s="41"/>
      <c r="QUZ45" s="41"/>
      <c r="QVA45" s="41"/>
      <c r="QVB45" s="41"/>
      <c r="QVC45" s="41"/>
      <c r="QVD45" s="41"/>
      <c r="QVE45" s="41"/>
      <c r="QVF45" s="41"/>
      <c r="QVG45" s="41"/>
      <c r="QVH45" s="41"/>
      <c r="QVI45" s="41"/>
      <c r="QVJ45" s="41"/>
      <c r="QVK45" s="41"/>
      <c r="QVL45" s="41"/>
      <c r="QVM45" s="41"/>
      <c r="QVN45" s="41"/>
      <c r="QVO45" s="41"/>
      <c r="QVP45" s="41"/>
      <c r="QVQ45" s="41"/>
      <c r="QVR45" s="41"/>
      <c r="QVS45" s="41"/>
      <c r="QVT45" s="41"/>
      <c r="QVU45" s="41"/>
      <c r="QVV45" s="41"/>
      <c r="QVW45" s="41"/>
      <c r="QVX45" s="41"/>
      <c r="QVY45" s="41"/>
      <c r="QVZ45" s="41"/>
      <c r="QWA45" s="41"/>
      <c r="QWB45" s="41"/>
      <c r="QWC45" s="41"/>
      <c r="QWD45" s="41"/>
      <c r="QWE45" s="41"/>
      <c r="QWF45" s="41"/>
      <c r="QWG45" s="41"/>
      <c r="QWH45" s="41"/>
      <c r="QWI45" s="41"/>
      <c r="QWJ45" s="41"/>
      <c r="QWK45" s="41"/>
      <c r="QWL45" s="41"/>
      <c r="QWM45" s="41"/>
      <c r="QWN45" s="41"/>
      <c r="QWO45" s="41"/>
      <c r="QWP45" s="41"/>
      <c r="QWQ45" s="41"/>
      <c r="QWR45" s="41"/>
      <c r="QWS45" s="41"/>
      <c r="QWT45" s="41"/>
      <c r="QWU45" s="41"/>
      <c r="QWV45" s="41"/>
      <c r="QWW45" s="41"/>
      <c r="QWX45" s="41"/>
      <c r="QWY45" s="41"/>
      <c r="QWZ45" s="41"/>
      <c r="QXA45" s="41"/>
      <c r="QXB45" s="41"/>
      <c r="QXC45" s="41"/>
      <c r="QXD45" s="41"/>
      <c r="QXE45" s="41"/>
      <c r="QXF45" s="41"/>
      <c r="QXG45" s="41"/>
      <c r="QXH45" s="41"/>
      <c r="QXI45" s="41"/>
      <c r="QXJ45" s="41"/>
      <c r="QXK45" s="41"/>
      <c r="QXL45" s="41"/>
      <c r="QXM45" s="41"/>
      <c r="QXN45" s="41"/>
      <c r="QXO45" s="41"/>
      <c r="QXP45" s="41"/>
      <c r="QXQ45" s="41"/>
      <c r="QXR45" s="41"/>
      <c r="QXS45" s="41"/>
      <c r="QXT45" s="41"/>
      <c r="QXU45" s="41"/>
      <c r="QXV45" s="41"/>
      <c r="QXW45" s="41"/>
      <c r="QXX45" s="41"/>
      <c r="QXY45" s="41"/>
      <c r="QXZ45" s="41"/>
      <c r="QYA45" s="41"/>
      <c r="QYB45" s="41"/>
      <c r="QYC45" s="41"/>
      <c r="QYD45" s="41"/>
      <c r="QYE45" s="41"/>
      <c r="QYF45" s="41"/>
      <c r="QYG45" s="41"/>
      <c r="QYH45" s="41"/>
      <c r="QYI45" s="41"/>
      <c r="QYJ45" s="41"/>
      <c r="QYK45" s="41"/>
      <c r="QYL45" s="41"/>
      <c r="QYM45" s="41"/>
      <c r="QYN45" s="41"/>
      <c r="QYO45" s="41"/>
      <c r="QYP45" s="41"/>
      <c r="QYQ45" s="41"/>
      <c r="QYR45" s="41"/>
      <c r="QYS45" s="41"/>
      <c r="QYT45" s="41"/>
      <c r="QYU45" s="41"/>
      <c r="QYV45" s="41"/>
      <c r="QYW45" s="41"/>
      <c r="QYX45" s="41"/>
      <c r="QYY45" s="41"/>
      <c r="QYZ45" s="41"/>
      <c r="QZA45" s="41"/>
      <c r="QZB45" s="41"/>
      <c r="QZC45" s="41"/>
      <c r="QZD45" s="41"/>
      <c r="QZE45" s="41"/>
      <c r="QZF45" s="41"/>
      <c r="QZG45" s="41"/>
      <c r="QZH45" s="41"/>
      <c r="QZI45" s="41"/>
      <c r="QZJ45" s="41"/>
      <c r="QZK45" s="41"/>
      <c r="QZL45" s="41"/>
      <c r="QZM45" s="41"/>
      <c r="QZN45" s="41"/>
      <c r="QZO45" s="41"/>
      <c r="QZP45" s="41"/>
      <c r="QZQ45" s="41"/>
      <c r="QZR45" s="41"/>
      <c r="QZS45" s="41"/>
      <c r="QZT45" s="41"/>
      <c r="QZU45" s="41"/>
      <c r="QZV45" s="41"/>
      <c r="QZW45" s="41"/>
      <c r="QZX45" s="41"/>
      <c r="QZY45" s="41"/>
      <c r="QZZ45" s="41"/>
      <c r="RAA45" s="41"/>
      <c r="RAB45" s="41"/>
      <c r="RAC45" s="41"/>
      <c r="RAD45" s="41"/>
      <c r="RAE45" s="41"/>
      <c r="RAF45" s="41"/>
      <c r="RAG45" s="41"/>
      <c r="RAH45" s="41"/>
      <c r="RAI45" s="41"/>
      <c r="RAJ45" s="41"/>
      <c r="RAK45" s="41"/>
      <c r="RAL45" s="41"/>
      <c r="RAM45" s="41"/>
      <c r="RAN45" s="41"/>
      <c r="RAO45" s="41"/>
      <c r="RAP45" s="41"/>
      <c r="RAQ45" s="41"/>
      <c r="RAR45" s="41"/>
      <c r="RAS45" s="41"/>
      <c r="RAT45" s="41"/>
      <c r="RAU45" s="41"/>
      <c r="RAV45" s="41"/>
      <c r="RAW45" s="41"/>
      <c r="RAX45" s="41"/>
      <c r="RAY45" s="41"/>
      <c r="RAZ45" s="41"/>
      <c r="RBA45" s="41"/>
      <c r="RBB45" s="41"/>
      <c r="RBC45" s="41"/>
      <c r="RBD45" s="41"/>
      <c r="RBE45" s="41"/>
      <c r="RBF45" s="41"/>
      <c r="RBG45" s="41"/>
      <c r="RBH45" s="41"/>
      <c r="RBI45" s="41"/>
      <c r="RBJ45" s="41"/>
      <c r="RBK45" s="41"/>
      <c r="RBL45" s="41"/>
      <c r="RBM45" s="41"/>
      <c r="RBN45" s="41"/>
      <c r="RBO45" s="41"/>
      <c r="RBP45" s="41"/>
      <c r="RBQ45" s="41"/>
      <c r="RBR45" s="41"/>
      <c r="RBS45" s="41"/>
      <c r="RBT45" s="41"/>
      <c r="RBU45" s="41"/>
      <c r="RBV45" s="41"/>
      <c r="RBW45" s="41"/>
      <c r="RBX45" s="41"/>
      <c r="RBY45" s="41"/>
      <c r="RBZ45" s="41"/>
      <c r="RCA45" s="41"/>
      <c r="RCB45" s="41"/>
      <c r="RCC45" s="41"/>
      <c r="RCD45" s="41"/>
      <c r="RCE45" s="41"/>
      <c r="RCF45" s="41"/>
      <c r="RCG45" s="41"/>
      <c r="RCH45" s="41"/>
      <c r="RCI45" s="41"/>
      <c r="RCJ45" s="41"/>
      <c r="RCK45" s="41"/>
      <c r="RCL45" s="41"/>
      <c r="RCM45" s="41"/>
      <c r="RCN45" s="41"/>
      <c r="RCO45" s="41"/>
      <c r="RCP45" s="41"/>
      <c r="RCQ45" s="41"/>
      <c r="RCR45" s="41"/>
      <c r="RCS45" s="41"/>
      <c r="RCT45" s="41"/>
      <c r="RCU45" s="41"/>
      <c r="RCV45" s="41"/>
      <c r="RCW45" s="41"/>
      <c r="RCX45" s="41"/>
      <c r="RCY45" s="41"/>
      <c r="RCZ45" s="41"/>
      <c r="RDA45" s="41"/>
      <c r="RDB45" s="41"/>
      <c r="RDC45" s="41"/>
      <c r="RDD45" s="41"/>
      <c r="RDE45" s="41"/>
      <c r="RDF45" s="41"/>
      <c r="RDG45" s="41"/>
      <c r="RDH45" s="41"/>
      <c r="RDI45" s="41"/>
      <c r="RDJ45" s="41"/>
      <c r="RDK45" s="41"/>
      <c r="RDL45" s="41"/>
      <c r="RDM45" s="41"/>
      <c r="RDN45" s="41"/>
      <c r="RDO45" s="41"/>
      <c r="RDP45" s="41"/>
      <c r="RDQ45" s="41"/>
      <c r="RDR45" s="41"/>
      <c r="RDS45" s="41"/>
      <c r="RDT45" s="41"/>
      <c r="RDU45" s="41"/>
      <c r="RDV45" s="41"/>
      <c r="RDW45" s="41"/>
      <c r="RDX45" s="41"/>
      <c r="RDY45" s="41"/>
      <c r="RDZ45" s="41"/>
      <c r="REA45" s="41"/>
      <c r="REB45" s="41"/>
      <c r="REC45" s="41"/>
      <c r="RED45" s="41"/>
      <c r="REE45" s="41"/>
      <c r="REF45" s="41"/>
      <c r="REG45" s="41"/>
      <c r="REH45" s="41"/>
      <c r="REI45" s="41"/>
      <c r="REJ45" s="41"/>
      <c r="REK45" s="41"/>
      <c r="REL45" s="41"/>
      <c r="REM45" s="41"/>
      <c r="REN45" s="41"/>
      <c r="REO45" s="41"/>
      <c r="REP45" s="41"/>
      <c r="REQ45" s="41"/>
      <c r="RER45" s="41"/>
      <c r="RES45" s="41"/>
      <c r="RET45" s="41"/>
      <c r="REU45" s="41"/>
      <c r="REV45" s="41"/>
      <c r="REW45" s="41"/>
      <c r="REX45" s="41"/>
      <c r="REY45" s="41"/>
      <c r="REZ45" s="41"/>
      <c r="RFA45" s="41"/>
      <c r="RFB45" s="41"/>
      <c r="RFC45" s="41"/>
      <c r="RFD45" s="41"/>
      <c r="RFE45" s="41"/>
      <c r="RFF45" s="41"/>
      <c r="RFG45" s="41"/>
      <c r="RFH45" s="41"/>
      <c r="RFI45" s="41"/>
      <c r="RFJ45" s="41"/>
      <c r="RFK45" s="41"/>
      <c r="RFL45" s="41"/>
      <c r="RFM45" s="41"/>
      <c r="RFN45" s="41"/>
      <c r="RFO45" s="41"/>
      <c r="RFP45" s="41"/>
      <c r="RFQ45" s="41"/>
      <c r="RFR45" s="41"/>
      <c r="RFS45" s="41"/>
      <c r="RFT45" s="41"/>
      <c r="RFU45" s="41"/>
      <c r="RFV45" s="41"/>
      <c r="RFW45" s="41"/>
      <c r="RFX45" s="41"/>
      <c r="RFY45" s="41"/>
      <c r="RFZ45" s="41"/>
      <c r="RGA45" s="41"/>
      <c r="RGB45" s="41"/>
      <c r="RGC45" s="41"/>
      <c r="RGD45" s="41"/>
      <c r="RGE45" s="41"/>
      <c r="RGF45" s="41"/>
      <c r="RGG45" s="41"/>
      <c r="RGH45" s="41"/>
      <c r="RGI45" s="41"/>
      <c r="RGJ45" s="41"/>
      <c r="RGK45" s="41"/>
      <c r="RGL45" s="41"/>
      <c r="RGM45" s="41"/>
      <c r="RGN45" s="41"/>
      <c r="RGO45" s="41"/>
      <c r="RGP45" s="41"/>
      <c r="RGQ45" s="41"/>
      <c r="RGR45" s="41"/>
      <c r="RGS45" s="41"/>
      <c r="RGT45" s="41"/>
      <c r="RGU45" s="41"/>
      <c r="RGV45" s="41"/>
      <c r="RGW45" s="41"/>
      <c r="RGX45" s="41"/>
      <c r="RGY45" s="41"/>
      <c r="RGZ45" s="41"/>
      <c r="RHA45" s="41"/>
      <c r="RHB45" s="41"/>
      <c r="RHC45" s="41"/>
      <c r="RHD45" s="41"/>
      <c r="RHE45" s="41"/>
      <c r="RHF45" s="41"/>
      <c r="RHG45" s="41"/>
      <c r="RHH45" s="41"/>
      <c r="RHI45" s="41"/>
      <c r="RHJ45" s="41"/>
      <c r="RHK45" s="41"/>
      <c r="RHL45" s="41"/>
      <c r="RHM45" s="41"/>
      <c r="RHN45" s="41"/>
      <c r="RHO45" s="41"/>
      <c r="RHP45" s="41"/>
      <c r="RHQ45" s="41"/>
      <c r="RHR45" s="41"/>
      <c r="RHS45" s="41"/>
      <c r="RHT45" s="41"/>
      <c r="RHU45" s="41"/>
      <c r="RHV45" s="41"/>
      <c r="RHW45" s="41"/>
      <c r="RHX45" s="41"/>
      <c r="RHY45" s="41"/>
      <c r="RHZ45" s="41"/>
      <c r="RIA45" s="41"/>
      <c r="RIB45" s="41"/>
      <c r="RIC45" s="41"/>
      <c r="RID45" s="41"/>
      <c r="RIE45" s="41"/>
      <c r="RIF45" s="41"/>
      <c r="RIG45" s="41"/>
      <c r="RIH45" s="41"/>
      <c r="RII45" s="41"/>
      <c r="RIJ45" s="41"/>
      <c r="RIK45" s="41"/>
      <c r="RIL45" s="41"/>
      <c r="RIM45" s="41"/>
      <c r="RIN45" s="41"/>
      <c r="RIO45" s="41"/>
      <c r="RIP45" s="41"/>
      <c r="RIQ45" s="41"/>
      <c r="RIR45" s="41"/>
      <c r="RIS45" s="41"/>
      <c r="RIT45" s="41"/>
      <c r="RIU45" s="41"/>
      <c r="RIV45" s="41"/>
      <c r="RIW45" s="41"/>
      <c r="RIX45" s="41"/>
      <c r="RIY45" s="41"/>
      <c r="RIZ45" s="41"/>
      <c r="RJA45" s="41"/>
      <c r="RJB45" s="41"/>
      <c r="RJC45" s="41"/>
      <c r="RJD45" s="41"/>
      <c r="RJE45" s="41"/>
      <c r="RJF45" s="41"/>
      <c r="RJG45" s="41"/>
      <c r="RJH45" s="41"/>
      <c r="RJI45" s="41"/>
      <c r="RJJ45" s="41"/>
      <c r="RJK45" s="41"/>
      <c r="RJL45" s="41"/>
      <c r="RJM45" s="41"/>
      <c r="RJN45" s="41"/>
      <c r="RJO45" s="41"/>
      <c r="RJP45" s="41"/>
      <c r="RJQ45" s="41"/>
      <c r="RJR45" s="41"/>
      <c r="RJS45" s="41"/>
      <c r="RJT45" s="41"/>
      <c r="RJU45" s="41"/>
      <c r="RJV45" s="41"/>
      <c r="RJW45" s="41"/>
      <c r="RJX45" s="41"/>
      <c r="RJY45" s="41"/>
      <c r="RJZ45" s="41"/>
      <c r="RKA45" s="41"/>
      <c r="RKB45" s="41"/>
      <c r="RKC45" s="41"/>
      <c r="RKD45" s="41"/>
      <c r="RKE45" s="41"/>
      <c r="RKF45" s="41"/>
      <c r="RKG45" s="41"/>
      <c r="RKH45" s="41"/>
      <c r="RKI45" s="41"/>
      <c r="RKJ45" s="41"/>
      <c r="RKK45" s="41"/>
      <c r="RKL45" s="41"/>
      <c r="RKM45" s="41"/>
      <c r="RKN45" s="41"/>
      <c r="RKO45" s="41"/>
      <c r="RKP45" s="41"/>
      <c r="RKQ45" s="41"/>
      <c r="RKR45" s="41"/>
      <c r="RKS45" s="41"/>
      <c r="RKT45" s="41"/>
      <c r="RKU45" s="41"/>
      <c r="RKV45" s="41"/>
      <c r="RKW45" s="41"/>
      <c r="RKX45" s="41"/>
      <c r="RKY45" s="41"/>
      <c r="RKZ45" s="41"/>
      <c r="RLA45" s="41"/>
      <c r="RLB45" s="41"/>
      <c r="RLC45" s="41"/>
      <c r="RLD45" s="41"/>
      <c r="RLE45" s="41"/>
      <c r="RLF45" s="41"/>
      <c r="RLG45" s="41"/>
      <c r="RLH45" s="41"/>
      <c r="RLI45" s="41"/>
      <c r="RLJ45" s="41"/>
      <c r="RLK45" s="41"/>
      <c r="RLL45" s="41"/>
      <c r="RLM45" s="41"/>
      <c r="RLN45" s="41"/>
      <c r="RLO45" s="41"/>
      <c r="RLP45" s="41"/>
      <c r="RLQ45" s="41"/>
      <c r="RLR45" s="41"/>
      <c r="RLS45" s="41"/>
      <c r="RLT45" s="41"/>
      <c r="RLU45" s="41"/>
      <c r="RLV45" s="41"/>
      <c r="RLW45" s="41"/>
      <c r="RLX45" s="41"/>
      <c r="RLY45" s="41"/>
      <c r="RLZ45" s="41"/>
      <c r="RMA45" s="41"/>
      <c r="RMB45" s="41"/>
      <c r="RMC45" s="41"/>
      <c r="RMD45" s="41"/>
      <c r="RME45" s="41"/>
      <c r="RMF45" s="41"/>
      <c r="RMG45" s="41"/>
      <c r="RMH45" s="41"/>
      <c r="RMI45" s="41"/>
      <c r="RMJ45" s="41"/>
      <c r="RMK45" s="41"/>
      <c r="RML45" s="41"/>
      <c r="RMM45" s="41"/>
      <c r="RMN45" s="41"/>
      <c r="RMO45" s="41"/>
      <c r="RMP45" s="41"/>
      <c r="RMQ45" s="41"/>
      <c r="RMR45" s="41"/>
      <c r="RMS45" s="41"/>
      <c r="RMT45" s="41"/>
      <c r="RMU45" s="41"/>
      <c r="RMV45" s="41"/>
      <c r="RMW45" s="41"/>
      <c r="RMX45" s="41"/>
      <c r="RMY45" s="41"/>
      <c r="RMZ45" s="41"/>
      <c r="RNA45" s="41"/>
      <c r="RNB45" s="41"/>
      <c r="RNC45" s="41"/>
      <c r="RND45" s="41"/>
      <c r="RNE45" s="41"/>
      <c r="RNF45" s="41"/>
      <c r="RNG45" s="41"/>
      <c r="RNH45" s="41"/>
      <c r="RNI45" s="41"/>
      <c r="RNJ45" s="41"/>
      <c r="RNK45" s="41"/>
      <c r="RNL45" s="41"/>
      <c r="RNM45" s="41"/>
      <c r="RNN45" s="41"/>
      <c r="RNO45" s="41"/>
      <c r="RNP45" s="41"/>
      <c r="RNQ45" s="41"/>
      <c r="RNR45" s="41"/>
      <c r="RNS45" s="41"/>
      <c r="RNT45" s="41"/>
      <c r="RNU45" s="41"/>
      <c r="RNV45" s="41"/>
      <c r="RNW45" s="41"/>
      <c r="RNX45" s="41"/>
      <c r="RNY45" s="41"/>
      <c r="RNZ45" s="41"/>
      <c r="ROA45" s="41"/>
      <c r="ROB45" s="41"/>
      <c r="ROC45" s="41"/>
      <c r="ROD45" s="41"/>
      <c r="ROE45" s="41"/>
      <c r="ROF45" s="41"/>
      <c r="ROG45" s="41"/>
      <c r="ROH45" s="41"/>
      <c r="ROI45" s="41"/>
      <c r="ROJ45" s="41"/>
      <c r="ROK45" s="41"/>
      <c r="ROL45" s="41"/>
      <c r="ROM45" s="41"/>
      <c r="RON45" s="41"/>
      <c r="ROO45" s="41"/>
      <c r="ROP45" s="41"/>
      <c r="ROQ45" s="41"/>
      <c r="ROR45" s="41"/>
      <c r="ROS45" s="41"/>
      <c r="ROT45" s="41"/>
      <c r="ROU45" s="41"/>
      <c r="ROV45" s="41"/>
      <c r="ROW45" s="41"/>
      <c r="ROX45" s="41"/>
      <c r="ROY45" s="41"/>
      <c r="ROZ45" s="41"/>
      <c r="RPA45" s="41"/>
      <c r="RPB45" s="41"/>
      <c r="RPC45" s="41"/>
      <c r="RPD45" s="41"/>
      <c r="RPE45" s="41"/>
      <c r="RPF45" s="41"/>
      <c r="RPG45" s="41"/>
      <c r="RPH45" s="41"/>
      <c r="RPI45" s="41"/>
      <c r="RPJ45" s="41"/>
      <c r="RPK45" s="41"/>
      <c r="RPL45" s="41"/>
      <c r="RPM45" s="41"/>
      <c r="RPN45" s="41"/>
      <c r="RPO45" s="41"/>
      <c r="RPP45" s="41"/>
      <c r="RPQ45" s="41"/>
      <c r="RPR45" s="41"/>
      <c r="RPS45" s="41"/>
      <c r="RPT45" s="41"/>
      <c r="RPU45" s="41"/>
      <c r="RPV45" s="41"/>
      <c r="RPW45" s="41"/>
      <c r="RPX45" s="41"/>
      <c r="RPY45" s="41"/>
      <c r="RPZ45" s="41"/>
      <c r="RQA45" s="41"/>
      <c r="RQB45" s="41"/>
      <c r="RQC45" s="41"/>
      <c r="RQD45" s="41"/>
      <c r="RQE45" s="41"/>
      <c r="RQF45" s="41"/>
      <c r="RQG45" s="41"/>
      <c r="RQH45" s="41"/>
      <c r="RQI45" s="41"/>
      <c r="RQJ45" s="41"/>
      <c r="RQK45" s="41"/>
      <c r="RQL45" s="41"/>
      <c r="RQM45" s="41"/>
      <c r="RQN45" s="41"/>
      <c r="RQO45" s="41"/>
      <c r="RQP45" s="41"/>
      <c r="RQQ45" s="41"/>
      <c r="RQR45" s="41"/>
      <c r="RQS45" s="41"/>
      <c r="RQT45" s="41"/>
      <c r="RQU45" s="41"/>
      <c r="RQV45" s="41"/>
      <c r="RQW45" s="41"/>
      <c r="RQX45" s="41"/>
      <c r="RQY45" s="41"/>
      <c r="RQZ45" s="41"/>
      <c r="RRA45" s="41"/>
      <c r="RRB45" s="41"/>
      <c r="RRC45" s="41"/>
      <c r="RRD45" s="41"/>
      <c r="RRE45" s="41"/>
      <c r="RRF45" s="41"/>
      <c r="RRG45" s="41"/>
      <c r="RRH45" s="41"/>
      <c r="RRI45" s="41"/>
      <c r="RRJ45" s="41"/>
      <c r="RRK45" s="41"/>
      <c r="RRL45" s="41"/>
      <c r="RRM45" s="41"/>
      <c r="RRN45" s="41"/>
      <c r="RRO45" s="41"/>
      <c r="RRP45" s="41"/>
      <c r="RRQ45" s="41"/>
      <c r="RRR45" s="41"/>
      <c r="RRS45" s="41"/>
      <c r="RRT45" s="41"/>
      <c r="RRU45" s="41"/>
      <c r="RRV45" s="41"/>
      <c r="RRW45" s="41"/>
      <c r="RRX45" s="41"/>
      <c r="RRY45" s="41"/>
      <c r="RRZ45" s="41"/>
      <c r="RSA45" s="41"/>
      <c r="RSB45" s="41"/>
      <c r="RSC45" s="41"/>
      <c r="RSD45" s="41"/>
      <c r="RSE45" s="41"/>
      <c r="RSF45" s="41"/>
      <c r="RSG45" s="41"/>
      <c r="RSH45" s="41"/>
      <c r="RSI45" s="41"/>
      <c r="RSJ45" s="41"/>
      <c r="RSK45" s="41"/>
      <c r="RSL45" s="41"/>
      <c r="RSM45" s="41"/>
      <c r="RSN45" s="41"/>
      <c r="RSO45" s="41"/>
      <c r="RSP45" s="41"/>
      <c r="RSQ45" s="41"/>
      <c r="RSR45" s="41"/>
      <c r="RSS45" s="41"/>
      <c r="RST45" s="41"/>
      <c r="RSU45" s="41"/>
      <c r="RSV45" s="41"/>
      <c r="RSW45" s="41"/>
      <c r="RSX45" s="41"/>
      <c r="RSY45" s="41"/>
      <c r="RSZ45" s="41"/>
      <c r="RTA45" s="41"/>
      <c r="RTB45" s="41"/>
      <c r="RTC45" s="41"/>
      <c r="RTD45" s="41"/>
      <c r="RTE45" s="41"/>
      <c r="RTF45" s="41"/>
      <c r="RTG45" s="41"/>
      <c r="RTH45" s="41"/>
      <c r="RTI45" s="41"/>
      <c r="RTJ45" s="41"/>
      <c r="RTK45" s="41"/>
      <c r="RTL45" s="41"/>
      <c r="RTM45" s="41"/>
      <c r="RTN45" s="41"/>
      <c r="RTO45" s="41"/>
      <c r="RTP45" s="41"/>
      <c r="RTQ45" s="41"/>
      <c r="RTR45" s="41"/>
      <c r="RTS45" s="41"/>
      <c r="RTT45" s="41"/>
      <c r="RTU45" s="41"/>
      <c r="RTV45" s="41"/>
      <c r="RTW45" s="41"/>
      <c r="RTX45" s="41"/>
      <c r="RTY45" s="41"/>
      <c r="RTZ45" s="41"/>
      <c r="RUA45" s="41"/>
      <c r="RUB45" s="41"/>
      <c r="RUC45" s="41"/>
      <c r="RUD45" s="41"/>
      <c r="RUE45" s="41"/>
      <c r="RUF45" s="41"/>
      <c r="RUG45" s="41"/>
      <c r="RUH45" s="41"/>
      <c r="RUI45" s="41"/>
      <c r="RUJ45" s="41"/>
      <c r="RUK45" s="41"/>
      <c r="RUL45" s="41"/>
      <c r="RUM45" s="41"/>
      <c r="RUN45" s="41"/>
      <c r="RUO45" s="41"/>
      <c r="RUP45" s="41"/>
      <c r="RUQ45" s="41"/>
      <c r="RUR45" s="41"/>
      <c r="RUS45" s="41"/>
      <c r="RUT45" s="41"/>
      <c r="RUU45" s="41"/>
      <c r="RUV45" s="41"/>
      <c r="RUW45" s="41"/>
      <c r="RUX45" s="41"/>
      <c r="RUY45" s="41"/>
      <c r="RUZ45" s="41"/>
      <c r="RVA45" s="41"/>
      <c r="RVB45" s="41"/>
      <c r="RVC45" s="41"/>
      <c r="RVD45" s="41"/>
      <c r="RVE45" s="41"/>
      <c r="RVF45" s="41"/>
      <c r="RVG45" s="41"/>
      <c r="RVH45" s="41"/>
      <c r="RVI45" s="41"/>
      <c r="RVJ45" s="41"/>
      <c r="RVK45" s="41"/>
      <c r="RVL45" s="41"/>
      <c r="RVM45" s="41"/>
      <c r="RVN45" s="41"/>
      <c r="RVO45" s="41"/>
      <c r="RVP45" s="41"/>
      <c r="RVQ45" s="41"/>
      <c r="RVR45" s="41"/>
      <c r="RVS45" s="41"/>
      <c r="RVT45" s="41"/>
      <c r="RVU45" s="41"/>
      <c r="RVV45" s="41"/>
      <c r="RVW45" s="41"/>
      <c r="RVX45" s="41"/>
      <c r="RVY45" s="41"/>
      <c r="RVZ45" s="41"/>
      <c r="RWA45" s="41"/>
      <c r="RWB45" s="41"/>
      <c r="RWC45" s="41"/>
      <c r="RWD45" s="41"/>
      <c r="RWE45" s="41"/>
      <c r="RWF45" s="41"/>
      <c r="RWG45" s="41"/>
      <c r="RWH45" s="41"/>
      <c r="RWI45" s="41"/>
      <c r="RWJ45" s="41"/>
      <c r="RWK45" s="41"/>
      <c r="RWL45" s="41"/>
      <c r="RWM45" s="41"/>
      <c r="RWN45" s="41"/>
      <c r="RWO45" s="41"/>
      <c r="RWP45" s="41"/>
      <c r="RWQ45" s="41"/>
      <c r="RWR45" s="41"/>
      <c r="RWS45" s="41"/>
      <c r="RWT45" s="41"/>
      <c r="RWU45" s="41"/>
      <c r="RWV45" s="41"/>
      <c r="RWW45" s="41"/>
      <c r="RWX45" s="41"/>
      <c r="RWY45" s="41"/>
      <c r="RWZ45" s="41"/>
      <c r="RXA45" s="41"/>
      <c r="RXB45" s="41"/>
      <c r="RXC45" s="41"/>
      <c r="RXD45" s="41"/>
      <c r="RXE45" s="41"/>
      <c r="RXF45" s="41"/>
      <c r="RXG45" s="41"/>
      <c r="RXH45" s="41"/>
      <c r="RXI45" s="41"/>
      <c r="RXJ45" s="41"/>
      <c r="RXK45" s="41"/>
      <c r="RXL45" s="41"/>
      <c r="RXM45" s="41"/>
      <c r="RXN45" s="41"/>
      <c r="RXO45" s="41"/>
      <c r="RXP45" s="41"/>
      <c r="RXQ45" s="41"/>
      <c r="RXR45" s="41"/>
      <c r="RXS45" s="41"/>
      <c r="RXT45" s="41"/>
      <c r="RXU45" s="41"/>
      <c r="RXV45" s="41"/>
      <c r="RXW45" s="41"/>
      <c r="RXX45" s="41"/>
      <c r="RXY45" s="41"/>
      <c r="RXZ45" s="41"/>
      <c r="RYA45" s="41"/>
      <c r="RYB45" s="41"/>
      <c r="RYC45" s="41"/>
      <c r="RYD45" s="41"/>
      <c r="RYE45" s="41"/>
      <c r="RYF45" s="41"/>
      <c r="RYG45" s="41"/>
      <c r="RYH45" s="41"/>
      <c r="RYI45" s="41"/>
      <c r="RYJ45" s="41"/>
      <c r="RYK45" s="41"/>
      <c r="RYL45" s="41"/>
      <c r="RYM45" s="41"/>
      <c r="RYN45" s="41"/>
      <c r="RYO45" s="41"/>
      <c r="RYP45" s="41"/>
      <c r="RYQ45" s="41"/>
      <c r="RYR45" s="41"/>
      <c r="RYS45" s="41"/>
      <c r="RYT45" s="41"/>
      <c r="RYU45" s="41"/>
      <c r="RYV45" s="41"/>
      <c r="RYW45" s="41"/>
      <c r="RYX45" s="41"/>
      <c r="RYY45" s="41"/>
      <c r="RYZ45" s="41"/>
      <c r="RZA45" s="41"/>
      <c r="RZB45" s="41"/>
      <c r="RZC45" s="41"/>
      <c r="RZD45" s="41"/>
      <c r="RZE45" s="41"/>
      <c r="RZF45" s="41"/>
      <c r="RZG45" s="41"/>
      <c r="RZH45" s="41"/>
      <c r="RZI45" s="41"/>
      <c r="RZJ45" s="41"/>
      <c r="RZK45" s="41"/>
      <c r="RZL45" s="41"/>
      <c r="RZM45" s="41"/>
      <c r="RZN45" s="41"/>
      <c r="RZO45" s="41"/>
      <c r="RZP45" s="41"/>
      <c r="RZQ45" s="41"/>
      <c r="RZR45" s="41"/>
      <c r="RZS45" s="41"/>
      <c r="RZT45" s="41"/>
      <c r="RZU45" s="41"/>
      <c r="RZV45" s="41"/>
      <c r="RZW45" s="41"/>
      <c r="RZX45" s="41"/>
      <c r="RZY45" s="41"/>
      <c r="RZZ45" s="41"/>
      <c r="SAA45" s="41"/>
      <c r="SAB45" s="41"/>
      <c r="SAC45" s="41"/>
      <c r="SAD45" s="41"/>
      <c r="SAE45" s="41"/>
      <c r="SAF45" s="41"/>
      <c r="SAG45" s="41"/>
      <c r="SAH45" s="41"/>
      <c r="SAI45" s="41"/>
      <c r="SAJ45" s="41"/>
      <c r="SAK45" s="41"/>
      <c r="SAL45" s="41"/>
      <c r="SAM45" s="41"/>
      <c r="SAN45" s="41"/>
      <c r="SAO45" s="41"/>
      <c r="SAP45" s="41"/>
      <c r="SAQ45" s="41"/>
      <c r="SAR45" s="41"/>
      <c r="SAS45" s="41"/>
      <c r="SAT45" s="41"/>
      <c r="SAU45" s="41"/>
      <c r="SAV45" s="41"/>
      <c r="SAW45" s="41"/>
      <c r="SAX45" s="41"/>
      <c r="SAY45" s="41"/>
      <c r="SAZ45" s="41"/>
      <c r="SBA45" s="41"/>
      <c r="SBB45" s="41"/>
      <c r="SBC45" s="41"/>
      <c r="SBD45" s="41"/>
      <c r="SBE45" s="41"/>
      <c r="SBF45" s="41"/>
      <c r="SBG45" s="41"/>
      <c r="SBH45" s="41"/>
      <c r="SBI45" s="41"/>
      <c r="SBJ45" s="41"/>
      <c r="SBK45" s="41"/>
      <c r="SBL45" s="41"/>
      <c r="SBM45" s="41"/>
      <c r="SBN45" s="41"/>
      <c r="SBO45" s="41"/>
      <c r="SBP45" s="41"/>
      <c r="SBQ45" s="41"/>
      <c r="SBR45" s="41"/>
      <c r="SBS45" s="41"/>
      <c r="SBT45" s="41"/>
      <c r="SBU45" s="41"/>
      <c r="SBV45" s="41"/>
      <c r="SBW45" s="41"/>
      <c r="SBX45" s="41"/>
      <c r="SBY45" s="41"/>
      <c r="SBZ45" s="41"/>
      <c r="SCA45" s="41"/>
      <c r="SCB45" s="41"/>
      <c r="SCC45" s="41"/>
      <c r="SCD45" s="41"/>
      <c r="SCE45" s="41"/>
      <c r="SCF45" s="41"/>
      <c r="SCG45" s="41"/>
      <c r="SCH45" s="41"/>
      <c r="SCI45" s="41"/>
      <c r="SCJ45" s="41"/>
      <c r="SCK45" s="41"/>
      <c r="SCL45" s="41"/>
      <c r="SCM45" s="41"/>
      <c r="SCN45" s="41"/>
      <c r="SCO45" s="41"/>
      <c r="SCP45" s="41"/>
      <c r="SCQ45" s="41"/>
      <c r="SCR45" s="41"/>
      <c r="SCS45" s="41"/>
      <c r="SCT45" s="41"/>
      <c r="SCU45" s="41"/>
      <c r="SCV45" s="41"/>
      <c r="SCW45" s="41"/>
      <c r="SCX45" s="41"/>
      <c r="SCY45" s="41"/>
      <c r="SCZ45" s="41"/>
      <c r="SDA45" s="41"/>
      <c r="SDB45" s="41"/>
      <c r="SDC45" s="41"/>
      <c r="SDD45" s="41"/>
      <c r="SDE45" s="41"/>
      <c r="SDF45" s="41"/>
      <c r="SDG45" s="41"/>
      <c r="SDH45" s="41"/>
      <c r="SDI45" s="41"/>
      <c r="SDJ45" s="41"/>
      <c r="SDK45" s="41"/>
      <c r="SDL45" s="41"/>
      <c r="SDM45" s="41"/>
      <c r="SDN45" s="41"/>
      <c r="SDO45" s="41"/>
      <c r="SDP45" s="41"/>
      <c r="SDQ45" s="41"/>
      <c r="SDR45" s="41"/>
      <c r="SDS45" s="41"/>
      <c r="SDT45" s="41"/>
      <c r="SDU45" s="41"/>
      <c r="SDV45" s="41"/>
      <c r="SDW45" s="41"/>
      <c r="SDX45" s="41"/>
      <c r="SDY45" s="41"/>
      <c r="SDZ45" s="41"/>
      <c r="SEA45" s="41"/>
      <c r="SEB45" s="41"/>
      <c r="SEC45" s="41"/>
      <c r="SED45" s="41"/>
      <c r="SEE45" s="41"/>
      <c r="SEF45" s="41"/>
      <c r="SEG45" s="41"/>
      <c r="SEH45" s="41"/>
      <c r="SEI45" s="41"/>
      <c r="SEJ45" s="41"/>
      <c r="SEK45" s="41"/>
      <c r="SEL45" s="41"/>
      <c r="SEM45" s="41"/>
      <c r="SEN45" s="41"/>
      <c r="SEO45" s="41"/>
      <c r="SEP45" s="41"/>
      <c r="SEQ45" s="41"/>
      <c r="SER45" s="41"/>
      <c r="SES45" s="41"/>
      <c r="SET45" s="41"/>
      <c r="SEU45" s="41"/>
      <c r="SEV45" s="41"/>
      <c r="SEW45" s="41"/>
      <c r="SEX45" s="41"/>
      <c r="SEY45" s="41"/>
      <c r="SEZ45" s="41"/>
      <c r="SFA45" s="41"/>
      <c r="SFB45" s="41"/>
      <c r="SFC45" s="41"/>
      <c r="SFD45" s="41"/>
      <c r="SFE45" s="41"/>
      <c r="SFF45" s="41"/>
      <c r="SFG45" s="41"/>
      <c r="SFH45" s="41"/>
      <c r="SFI45" s="41"/>
      <c r="SFJ45" s="41"/>
      <c r="SFK45" s="41"/>
      <c r="SFL45" s="41"/>
      <c r="SFM45" s="41"/>
      <c r="SFN45" s="41"/>
      <c r="SFO45" s="41"/>
      <c r="SFP45" s="41"/>
      <c r="SFQ45" s="41"/>
      <c r="SFR45" s="41"/>
      <c r="SFS45" s="41"/>
      <c r="SFT45" s="41"/>
      <c r="SFU45" s="41"/>
      <c r="SFV45" s="41"/>
      <c r="SFW45" s="41"/>
      <c r="SFX45" s="41"/>
      <c r="SFY45" s="41"/>
      <c r="SFZ45" s="41"/>
      <c r="SGA45" s="41"/>
      <c r="SGB45" s="41"/>
      <c r="SGC45" s="41"/>
      <c r="SGD45" s="41"/>
      <c r="SGE45" s="41"/>
      <c r="SGF45" s="41"/>
      <c r="SGG45" s="41"/>
      <c r="SGH45" s="41"/>
      <c r="SGI45" s="41"/>
      <c r="SGJ45" s="41"/>
      <c r="SGK45" s="41"/>
      <c r="SGL45" s="41"/>
      <c r="SGM45" s="41"/>
      <c r="SGN45" s="41"/>
      <c r="SGO45" s="41"/>
      <c r="SGP45" s="41"/>
      <c r="SGQ45" s="41"/>
      <c r="SGR45" s="41"/>
      <c r="SGS45" s="41"/>
      <c r="SGT45" s="41"/>
      <c r="SGU45" s="41"/>
      <c r="SGV45" s="41"/>
      <c r="SGW45" s="41"/>
      <c r="SGX45" s="41"/>
      <c r="SGY45" s="41"/>
      <c r="SGZ45" s="41"/>
      <c r="SHA45" s="41"/>
      <c r="SHB45" s="41"/>
      <c r="SHC45" s="41"/>
      <c r="SHD45" s="41"/>
      <c r="SHE45" s="41"/>
      <c r="SHF45" s="41"/>
      <c r="SHG45" s="41"/>
      <c r="SHH45" s="41"/>
      <c r="SHI45" s="41"/>
      <c r="SHJ45" s="41"/>
      <c r="SHK45" s="41"/>
      <c r="SHL45" s="41"/>
      <c r="SHM45" s="41"/>
      <c r="SHN45" s="41"/>
      <c r="SHO45" s="41"/>
      <c r="SHP45" s="41"/>
      <c r="SHQ45" s="41"/>
      <c r="SHR45" s="41"/>
      <c r="SHS45" s="41"/>
      <c r="SHT45" s="41"/>
      <c r="SHU45" s="41"/>
      <c r="SHV45" s="41"/>
      <c r="SHW45" s="41"/>
      <c r="SHX45" s="41"/>
      <c r="SHY45" s="41"/>
      <c r="SHZ45" s="41"/>
      <c r="SIA45" s="41"/>
      <c r="SIB45" s="41"/>
      <c r="SIC45" s="41"/>
      <c r="SID45" s="41"/>
      <c r="SIE45" s="41"/>
      <c r="SIF45" s="41"/>
      <c r="SIG45" s="41"/>
      <c r="SIH45" s="41"/>
      <c r="SII45" s="41"/>
      <c r="SIJ45" s="41"/>
      <c r="SIK45" s="41"/>
      <c r="SIL45" s="41"/>
      <c r="SIM45" s="41"/>
      <c r="SIN45" s="41"/>
      <c r="SIO45" s="41"/>
      <c r="SIP45" s="41"/>
      <c r="SIQ45" s="41"/>
      <c r="SIR45" s="41"/>
      <c r="SIS45" s="41"/>
      <c r="SIT45" s="41"/>
      <c r="SIU45" s="41"/>
      <c r="SIV45" s="41"/>
      <c r="SIW45" s="41"/>
      <c r="SIX45" s="41"/>
      <c r="SIY45" s="41"/>
      <c r="SIZ45" s="41"/>
      <c r="SJA45" s="41"/>
      <c r="SJB45" s="41"/>
      <c r="SJC45" s="41"/>
      <c r="SJD45" s="41"/>
      <c r="SJE45" s="41"/>
      <c r="SJF45" s="41"/>
      <c r="SJG45" s="41"/>
      <c r="SJH45" s="41"/>
      <c r="SJI45" s="41"/>
      <c r="SJJ45" s="41"/>
      <c r="SJK45" s="41"/>
      <c r="SJL45" s="41"/>
      <c r="SJM45" s="41"/>
      <c r="SJN45" s="41"/>
      <c r="SJO45" s="41"/>
      <c r="SJP45" s="41"/>
      <c r="SJQ45" s="41"/>
      <c r="SJR45" s="41"/>
      <c r="SJS45" s="41"/>
      <c r="SJT45" s="41"/>
      <c r="SJU45" s="41"/>
      <c r="SJV45" s="41"/>
      <c r="SJW45" s="41"/>
      <c r="SJX45" s="41"/>
      <c r="SJY45" s="41"/>
      <c r="SJZ45" s="41"/>
      <c r="SKA45" s="41"/>
      <c r="SKB45" s="41"/>
      <c r="SKC45" s="41"/>
      <c r="SKD45" s="41"/>
      <c r="SKE45" s="41"/>
      <c r="SKF45" s="41"/>
      <c r="SKG45" s="41"/>
      <c r="SKH45" s="41"/>
      <c r="SKI45" s="41"/>
      <c r="SKJ45" s="41"/>
      <c r="SKK45" s="41"/>
      <c r="SKL45" s="41"/>
      <c r="SKM45" s="41"/>
      <c r="SKN45" s="41"/>
      <c r="SKO45" s="41"/>
      <c r="SKP45" s="41"/>
      <c r="SKQ45" s="41"/>
      <c r="SKR45" s="41"/>
      <c r="SKS45" s="41"/>
      <c r="SKT45" s="41"/>
      <c r="SKU45" s="41"/>
      <c r="SKV45" s="41"/>
      <c r="SKW45" s="41"/>
      <c r="SKX45" s="41"/>
      <c r="SKY45" s="41"/>
      <c r="SKZ45" s="41"/>
      <c r="SLA45" s="41"/>
      <c r="SLB45" s="41"/>
      <c r="SLC45" s="41"/>
      <c r="SLD45" s="41"/>
      <c r="SLE45" s="41"/>
      <c r="SLF45" s="41"/>
      <c r="SLG45" s="41"/>
      <c r="SLH45" s="41"/>
      <c r="SLI45" s="41"/>
      <c r="SLJ45" s="41"/>
      <c r="SLK45" s="41"/>
      <c r="SLL45" s="41"/>
      <c r="SLM45" s="41"/>
      <c r="SLN45" s="41"/>
      <c r="SLO45" s="41"/>
      <c r="SLP45" s="41"/>
      <c r="SLQ45" s="41"/>
      <c r="SLR45" s="41"/>
      <c r="SLS45" s="41"/>
      <c r="SLT45" s="41"/>
      <c r="SLU45" s="41"/>
      <c r="SLV45" s="41"/>
      <c r="SLW45" s="41"/>
      <c r="SLX45" s="41"/>
      <c r="SLY45" s="41"/>
      <c r="SLZ45" s="41"/>
      <c r="SMA45" s="41"/>
      <c r="SMB45" s="41"/>
      <c r="SMC45" s="41"/>
      <c r="SMD45" s="41"/>
      <c r="SME45" s="41"/>
      <c r="SMF45" s="41"/>
      <c r="SMG45" s="41"/>
      <c r="SMH45" s="41"/>
      <c r="SMI45" s="41"/>
      <c r="SMJ45" s="41"/>
      <c r="SMK45" s="41"/>
      <c r="SML45" s="41"/>
      <c r="SMM45" s="41"/>
      <c r="SMN45" s="41"/>
      <c r="SMO45" s="41"/>
      <c r="SMP45" s="41"/>
      <c r="SMQ45" s="41"/>
      <c r="SMR45" s="41"/>
      <c r="SMS45" s="41"/>
      <c r="SMT45" s="41"/>
      <c r="SMU45" s="41"/>
      <c r="SMV45" s="41"/>
      <c r="SMW45" s="41"/>
      <c r="SMX45" s="41"/>
      <c r="SMY45" s="41"/>
      <c r="SMZ45" s="41"/>
      <c r="SNA45" s="41"/>
      <c r="SNB45" s="41"/>
      <c r="SNC45" s="41"/>
      <c r="SND45" s="41"/>
      <c r="SNE45" s="41"/>
      <c r="SNF45" s="41"/>
      <c r="SNG45" s="41"/>
      <c r="SNH45" s="41"/>
      <c r="SNI45" s="41"/>
      <c r="SNJ45" s="41"/>
      <c r="SNK45" s="41"/>
      <c r="SNL45" s="41"/>
      <c r="SNM45" s="41"/>
      <c r="SNN45" s="41"/>
      <c r="SNO45" s="41"/>
      <c r="SNP45" s="41"/>
      <c r="SNQ45" s="41"/>
      <c r="SNR45" s="41"/>
      <c r="SNS45" s="41"/>
      <c r="SNT45" s="41"/>
      <c r="SNU45" s="41"/>
      <c r="SNV45" s="41"/>
      <c r="SNW45" s="41"/>
      <c r="SNX45" s="41"/>
      <c r="SNY45" s="41"/>
      <c r="SNZ45" s="41"/>
      <c r="SOA45" s="41"/>
      <c r="SOB45" s="41"/>
      <c r="SOC45" s="41"/>
      <c r="SOD45" s="41"/>
      <c r="SOE45" s="41"/>
      <c r="SOF45" s="41"/>
      <c r="SOG45" s="41"/>
      <c r="SOH45" s="41"/>
      <c r="SOI45" s="41"/>
      <c r="SOJ45" s="41"/>
      <c r="SOK45" s="41"/>
      <c r="SOL45" s="41"/>
      <c r="SOM45" s="41"/>
      <c r="SON45" s="41"/>
      <c r="SOO45" s="41"/>
      <c r="SOP45" s="41"/>
      <c r="SOQ45" s="41"/>
      <c r="SOR45" s="41"/>
      <c r="SOS45" s="41"/>
      <c r="SOT45" s="41"/>
      <c r="SOU45" s="41"/>
      <c r="SOV45" s="41"/>
      <c r="SOW45" s="41"/>
      <c r="SOX45" s="41"/>
      <c r="SOY45" s="41"/>
      <c r="SOZ45" s="41"/>
      <c r="SPA45" s="41"/>
      <c r="SPB45" s="41"/>
      <c r="SPC45" s="41"/>
      <c r="SPD45" s="41"/>
      <c r="SPE45" s="41"/>
      <c r="SPF45" s="41"/>
      <c r="SPG45" s="41"/>
      <c r="SPH45" s="41"/>
      <c r="SPI45" s="41"/>
      <c r="SPJ45" s="41"/>
      <c r="SPK45" s="41"/>
      <c r="SPL45" s="41"/>
      <c r="SPM45" s="41"/>
      <c r="SPN45" s="41"/>
      <c r="SPO45" s="41"/>
      <c r="SPP45" s="41"/>
      <c r="SPQ45" s="41"/>
      <c r="SPR45" s="41"/>
      <c r="SPS45" s="41"/>
      <c r="SPT45" s="41"/>
      <c r="SPU45" s="41"/>
      <c r="SPV45" s="41"/>
      <c r="SPW45" s="41"/>
      <c r="SPX45" s="41"/>
      <c r="SPY45" s="41"/>
      <c r="SPZ45" s="41"/>
      <c r="SQA45" s="41"/>
      <c r="SQB45" s="41"/>
      <c r="SQC45" s="41"/>
      <c r="SQD45" s="41"/>
      <c r="SQE45" s="41"/>
      <c r="SQF45" s="41"/>
      <c r="SQG45" s="41"/>
      <c r="SQH45" s="41"/>
      <c r="SQI45" s="41"/>
      <c r="SQJ45" s="41"/>
      <c r="SQK45" s="41"/>
      <c r="SQL45" s="41"/>
      <c r="SQM45" s="41"/>
      <c r="SQN45" s="41"/>
      <c r="SQO45" s="41"/>
      <c r="SQP45" s="41"/>
      <c r="SQQ45" s="41"/>
      <c r="SQR45" s="41"/>
      <c r="SQS45" s="41"/>
      <c r="SQT45" s="41"/>
      <c r="SQU45" s="41"/>
      <c r="SQV45" s="41"/>
      <c r="SQW45" s="41"/>
      <c r="SQX45" s="41"/>
      <c r="SQY45" s="41"/>
      <c r="SQZ45" s="41"/>
      <c r="SRA45" s="41"/>
      <c r="SRB45" s="41"/>
      <c r="SRC45" s="41"/>
      <c r="SRD45" s="41"/>
      <c r="SRE45" s="41"/>
      <c r="SRF45" s="41"/>
      <c r="SRG45" s="41"/>
      <c r="SRH45" s="41"/>
      <c r="SRI45" s="41"/>
      <c r="SRJ45" s="41"/>
      <c r="SRK45" s="41"/>
      <c r="SRL45" s="41"/>
      <c r="SRM45" s="41"/>
      <c r="SRN45" s="41"/>
      <c r="SRO45" s="41"/>
      <c r="SRP45" s="41"/>
      <c r="SRQ45" s="41"/>
      <c r="SRR45" s="41"/>
      <c r="SRS45" s="41"/>
      <c r="SRT45" s="41"/>
      <c r="SRU45" s="41"/>
      <c r="SRV45" s="41"/>
      <c r="SRW45" s="41"/>
      <c r="SRX45" s="41"/>
      <c r="SRY45" s="41"/>
      <c r="SRZ45" s="41"/>
      <c r="SSA45" s="41"/>
      <c r="SSB45" s="41"/>
      <c r="SSC45" s="41"/>
      <c r="SSD45" s="41"/>
      <c r="SSE45" s="41"/>
      <c r="SSF45" s="41"/>
      <c r="SSG45" s="41"/>
      <c r="SSH45" s="41"/>
      <c r="SSI45" s="41"/>
      <c r="SSJ45" s="41"/>
      <c r="SSK45" s="41"/>
      <c r="SSL45" s="41"/>
      <c r="SSM45" s="41"/>
      <c r="SSN45" s="41"/>
      <c r="SSO45" s="41"/>
      <c r="SSP45" s="41"/>
      <c r="SSQ45" s="41"/>
      <c r="SSR45" s="41"/>
      <c r="SSS45" s="41"/>
      <c r="SST45" s="41"/>
      <c r="SSU45" s="41"/>
      <c r="SSV45" s="41"/>
      <c r="SSW45" s="41"/>
      <c r="SSX45" s="41"/>
      <c r="SSY45" s="41"/>
      <c r="SSZ45" s="41"/>
      <c r="STA45" s="41"/>
      <c r="STB45" s="41"/>
      <c r="STC45" s="41"/>
      <c r="STD45" s="41"/>
      <c r="STE45" s="41"/>
      <c r="STF45" s="41"/>
      <c r="STG45" s="41"/>
      <c r="STH45" s="41"/>
      <c r="STI45" s="41"/>
      <c r="STJ45" s="41"/>
      <c r="STK45" s="41"/>
      <c r="STL45" s="41"/>
      <c r="STM45" s="41"/>
      <c r="STN45" s="41"/>
      <c r="STO45" s="41"/>
      <c r="STP45" s="41"/>
      <c r="STQ45" s="41"/>
      <c r="STR45" s="41"/>
      <c r="STS45" s="41"/>
      <c r="STT45" s="41"/>
      <c r="STU45" s="41"/>
      <c r="STV45" s="41"/>
      <c r="STW45" s="41"/>
      <c r="STX45" s="41"/>
      <c r="STY45" s="41"/>
      <c r="STZ45" s="41"/>
      <c r="SUA45" s="41"/>
      <c r="SUB45" s="41"/>
      <c r="SUC45" s="41"/>
      <c r="SUD45" s="41"/>
      <c r="SUE45" s="41"/>
      <c r="SUF45" s="41"/>
      <c r="SUG45" s="41"/>
      <c r="SUH45" s="41"/>
      <c r="SUI45" s="41"/>
      <c r="SUJ45" s="41"/>
      <c r="SUK45" s="41"/>
      <c r="SUL45" s="41"/>
      <c r="SUM45" s="41"/>
      <c r="SUN45" s="41"/>
      <c r="SUO45" s="41"/>
      <c r="SUP45" s="41"/>
      <c r="SUQ45" s="41"/>
      <c r="SUR45" s="41"/>
      <c r="SUS45" s="41"/>
      <c r="SUT45" s="41"/>
      <c r="SUU45" s="41"/>
      <c r="SUV45" s="41"/>
      <c r="SUW45" s="41"/>
      <c r="SUX45" s="41"/>
      <c r="SUY45" s="41"/>
      <c r="SUZ45" s="41"/>
      <c r="SVA45" s="41"/>
      <c r="SVB45" s="41"/>
      <c r="SVC45" s="41"/>
      <c r="SVD45" s="41"/>
      <c r="SVE45" s="41"/>
      <c r="SVF45" s="41"/>
      <c r="SVG45" s="41"/>
      <c r="SVH45" s="41"/>
      <c r="SVI45" s="41"/>
      <c r="SVJ45" s="41"/>
      <c r="SVK45" s="41"/>
      <c r="SVL45" s="41"/>
      <c r="SVM45" s="41"/>
      <c r="SVN45" s="41"/>
      <c r="SVO45" s="41"/>
      <c r="SVP45" s="41"/>
      <c r="SVQ45" s="41"/>
      <c r="SVR45" s="41"/>
      <c r="SVS45" s="41"/>
      <c r="SVT45" s="41"/>
      <c r="SVU45" s="41"/>
      <c r="SVV45" s="41"/>
      <c r="SVW45" s="41"/>
      <c r="SVX45" s="41"/>
      <c r="SVY45" s="41"/>
      <c r="SVZ45" s="41"/>
      <c r="SWA45" s="41"/>
      <c r="SWB45" s="41"/>
      <c r="SWC45" s="41"/>
      <c r="SWD45" s="41"/>
      <c r="SWE45" s="41"/>
      <c r="SWF45" s="41"/>
      <c r="SWG45" s="41"/>
      <c r="SWH45" s="41"/>
      <c r="SWI45" s="41"/>
      <c r="SWJ45" s="41"/>
      <c r="SWK45" s="41"/>
      <c r="SWL45" s="41"/>
      <c r="SWM45" s="41"/>
      <c r="SWN45" s="41"/>
      <c r="SWO45" s="41"/>
      <c r="SWP45" s="41"/>
      <c r="SWQ45" s="41"/>
      <c r="SWR45" s="41"/>
      <c r="SWS45" s="41"/>
      <c r="SWT45" s="41"/>
      <c r="SWU45" s="41"/>
      <c r="SWV45" s="41"/>
      <c r="SWW45" s="41"/>
      <c r="SWX45" s="41"/>
      <c r="SWY45" s="41"/>
      <c r="SWZ45" s="41"/>
      <c r="SXA45" s="41"/>
      <c r="SXB45" s="41"/>
      <c r="SXC45" s="41"/>
      <c r="SXD45" s="41"/>
      <c r="SXE45" s="41"/>
      <c r="SXF45" s="41"/>
      <c r="SXG45" s="41"/>
      <c r="SXH45" s="41"/>
      <c r="SXI45" s="41"/>
      <c r="SXJ45" s="41"/>
      <c r="SXK45" s="41"/>
      <c r="SXL45" s="41"/>
      <c r="SXM45" s="41"/>
      <c r="SXN45" s="41"/>
      <c r="SXO45" s="41"/>
      <c r="SXP45" s="41"/>
      <c r="SXQ45" s="41"/>
      <c r="SXR45" s="41"/>
      <c r="SXS45" s="41"/>
      <c r="SXT45" s="41"/>
      <c r="SXU45" s="41"/>
      <c r="SXV45" s="41"/>
      <c r="SXW45" s="41"/>
      <c r="SXX45" s="41"/>
      <c r="SXY45" s="41"/>
      <c r="SXZ45" s="41"/>
      <c r="SYA45" s="41"/>
      <c r="SYB45" s="41"/>
      <c r="SYC45" s="41"/>
      <c r="SYD45" s="41"/>
      <c r="SYE45" s="41"/>
      <c r="SYF45" s="41"/>
      <c r="SYG45" s="41"/>
      <c r="SYH45" s="41"/>
      <c r="SYI45" s="41"/>
      <c r="SYJ45" s="41"/>
      <c r="SYK45" s="41"/>
      <c r="SYL45" s="41"/>
      <c r="SYM45" s="41"/>
      <c r="SYN45" s="41"/>
      <c r="SYO45" s="41"/>
      <c r="SYP45" s="41"/>
      <c r="SYQ45" s="41"/>
      <c r="SYR45" s="41"/>
      <c r="SYS45" s="41"/>
      <c r="SYT45" s="41"/>
      <c r="SYU45" s="41"/>
      <c r="SYV45" s="41"/>
      <c r="SYW45" s="41"/>
      <c r="SYX45" s="41"/>
      <c r="SYY45" s="41"/>
      <c r="SYZ45" s="41"/>
      <c r="SZA45" s="41"/>
      <c r="SZB45" s="41"/>
      <c r="SZC45" s="41"/>
      <c r="SZD45" s="41"/>
      <c r="SZE45" s="41"/>
      <c r="SZF45" s="41"/>
      <c r="SZG45" s="41"/>
      <c r="SZH45" s="41"/>
      <c r="SZI45" s="41"/>
      <c r="SZJ45" s="41"/>
      <c r="SZK45" s="41"/>
      <c r="SZL45" s="41"/>
      <c r="SZM45" s="41"/>
      <c r="SZN45" s="41"/>
      <c r="SZO45" s="41"/>
      <c r="SZP45" s="41"/>
      <c r="SZQ45" s="41"/>
      <c r="SZR45" s="41"/>
      <c r="SZS45" s="41"/>
      <c r="SZT45" s="41"/>
      <c r="SZU45" s="41"/>
      <c r="SZV45" s="41"/>
      <c r="SZW45" s="41"/>
      <c r="SZX45" s="41"/>
      <c r="SZY45" s="41"/>
      <c r="SZZ45" s="41"/>
      <c r="TAA45" s="41"/>
      <c r="TAB45" s="41"/>
      <c r="TAC45" s="41"/>
      <c r="TAD45" s="41"/>
      <c r="TAE45" s="41"/>
      <c r="TAF45" s="41"/>
      <c r="TAG45" s="41"/>
      <c r="TAH45" s="41"/>
      <c r="TAI45" s="41"/>
      <c r="TAJ45" s="41"/>
      <c r="TAK45" s="41"/>
      <c r="TAL45" s="41"/>
      <c r="TAM45" s="41"/>
      <c r="TAN45" s="41"/>
      <c r="TAO45" s="41"/>
      <c r="TAP45" s="41"/>
      <c r="TAQ45" s="41"/>
      <c r="TAR45" s="41"/>
      <c r="TAS45" s="41"/>
      <c r="TAT45" s="41"/>
      <c r="TAU45" s="41"/>
      <c r="TAV45" s="41"/>
      <c r="TAW45" s="41"/>
      <c r="TAX45" s="41"/>
      <c r="TAY45" s="41"/>
      <c r="TAZ45" s="41"/>
      <c r="TBA45" s="41"/>
      <c r="TBB45" s="41"/>
      <c r="TBC45" s="41"/>
      <c r="TBD45" s="41"/>
      <c r="TBE45" s="41"/>
      <c r="TBF45" s="41"/>
      <c r="TBG45" s="41"/>
      <c r="TBH45" s="41"/>
      <c r="TBI45" s="41"/>
      <c r="TBJ45" s="41"/>
      <c r="TBK45" s="41"/>
      <c r="TBL45" s="41"/>
      <c r="TBM45" s="41"/>
      <c r="TBN45" s="41"/>
      <c r="TBO45" s="41"/>
      <c r="TBP45" s="41"/>
      <c r="TBQ45" s="41"/>
      <c r="TBR45" s="41"/>
      <c r="TBS45" s="41"/>
      <c r="TBT45" s="41"/>
      <c r="TBU45" s="41"/>
      <c r="TBV45" s="41"/>
      <c r="TBW45" s="41"/>
      <c r="TBX45" s="41"/>
      <c r="TBY45" s="41"/>
      <c r="TBZ45" s="41"/>
      <c r="TCA45" s="41"/>
      <c r="TCB45" s="41"/>
      <c r="TCC45" s="41"/>
      <c r="TCD45" s="41"/>
      <c r="TCE45" s="41"/>
      <c r="TCF45" s="41"/>
      <c r="TCG45" s="41"/>
      <c r="TCH45" s="41"/>
      <c r="TCI45" s="41"/>
      <c r="TCJ45" s="41"/>
      <c r="TCK45" s="41"/>
      <c r="TCL45" s="41"/>
      <c r="TCM45" s="41"/>
      <c r="TCN45" s="41"/>
      <c r="TCO45" s="41"/>
      <c r="TCP45" s="41"/>
      <c r="TCQ45" s="41"/>
      <c r="TCR45" s="41"/>
      <c r="TCS45" s="41"/>
      <c r="TCT45" s="41"/>
      <c r="TCU45" s="41"/>
      <c r="TCV45" s="41"/>
      <c r="TCW45" s="41"/>
      <c r="TCX45" s="41"/>
      <c r="TCY45" s="41"/>
      <c r="TCZ45" s="41"/>
      <c r="TDA45" s="41"/>
      <c r="TDB45" s="41"/>
      <c r="TDC45" s="41"/>
      <c r="TDD45" s="41"/>
      <c r="TDE45" s="41"/>
      <c r="TDF45" s="41"/>
      <c r="TDG45" s="41"/>
      <c r="TDH45" s="41"/>
      <c r="TDI45" s="41"/>
      <c r="TDJ45" s="41"/>
      <c r="TDK45" s="41"/>
      <c r="TDL45" s="41"/>
      <c r="TDM45" s="41"/>
      <c r="TDN45" s="41"/>
      <c r="TDO45" s="41"/>
      <c r="TDP45" s="41"/>
      <c r="TDQ45" s="41"/>
      <c r="TDR45" s="41"/>
      <c r="TDS45" s="41"/>
      <c r="TDT45" s="41"/>
      <c r="TDU45" s="41"/>
      <c r="TDV45" s="41"/>
      <c r="TDW45" s="41"/>
      <c r="TDX45" s="41"/>
      <c r="TDY45" s="41"/>
      <c r="TDZ45" s="41"/>
      <c r="TEA45" s="41"/>
      <c r="TEB45" s="41"/>
      <c r="TEC45" s="41"/>
      <c r="TED45" s="41"/>
      <c r="TEE45" s="41"/>
      <c r="TEF45" s="41"/>
      <c r="TEG45" s="41"/>
      <c r="TEH45" s="41"/>
      <c r="TEI45" s="41"/>
      <c r="TEJ45" s="41"/>
      <c r="TEK45" s="41"/>
      <c r="TEL45" s="41"/>
      <c r="TEM45" s="41"/>
      <c r="TEN45" s="41"/>
      <c r="TEO45" s="41"/>
      <c r="TEP45" s="41"/>
      <c r="TEQ45" s="41"/>
      <c r="TER45" s="41"/>
      <c r="TES45" s="41"/>
      <c r="TET45" s="41"/>
      <c r="TEU45" s="41"/>
      <c r="TEV45" s="41"/>
      <c r="TEW45" s="41"/>
      <c r="TEX45" s="41"/>
      <c r="TEY45" s="41"/>
      <c r="TEZ45" s="41"/>
      <c r="TFA45" s="41"/>
      <c r="TFB45" s="41"/>
      <c r="TFC45" s="41"/>
      <c r="TFD45" s="41"/>
      <c r="TFE45" s="41"/>
      <c r="TFF45" s="41"/>
      <c r="TFG45" s="41"/>
      <c r="TFH45" s="41"/>
      <c r="TFI45" s="41"/>
      <c r="TFJ45" s="41"/>
      <c r="TFK45" s="41"/>
      <c r="TFL45" s="41"/>
      <c r="TFM45" s="41"/>
      <c r="TFN45" s="41"/>
      <c r="TFO45" s="41"/>
      <c r="TFP45" s="41"/>
      <c r="TFQ45" s="41"/>
      <c r="TFR45" s="41"/>
      <c r="TFS45" s="41"/>
      <c r="TFT45" s="41"/>
      <c r="TFU45" s="41"/>
      <c r="TFV45" s="41"/>
      <c r="TFW45" s="41"/>
      <c r="TFX45" s="41"/>
      <c r="TFY45" s="41"/>
      <c r="TFZ45" s="41"/>
      <c r="TGA45" s="41"/>
      <c r="TGB45" s="41"/>
      <c r="TGC45" s="41"/>
      <c r="TGD45" s="41"/>
      <c r="TGE45" s="41"/>
      <c r="TGF45" s="41"/>
      <c r="TGG45" s="41"/>
      <c r="TGH45" s="41"/>
      <c r="TGI45" s="41"/>
      <c r="TGJ45" s="41"/>
      <c r="TGK45" s="41"/>
      <c r="TGL45" s="41"/>
      <c r="TGM45" s="41"/>
      <c r="TGN45" s="41"/>
      <c r="TGO45" s="41"/>
      <c r="TGP45" s="41"/>
      <c r="TGQ45" s="41"/>
      <c r="TGR45" s="41"/>
      <c r="TGS45" s="41"/>
      <c r="TGT45" s="41"/>
      <c r="TGU45" s="41"/>
      <c r="TGV45" s="41"/>
      <c r="TGW45" s="41"/>
      <c r="TGX45" s="41"/>
      <c r="TGY45" s="41"/>
      <c r="TGZ45" s="41"/>
      <c r="THA45" s="41"/>
      <c r="THB45" s="41"/>
      <c r="THC45" s="41"/>
      <c r="THD45" s="41"/>
      <c r="THE45" s="41"/>
      <c r="THF45" s="41"/>
      <c r="THG45" s="41"/>
      <c r="THH45" s="41"/>
      <c r="THI45" s="41"/>
      <c r="THJ45" s="41"/>
      <c r="THK45" s="41"/>
      <c r="THL45" s="41"/>
      <c r="THM45" s="41"/>
      <c r="THN45" s="41"/>
      <c r="THO45" s="41"/>
      <c r="THP45" s="41"/>
      <c r="THQ45" s="41"/>
      <c r="THR45" s="41"/>
      <c r="THS45" s="41"/>
      <c r="THT45" s="41"/>
      <c r="THU45" s="41"/>
      <c r="THV45" s="41"/>
      <c r="THW45" s="41"/>
      <c r="THX45" s="41"/>
      <c r="THY45" s="41"/>
      <c r="THZ45" s="41"/>
      <c r="TIA45" s="41"/>
      <c r="TIB45" s="41"/>
      <c r="TIC45" s="41"/>
      <c r="TID45" s="41"/>
      <c r="TIE45" s="41"/>
      <c r="TIF45" s="41"/>
      <c r="TIG45" s="41"/>
      <c r="TIH45" s="41"/>
      <c r="TII45" s="41"/>
      <c r="TIJ45" s="41"/>
      <c r="TIK45" s="41"/>
      <c r="TIL45" s="41"/>
      <c r="TIM45" s="41"/>
      <c r="TIN45" s="41"/>
      <c r="TIO45" s="41"/>
      <c r="TIP45" s="41"/>
      <c r="TIQ45" s="41"/>
      <c r="TIR45" s="41"/>
      <c r="TIS45" s="41"/>
      <c r="TIT45" s="41"/>
      <c r="TIU45" s="41"/>
      <c r="TIV45" s="41"/>
      <c r="TIW45" s="41"/>
      <c r="TIX45" s="41"/>
      <c r="TIY45" s="41"/>
      <c r="TIZ45" s="41"/>
      <c r="TJA45" s="41"/>
      <c r="TJB45" s="41"/>
      <c r="TJC45" s="41"/>
      <c r="TJD45" s="41"/>
      <c r="TJE45" s="41"/>
      <c r="TJF45" s="41"/>
      <c r="TJG45" s="41"/>
      <c r="TJH45" s="41"/>
      <c r="TJI45" s="41"/>
      <c r="TJJ45" s="41"/>
      <c r="TJK45" s="41"/>
      <c r="TJL45" s="41"/>
      <c r="TJM45" s="41"/>
      <c r="TJN45" s="41"/>
      <c r="TJO45" s="41"/>
      <c r="TJP45" s="41"/>
      <c r="TJQ45" s="41"/>
      <c r="TJR45" s="41"/>
      <c r="TJS45" s="41"/>
      <c r="TJT45" s="41"/>
      <c r="TJU45" s="41"/>
      <c r="TJV45" s="41"/>
      <c r="TJW45" s="41"/>
      <c r="TJX45" s="41"/>
      <c r="TJY45" s="41"/>
      <c r="TJZ45" s="41"/>
      <c r="TKA45" s="41"/>
      <c r="TKB45" s="41"/>
      <c r="TKC45" s="41"/>
      <c r="TKD45" s="41"/>
      <c r="TKE45" s="41"/>
      <c r="TKF45" s="41"/>
      <c r="TKG45" s="41"/>
      <c r="TKH45" s="41"/>
      <c r="TKI45" s="41"/>
      <c r="TKJ45" s="41"/>
      <c r="TKK45" s="41"/>
      <c r="TKL45" s="41"/>
      <c r="TKM45" s="41"/>
      <c r="TKN45" s="41"/>
      <c r="TKO45" s="41"/>
      <c r="TKP45" s="41"/>
      <c r="TKQ45" s="41"/>
      <c r="TKR45" s="41"/>
      <c r="TKS45" s="41"/>
      <c r="TKT45" s="41"/>
      <c r="TKU45" s="41"/>
      <c r="TKV45" s="41"/>
      <c r="TKW45" s="41"/>
      <c r="TKX45" s="41"/>
      <c r="TKY45" s="41"/>
      <c r="TKZ45" s="41"/>
      <c r="TLA45" s="41"/>
      <c r="TLB45" s="41"/>
      <c r="TLC45" s="41"/>
      <c r="TLD45" s="41"/>
      <c r="TLE45" s="41"/>
      <c r="TLF45" s="41"/>
      <c r="TLG45" s="41"/>
      <c r="TLH45" s="41"/>
      <c r="TLI45" s="41"/>
      <c r="TLJ45" s="41"/>
      <c r="TLK45" s="41"/>
      <c r="TLL45" s="41"/>
      <c r="TLM45" s="41"/>
      <c r="TLN45" s="41"/>
      <c r="TLO45" s="41"/>
      <c r="TLP45" s="41"/>
      <c r="TLQ45" s="41"/>
      <c r="TLR45" s="41"/>
      <c r="TLS45" s="41"/>
      <c r="TLT45" s="41"/>
      <c r="TLU45" s="41"/>
      <c r="TLV45" s="41"/>
      <c r="TLW45" s="41"/>
      <c r="TLX45" s="41"/>
      <c r="TLY45" s="41"/>
      <c r="TLZ45" s="41"/>
      <c r="TMA45" s="41"/>
      <c r="TMB45" s="41"/>
      <c r="TMC45" s="41"/>
      <c r="TMD45" s="41"/>
      <c r="TME45" s="41"/>
      <c r="TMF45" s="41"/>
      <c r="TMG45" s="41"/>
      <c r="TMH45" s="41"/>
      <c r="TMI45" s="41"/>
      <c r="TMJ45" s="41"/>
      <c r="TMK45" s="41"/>
      <c r="TML45" s="41"/>
      <c r="TMM45" s="41"/>
      <c r="TMN45" s="41"/>
      <c r="TMO45" s="41"/>
      <c r="TMP45" s="41"/>
      <c r="TMQ45" s="41"/>
      <c r="TMR45" s="41"/>
      <c r="TMS45" s="41"/>
      <c r="TMT45" s="41"/>
      <c r="TMU45" s="41"/>
      <c r="TMV45" s="41"/>
      <c r="TMW45" s="41"/>
      <c r="TMX45" s="41"/>
      <c r="TMY45" s="41"/>
      <c r="TMZ45" s="41"/>
      <c r="TNA45" s="41"/>
      <c r="TNB45" s="41"/>
      <c r="TNC45" s="41"/>
      <c r="TND45" s="41"/>
      <c r="TNE45" s="41"/>
      <c r="TNF45" s="41"/>
      <c r="TNG45" s="41"/>
      <c r="TNH45" s="41"/>
      <c r="TNI45" s="41"/>
      <c r="TNJ45" s="41"/>
      <c r="TNK45" s="41"/>
      <c r="TNL45" s="41"/>
      <c r="TNM45" s="41"/>
      <c r="TNN45" s="41"/>
      <c r="TNO45" s="41"/>
      <c r="TNP45" s="41"/>
      <c r="TNQ45" s="41"/>
      <c r="TNR45" s="41"/>
      <c r="TNS45" s="41"/>
      <c r="TNT45" s="41"/>
      <c r="TNU45" s="41"/>
      <c r="TNV45" s="41"/>
      <c r="TNW45" s="41"/>
      <c r="TNX45" s="41"/>
      <c r="TNY45" s="41"/>
      <c r="TNZ45" s="41"/>
      <c r="TOA45" s="41"/>
      <c r="TOB45" s="41"/>
      <c r="TOC45" s="41"/>
      <c r="TOD45" s="41"/>
      <c r="TOE45" s="41"/>
      <c r="TOF45" s="41"/>
      <c r="TOG45" s="41"/>
      <c r="TOH45" s="41"/>
      <c r="TOI45" s="41"/>
      <c r="TOJ45" s="41"/>
      <c r="TOK45" s="41"/>
      <c r="TOL45" s="41"/>
      <c r="TOM45" s="41"/>
      <c r="TON45" s="41"/>
      <c r="TOO45" s="41"/>
      <c r="TOP45" s="41"/>
      <c r="TOQ45" s="41"/>
      <c r="TOR45" s="41"/>
      <c r="TOS45" s="41"/>
      <c r="TOT45" s="41"/>
      <c r="TOU45" s="41"/>
      <c r="TOV45" s="41"/>
      <c r="TOW45" s="41"/>
      <c r="TOX45" s="41"/>
      <c r="TOY45" s="41"/>
      <c r="TOZ45" s="41"/>
      <c r="TPA45" s="41"/>
      <c r="TPB45" s="41"/>
      <c r="TPC45" s="41"/>
      <c r="TPD45" s="41"/>
      <c r="TPE45" s="41"/>
      <c r="TPF45" s="41"/>
      <c r="TPG45" s="41"/>
      <c r="TPH45" s="41"/>
      <c r="TPI45" s="41"/>
      <c r="TPJ45" s="41"/>
      <c r="TPK45" s="41"/>
      <c r="TPL45" s="41"/>
      <c r="TPM45" s="41"/>
      <c r="TPN45" s="41"/>
      <c r="TPO45" s="41"/>
      <c r="TPP45" s="41"/>
      <c r="TPQ45" s="41"/>
      <c r="TPR45" s="41"/>
      <c r="TPS45" s="41"/>
      <c r="TPT45" s="41"/>
      <c r="TPU45" s="41"/>
      <c r="TPV45" s="41"/>
      <c r="TPW45" s="41"/>
      <c r="TPX45" s="41"/>
      <c r="TPY45" s="41"/>
      <c r="TPZ45" s="41"/>
      <c r="TQA45" s="41"/>
      <c r="TQB45" s="41"/>
      <c r="TQC45" s="41"/>
      <c r="TQD45" s="41"/>
      <c r="TQE45" s="41"/>
      <c r="TQF45" s="41"/>
      <c r="TQG45" s="41"/>
      <c r="TQH45" s="41"/>
      <c r="TQI45" s="41"/>
      <c r="TQJ45" s="41"/>
      <c r="TQK45" s="41"/>
      <c r="TQL45" s="41"/>
      <c r="TQM45" s="41"/>
      <c r="TQN45" s="41"/>
      <c r="TQO45" s="41"/>
      <c r="TQP45" s="41"/>
      <c r="TQQ45" s="41"/>
      <c r="TQR45" s="41"/>
      <c r="TQS45" s="41"/>
      <c r="TQT45" s="41"/>
      <c r="TQU45" s="41"/>
      <c r="TQV45" s="41"/>
      <c r="TQW45" s="41"/>
      <c r="TQX45" s="41"/>
      <c r="TQY45" s="41"/>
      <c r="TQZ45" s="41"/>
      <c r="TRA45" s="41"/>
      <c r="TRB45" s="41"/>
      <c r="TRC45" s="41"/>
      <c r="TRD45" s="41"/>
      <c r="TRE45" s="41"/>
      <c r="TRF45" s="41"/>
      <c r="TRG45" s="41"/>
      <c r="TRH45" s="41"/>
      <c r="TRI45" s="41"/>
      <c r="TRJ45" s="41"/>
      <c r="TRK45" s="41"/>
      <c r="TRL45" s="41"/>
      <c r="TRM45" s="41"/>
      <c r="TRN45" s="41"/>
      <c r="TRO45" s="41"/>
      <c r="TRP45" s="41"/>
      <c r="TRQ45" s="41"/>
      <c r="TRR45" s="41"/>
      <c r="TRS45" s="41"/>
      <c r="TRT45" s="41"/>
      <c r="TRU45" s="41"/>
      <c r="TRV45" s="41"/>
      <c r="TRW45" s="41"/>
      <c r="TRX45" s="41"/>
      <c r="TRY45" s="41"/>
      <c r="TRZ45" s="41"/>
      <c r="TSA45" s="41"/>
      <c r="TSB45" s="41"/>
      <c r="TSC45" s="41"/>
      <c r="TSD45" s="41"/>
      <c r="TSE45" s="41"/>
      <c r="TSF45" s="41"/>
      <c r="TSG45" s="41"/>
      <c r="TSH45" s="41"/>
      <c r="TSI45" s="41"/>
      <c r="TSJ45" s="41"/>
      <c r="TSK45" s="41"/>
      <c r="TSL45" s="41"/>
      <c r="TSM45" s="41"/>
      <c r="TSN45" s="41"/>
      <c r="TSO45" s="41"/>
      <c r="TSP45" s="41"/>
      <c r="TSQ45" s="41"/>
      <c r="TSR45" s="41"/>
      <c r="TSS45" s="41"/>
      <c r="TST45" s="41"/>
      <c r="TSU45" s="41"/>
      <c r="TSV45" s="41"/>
      <c r="TSW45" s="41"/>
      <c r="TSX45" s="41"/>
      <c r="TSY45" s="41"/>
      <c r="TSZ45" s="41"/>
      <c r="TTA45" s="41"/>
      <c r="TTB45" s="41"/>
      <c r="TTC45" s="41"/>
      <c r="TTD45" s="41"/>
      <c r="TTE45" s="41"/>
      <c r="TTF45" s="41"/>
      <c r="TTG45" s="41"/>
      <c r="TTH45" s="41"/>
      <c r="TTI45" s="41"/>
      <c r="TTJ45" s="41"/>
      <c r="TTK45" s="41"/>
      <c r="TTL45" s="41"/>
      <c r="TTM45" s="41"/>
      <c r="TTN45" s="41"/>
      <c r="TTO45" s="41"/>
      <c r="TTP45" s="41"/>
      <c r="TTQ45" s="41"/>
      <c r="TTR45" s="41"/>
      <c r="TTS45" s="41"/>
      <c r="TTT45" s="41"/>
      <c r="TTU45" s="41"/>
      <c r="TTV45" s="41"/>
      <c r="TTW45" s="41"/>
      <c r="TTX45" s="41"/>
      <c r="TTY45" s="41"/>
      <c r="TTZ45" s="41"/>
      <c r="TUA45" s="41"/>
      <c r="TUB45" s="41"/>
      <c r="TUC45" s="41"/>
      <c r="TUD45" s="41"/>
      <c r="TUE45" s="41"/>
      <c r="TUF45" s="41"/>
      <c r="TUG45" s="41"/>
      <c r="TUH45" s="41"/>
      <c r="TUI45" s="41"/>
      <c r="TUJ45" s="41"/>
      <c r="TUK45" s="41"/>
      <c r="TUL45" s="41"/>
      <c r="TUM45" s="41"/>
      <c r="TUN45" s="41"/>
      <c r="TUO45" s="41"/>
      <c r="TUP45" s="41"/>
      <c r="TUQ45" s="41"/>
      <c r="TUR45" s="41"/>
      <c r="TUS45" s="41"/>
      <c r="TUT45" s="41"/>
      <c r="TUU45" s="41"/>
      <c r="TUV45" s="41"/>
      <c r="TUW45" s="41"/>
      <c r="TUX45" s="41"/>
      <c r="TUY45" s="41"/>
      <c r="TUZ45" s="41"/>
      <c r="TVA45" s="41"/>
      <c r="TVB45" s="41"/>
      <c r="TVC45" s="41"/>
      <c r="TVD45" s="41"/>
      <c r="TVE45" s="41"/>
      <c r="TVF45" s="41"/>
      <c r="TVG45" s="41"/>
      <c r="TVH45" s="41"/>
      <c r="TVI45" s="41"/>
      <c r="TVJ45" s="41"/>
      <c r="TVK45" s="41"/>
      <c r="TVL45" s="41"/>
      <c r="TVM45" s="41"/>
      <c r="TVN45" s="41"/>
      <c r="TVO45" s="41"/>
      <c r="TVP45" s="41"/>
      <c r="TVQ45" s="41"/>
      <c r="TVR45" s="41"/>
      <c r="TVS45" s="41"/>
      <c r="TVT45" s="41"/>
      <c r="TVU45" s="41"/>
      <c r="TVV45" s="41"/>
      <c r="TVW45" s="41"/>
      <c r="TVX45" s="41"/>
      <c r="TVY45" s="41"/>
      <c r="TVZ45" s="41"/>
      <c r="TWA45" s="41"/>
      <c r="TWB45" s="41"/>
      <c r="TWC45" s="41"/>
      <c r="TWD45" s="41"/>
      <c r="TWE45" s="41"/>
      <c r="TWF45" s="41"/>
      <c r="TWG45" s="41"/>
      <c r="TWH45" s="41"/>
      <c r="TWI45" s="41"/>
      <c r="TWJ45" s="41"/>
      <c r="TWK45" s="41"/>
      <c r="TWL45" s="41"/>
      <c r="TWM45" s="41"/>
      <c r="TWN45" s="41"/>
      <c r="TWO45" s="41"/>
      <c r="TWP45" s="41"/>
      <c r="TWQ45" s="41"/>
      <c r="TWR45" s="41"/>
      <c r="TWS45" s="41"/>
      <c r="TWT45" s="41"/>
      <c r="TWU45" s="41"/>
      <c r="TWV45" s="41"/>
      <c r="TWW45" s="41"/>
      <c r="TWX45" s="41"/>
      <c r="TWY45" s="41"/>
      <c r="TWZ45" s="41"/>
      <c r="TXA45" s="41"/>
      <c r="TXB45" s="41"/>
      <c r="TXC45" s="41"/>
      <c r="TXD45" s="41"/>
      <c r="TXE45" s="41"/>
      <c r="TXF45" s="41"/>
      <c r="TXG45" s="41"/>
      <c r="TXH45" s="41"/>
      <c r="TXI45" s="41"/>
      <c r="TXJ45" s="41"/>
      <c r="TXK45" s="41"/>
      <c r="TXL45" s="41"/>
      <c r="TXM45" s="41"/>
      <c r="TXN45" s="41"/>
      <c r="TXO45" s="41"/>
      <c r="TXP45" s="41"/>
      <c r="TXQ45" s="41"/>
      <c r="TXR45" s="41"/>
      <c r="TXS45" s="41"/>
      <c r="TXT45" s="41"/>
      <c r="TXU45" s="41"/>
      <c r="TXV45" s="41"/>
      <c r="TXW45" s="41"/>
      <c r="TXX45" s="41"/>
      <c r="TXY45" s="41"/>
      <c r="TXZ45" s="41"/>
      <c r="TYA45" s="41"/>
      <c r="TYB45" s="41"/>
      <c r="TYC45" s="41"/>
      <c r="TYD45" s="41"/>
      <c r="TYE45" s="41"/>
      <c r="TYF45" s="41"/>
      <c r="TYG45" s="41"/>
      <c r="TYH45" s="41"/>
      <c r="TYI45" s="41"/>
      <c r="TYJ45" s="41"/>
      <c r="TYK45" s="41"/>
      <c r="TYL45" s="41"/>
      <c r="TYM45" s="41"/>
      <c r="TYN45" s="41"/>
      <c r="TYO45" s="41"/>
      <c r="TYP45" s="41"/>
      <c r="TYQ45" s="41"/>
      <c r="TYR45" s="41"/>
      <c r="TYS45" s="41"/>
      <c r="TYT45" s="41"/>
      <c r="TYU45" s="41"/>
      <c r="TYV45" s="41"/>
      <c r="TYW45" s="41"/>
      <c r="TYX45" s="41"/>
      <c r="TYY45" s="41"/>
      <c r="TYZ45" s="41"/>
      <c r="TZA45" s="41"/>
      <c r="TZB45" s="41"/>
      <c r="TZC45" s="41"/>
      <c r="TZD45" s="41"/>
      <c r="TZE45" s="41"/>
      <c r="TZF45" s="41"/>
      <c r="TZG45" s="41"/>
      <c r="TZH45" s="41"/>
      <c r="TZI45" s="41"/>
      <c r="TZJ45" s="41"/>
      <c r="TZK45" s="41"/>
      <c r="TZL45" s="41"/>
      <c r="TZM45" s="41"/>
      <c r="TZN45" s="41"/>
      <c r="TZO45" s="41"/>
      <c r="TZP45" s="41"/>
      <c r="TZQ45" s="41"/>
      <c r="TZR45" s="41"/>
      <c r="TZS45" s="41"/>
      <c r="TZT45" s="41"/>
      <c r="TZU45" s="41"/>
      <c r="TZV45" s="41"/>
      <c r="TZW45" s="41"/>
      <c r="TZX45" s="41"/>
      <c r="TZY45" s="41"/>
      <c r="TZZ45" s="41"/>
      <c r="UAA45" s="41"/>
      <c r="UAB45" s="41"/>
      <c r="UAC45" s="41"/>
      <c r="UAD45" s="41"/>
      <c r="UAE45" s="41"/>
      <c r="UAF45" s="41"/>
      <c r="UAG45" s="41"/>
      <c r="UAH45" s="41"/>
      <c r="UAI45" s="41"/>
      <c r="UAJ45" s="41"/>
      <c r="UAK45" s="41"/>
      <c r="UAL45" s="41"/>
      <c r="UAM45" s="41"/>
      <c r="UAN45" s="41"/>
      <c r="UAO45" s="41"/>
      <c r="UAP45" s="41"/>
      <c r="UAQ45" s="41"/>
      <c r="UAR45" s="41"/>
      <c r="UAS45" s="41"/>
      <c r="UAT45" s="41"/>
      <c r="UAU45" s="41"/>
      <c r="UAV45" s="41"/>
      <c r="UAW45" s="41"/>
      <c r="UAX45" s="41"/>
      <c r="UAY45" s="41"/>
      <c r="UAZ45" s="41"/>
      <c r="UBA45" s="41"/>
      <c r="UBB45" s="41"/>
      <c r="UBC45" s="41"/>
      <c r="UBD45" s="41"/>
      <c r="UBE45" s="41"/>
      <c r="UBF45" s="41"/>
      <c r="UBG45" s="41"/>
      <c r="UBH45" s="41"/>
      <c r="UBI45" s="41"/>
      <c r="UBJ45" s="41"/>
      <c r="UBK45" s="41"/>
      <c r="UBL45" s="41"/>
      <c r="UBM45" s="41"/>
      <c r="UBN45" s="41"/>
      <c r="UBO45" s="41"/>
      <c r="UBP45" s="41"/>
      <c r="UBQ45" s="41"/>
      <c r="UBR45" s="41"/>
      <c r="UBS45" s="41"/>
      <c r="UBT45" s="41"/>
      <c r="UBU45" s="41"/>
      <c r="UBV45" s="41"/>
      <c r="UBW45" s="41"/>
      <c r="UBX45" s="41"/>
      <c r="UBY45" s="41"/>
      <c r="UBZ45" s="41"/>
      <c r="UCA45" s="41"/>
      <c r="UCB45" s="41"/>
      <c r="UCC45" s="41"/>
      <c r="UCD45" s="41"/>
      <c r="UCE45" s="41"/>
      <c r="UCF45" s="41"/>
      <c r="UCG45" s="41"/>
      <c r="UCH45" s="41"/>
      <c r="UCI45" s="41"/>
      <c r="UCJ45" s="41"/>
      <c r="UCK45" s="41"/>
      <c r="UCL45" s="41"/>
      <c r="UCM45" s="41"/>
      <c r="UCN45" s="41"/>
      <c r="UCO45" s="41"/>
      <c r="UCP45" s="41"/>
      <c r="UCQ45" s="41"/>
      <c r="UCR45" s="41"/>
      <c r="UCS45" s="41"/>
      <c r="UCT45" s="41"/>
      <c r="UCU45" s="41"/>
      <c r="UCV45" s="41"/>
      <c r="UCW45" s="41"/>
      <c r="UCX45" s="41"/>
      <c r="UCY45" s="41"/>
      <c r="UCZ45" s="41"/>
      <c r="UDA45" s="41"/>
      <c r="UDB45" s="41"/>
      <c r="UDC45" s="41"/>
      <c r="UDD45" s="41"/>
      <c r="UDE45" s="41"/>
      <c r="UDF45" s="41"/>
      <c r="UDG45" s="41"/>
      <c r="UDH45" s="41"/>
      <c r="UDI45" s="41"/>
      <c r="UDJ45" s="41"/>
      <c r="UDK45" s="41"/>
      <c r="UDL45" s="41"/>
      <c r="UDM45" s="41"/>
      <c r="UDN45" s="41"/>
      <c r="UDO45" s="41"/>
      <c r="UDP45" s="41"/>
      <c r="UDQ45" s="41"/>
      <c r="UDR45" s="41"/>
      <c r="UDS45" s="41"/>
      <c r="UDT45" s="41"/>
      <c r="UDU45" s="41"/>
      <c r="UDV45" s="41"/>
      <c r="UDW45" s="41"/>
      <c r="UDX45" s="41"/>
      <c r="UDY45" s="41"/>
      <c r="UDZ45" s="41"/>
      <c r="UEA45" s="41"/>
      <c r="UEB45" s="41"/>
      <c r="UEC45" s="41"/>
      <c r="UED45" s="41"/>
      <c r="UEE45" s="41"/>
      <c r="UEF45" s="41"/>
      <c r="UEG45" s="41"/>
      <c r="UEH45" s="41"/>
      <c r="UEI45" s="41"/>
      <c r="UEJ45" s="41"/>
      <c r="UEK45" s="41"/>
      <c r="UEL45" s="41"/>
      <c r="UEM45" s="41"/>
      <c r="UEN45" s="41"/>
      <c r="UEO45" s="41"/>
      <c r="UEP45" s="41"/>
      <c r="UEQ45" s="41"/>
      <c r="UER45" s="41"/>
      <c r="UES45" s="41"/>
      <c r="UET45" s="41"/>
      <c r="UEU45" s="41"/>
      <c r="UEV45" s="41"/>
      <c r="UEW45" s="41"/>
      <c r="UEX45" s="41"/>
      <c r="UEY45" s="41"/>
      <c r="UEZ45" s="41"/>
      <c r="UFA45" s="41"/>
      <c r="UFB45" s="41"/>
      <c r="UFC45" s="41"/>
      <c r="UFD45" s="41"/>
      <c r="UFE45" s="41"/>
      <c r="UFF45" s="41"/>
      <c r="UFG45" s="41"/>
      <c r="UFH45" s="41"/>
      <c r="UFI45" s="41"/>
      <c r="UFJ45" s="41"/>
      <c r="UFK45" s="41"/>
      <c r="UFL45" s="41"/>
      <c r="UFM45" s="41"/>
      <c r="UFN45" s="41"/>
      <c r="UFO45" s="41"/>
      <c r="UFP45" s="41"/>
      <c r="UFQ45" s="41"/>
      <c r="UFR45" s="41"/>
      <c r="UFS45" s="41"/>
      <c r="UFT45" s="41"/>
      <c r="UFU45" s="41"/>
      <c r="UFV45" s="41"/>
      <c r="UFW45" s="41"/>
      <c r="UFX45" s="41"/>
      <c r="UFY45" s="41"/>
      <c r="UFZ45" s="41"/>
      <c r="UGA45" s="41"/>
      <c r="UGB45" s="41"/>
      <c r="UGC45" s="41"/>
      <c r="UGD45" s="41"/>
      <c r="UGE45" s="41"/>
      <c r="UGF45" s="41"/>
      <c r="UGG45" s="41"/>
      <c r="UGH45" s="41"/>
      <c r="UGI45" s="41"/>
      <c r="UGJ45" s="41"/>
      <c r="UGK45" s="41"/>
      <c r="UGL45" s="41"/>
      <c r="UGM45" s="41"/>
      <c r="UGN45" s="41"/>
      <c r="UGO45" s="41"/>
      <c r="UGP45" s="41"/>
      <c r="UGQ45" s="41"/>
      <c r="UGR45" s="41"/>
      <c r="UGS45" s="41"/>
      <c r="UGT45" s="41"/>
      <c r="UGU45" s="41"/>
      <c r="UGV45" s="41"/>
      <c r="UGW45" s="41"/>
      <c r="UGX45" s="41"/>
      <c r="UGY45" s="41"/>
      <c r="UGZ45" s="41"/>
      <c r="UHA45" s="41"/>
      <c r="UHB45" s="41"/>
      <c r="UHC45" s="41"/>
      <c r="UHD45" s="41"/>
      <c r="UHE45" s="41"/>
      <c r="UHF45" s="41"/>
      <c r="UHG45" s="41"/>
      <c r="UHH45" s="41"/>
      <c r="UHI45" s="41"/>
      <c r="UHJ45" s="41"/>
      <c r="UHK45" s="41"/>
      <c r="UHL45" s="41"/>
      <c r="UHM45" s="41"/>
      <c r="UHN45" s="41"/>
      <c r="UHO45" s="41"/>
      <c r="UHP45" s="41"/>
      <c r="UHQ45" s="41"/>
      <c r="UHR45" s="41"/>
      <c r="UHS45" s="41"/>
      <c r="UHT45" s="41"/>
      <c r="UHU45" s="41"/>
      <c r="UHV45" s="41"/>
      <c r="UHW45" s="41"/>
      <c r="UHX45" s="41"/>
      <c r="UHY45" s="41"/>
      <c r="UHZ45" s="41"/>
      <c r="UIA45" s="41"/>
      <c r="UIB45" s="41"/>
      <c r="UIC45" s="41"/>
      <c r="UID45" s="41"/>
      <c r="UIE45" s="41"/>
      <c r="UIF45" s="41"/>
      <c r="UIG45" s="41"/>
      <c r="UIH45" s="41"/>
      <c r="UII45" s="41"/>
      <c r="UIJ45" s="41"/>
      <c r="UIK45" s="41"/>
      <c r="UIL45" s="41"/>
      <c r="UIM45" s="41"/>
      <c r="UIN45" s="41"/>
      <c r="UIO45" s="41"/>
      <c r="UIP45" s="41"/>
      <c r="UIQ45" s="41"/>
      <c r="UIR45" s="41"/>
      <c r="UIS45" s="41"/>
      <c r="UIT45" s="41"/>
      <c r="UIU45" s="41"/>
      <c r="UIV45" s="41"/>
      <c r="UIW45" s="41"/>
      <c r="UIX45" s="41"/>
      <c r="UIY45" s="41"/>
      <c r="UIZ45" s="41"/>
      <c r="UJA45" s="41"/>
      <c r="UJB45" s="41"/>
      <c r="UJC45" s="41"/>
      <c r="UJD45" s="41"/>
      <c r="UJE45" s="41"/>
      <c r="UJF45" s="41"/>
      <c r="UJG45" s="41"/>
      <c r="UJH45" s="41"/>
      <c r="UJI45" s="41"/>
      <c r="UJJ45" s="41"/>
      <c r="UJK45" s="41"/>
      <c r="UJL45" s="41"/>
      <c r="UJM45" s="41"/>
      <c r="UJN45" s="41"/>
      <c r="UJO45" s="41"/>
      <c r="UJP45" s="41"/>
      <c r="UJQ45" s="41"/>
      <c r="UJR45" s="41"/>
      <c r="UJS45" s="41"/>
      <c r="UJT45" s="41"/>
      <c r="UJU45" s="41"/>
      <c r="UJV45" s="41"/>
      <c r="UJW45" s="41"/>
      <c r="UJX45" s="41"/>
      <c r="UJY45" s="41"/>
      <c r="UJZ45" s="41"/>
      <c r="UKA45" s="41"/>
      <c r="UKB45" s="41"/>
      <c r="UKC45" s="41"/>
      <c r="UKD45" s="41"/>
      <c r="UKE45" s="41"/>
      <c r="UKF45" s="41"/>
      <c r="UKG45" s="41"/>
      <c r="UKH45" s="41"/>
      <c r="UKI45" s="41"/>
      <c r="UKJ45" s="41"/>
      <c r="UKK45" s="41"/>
      <c r="UKL45" s="41"/>
      <c r="UKM45" s="41"/>
      <c r="UKN45" s="41"/>
      <c r="UKO45" s="41"/>
      <c r="UKP45" s="41"/>
      <c r="UKQ45" s="41"/>
      <c r="UKR45" s="41"/>
      <c r="UKS45" s="41"/>
      <c r="UKT45" s="41"/>
      <c r="UKU45" s="41"/>
      <c r="UKV45" s="41"/>
      <c r="UKW45" s="41"/>
      <c r="UKX45" s="41"/>
      <c r="UKY45" s="41"/>
      <c r="UKZ45" s="41"/>
      <c r="ULA45" s="41"/>
      <c r="ULB45" s="41"/>
      <c r="ULC45" s="41"/>
      <c r="ULD45" s="41"/>
      <c r="ULE45" s="41"/>
      <c r="ULF45" s="41"/>
      <c r="ULG45" s="41"/>
      <c r="ULH45" s="41"/>
      <c r="ULI45" s="41"/>
      <c r="ULJ45" s="41"/>
      <c r="ULK45" s="41"/>
      <c r="ULL45" s="41"/>
      <c r="ULM45" s="41"/>
      <c r="ULN45" s="41"/>
      <c r="ULO45" s="41"/>
      <c r="ULP45" s="41"/>
      <c r="ULQ45" s="41"/>
      <c r="ULR45" s="41"/>
      <c r="ULS45" s="41"/>
      <c r="ULT45" s="41"/>
      <c r="ULU45" s="41"/>
      <c r="ULV45" s="41"/>
      <c r="ULW45" s="41"/>
      <c r="ULX45" s="41"/>
      <c r="ULY45" s="41"/>
      <c r="ULZ45" s="41"/>
      <c r="UMA45" s="41"/>
      <c r="UMB45" s="41"/>
      <c r="UMC45" s="41"/>
      <c r="UMD45" s="41"/>
      <c r="UME45" s="41"/>
      <c r="UMF45" s="41"/>
      <c r="UMG45" s="41"/>
      <c r="UMH45" s="41"/>
      <c r="UMI45" s="41"/>
      <c r="UMJ45" s="41"/>
      <c r="UMK45" s="41"/>
      <c r="UML45" s="41"/>
      <c r="UMM45" s="41"/>
      <c r="UMN45" s="41"/>
      <c r="UMO45" s="41"/>
      <c r="UMP45" s="41"/>
      <c r="UMQ45" s="41"/>
      <c r="UMR45" s="41"/>
      <c r="UMS45" s="41"/>
      <c r="UMT45" s="41"/>
      <c r="UMU45" s="41"/>
      <c r="UMV45" s="41"/>
      <c r="UMW45" s="41"/>
      <c r="UMX45" s="41"/>
      <c r="UMY45" s="41"/>
      <c r="UMZ45" s="41"/>
      <c r="UNA45" s="41"/>
      <c r="UNB45" s="41"/>
      <c r="UNC45" s="41"/>
      <c r="UND45" s="41"/>
      <c r="UNE45" s="41"/>
      <c r="UNF45" s="41"/>
      <c r="UNG45" s="41"/>
      <c r="UNH45" s="41"/>
      <c r="UNI45" s="41"/>
      <c r="UNJ45" s="41"/>
      <c r="UNK45" s="41"/>
      <c r="UNL45" s="41"/>
      <c r="UNM45" s="41"/>
      <c r="UNN45" s="41"/>
      <c r="UNO45" s="41"/>
      <c r="UNP45" s="41"/>
      <c r="UNQ45" s="41"/>
      <c r="UNR45" s="41"/>
      <c r="UNS45" s="41"/>
      <c r="UNT45" s="41"/>
      <c r="UNU45" s="41"/>
      <c r="UNV45" s="41"/>
      <c r="UNW45" s="41"/>
      <c r="UNX45" s="41"/>
      <c r="UNY45" s="41"/>
      <c r="UNZ45" s="41"/>
      <c r="UOA45" s="41"/>
      <c r="UOB45" s="41"/>
      <c r="UOC45" s="41"/>
      <c r="UOD45" s="41"/>
      <c r="UOE45" s="41"/>
      <c r="UOF45" s="41"/>
      <c r="UOG45" s="41"/>
      <c r="UOH45" s="41"/>
      <c r="UOI45" s="41"/>
      <c r="UOJ45" s="41"/>
      <c r="UOK45" s="41"/>
      <c r="UOL45" s="41"/>
      <c r="UOM45" s="41"/>
      <c r="UON45" s="41"/>
      <c r="UOO45" s="41"/>
      <c r="UOP45" s="41"/>
      <c r="UOQ45" s="41"/>
      <c r="UOR45" s="41"/>
      <c r="UOS45" s="41"/>
      <c r="UOT45" s="41"/>
      <c r="UOU45" s="41"/>
      <c r="UOV45" s="41"/>
      <c r="UOW45" s="41"/>
      <c r="UOX45" s="41"/>
      <c r="UOY45" s="41"/>
      <c r="UOZ45" s="41"/>
      <c r="UPA45" s="41"/>
      <c r="UPB45" s="41"/>
      <c r="UPC45" s="41"/>
      <c r="UPD45" s="41"/>
      <c r="UPE45" s="41"/>
      <c r="UPF45" s="41"/>
      <c r="UPG45" s="41"/>
      <c r="UPH45" s="41"/>
      <c r="UPI45" s="41"/>
      <c r="UPJ45" s="41"/>
      <c r="UPK45" s="41"/>
      <c r="UPL45" s="41"/>
      <c r="UPM45" s="41"/>
      <c r="UPN45" s="41"/>
      <c r="UPO45" s="41"/>
      <c r="UPP45" s="41"/>
      <c r="UPQ45" s="41"/>
      <c r="UPR45" s="41"/>
      <c r="UPS45" s="41"/>
      <c r="UPT45" s="41"/>
      <c r="UPU45" s="41"/>
      <c r="UPV45" s="41"/>
      <c r="UPW45" s="41"/>
      <c r="UPX45" s="41"/>
      <c r="UPY45" s="41"/>
      <c r="UPZ45" s="41"/>
      <c r="UQA45" s="41"/>
      <c r="UQB45" s="41"/>
      <c r="UQC45" s="41"/>
      <c r="UQD45" s="41"/>
      <c r="UQE45" s="41"/>
      <c r="UQF45" s="41"/>
      <c r="UQG45" s="41"/>
      <c r="UQH45" s="41"/>
      <c r="UQI45" s="41"/>
      <c r="UQJ45" s="41"/>
      <c r="UQK45" s="41"/>
      <c r="UQL45" s="41"/>
      <c r="UQM45" s="41"/>
      <c r="UQN45" s="41"/>
      <c r="UQO45" s="41"/>
      <c r="UQP45" s="41"/>
      <c r="UQQ45" s="41"/>
      <c r="UQR45" s="41"/>
      <c r="UQS45" s="41"/>
      <c r="UQT45" s="41"/>
      <c r="UQU45" s="41"/>
      <c r="UQV45" s="41"/>
      <c r="UQW45" s="41"/>
      <c r="UQX45" s="41"/>
      <c r="UQY45" s="41"/>
      <c r="UQZ45" s="41"/>
      <c r="URA45" s="41"/>
      <c r="URB45" s="41"/>
      <c r="URC45" s="41"/>
      <c r="URD45" s="41"/>
      <c r="URE45" s="41"/>
      <c r="URF45" s="41"/>
      <c r="URG45" s="41"/>
      <c r="URH45" s="41"/>
      <c r="URI45" s="41"/>
      <c r="URJ45" s="41"/>
      <c r="URK45" s="41"/>
      <c r="URL45" s="41"/>
      <c r="URM45" s="41"/>
      <c r="URN45" s="41"/>
      <c r="URO45" s="41"/>
      <c r="URP45" s="41"/>
      <c r="URQ45" s="41"/>
      <c r="URR45" s="41"/>
      <c r="URS45" s="41"/>
      <c r="URT45" s="41"/>
      <c r="URU45" s="41"/>
      <c r="URV45" s="41"/>
      <c r="URW45" s="41"/>
      <c r="URX45" s="41"/>
      <c r="URY45" s="41"/>
      <c r="URZ45" s="41"/>
      <c r="USA45" s="41"/>
      <c r="USB45" s="41"/>
      <c r="USC45" s="41"/>
      <c r="USD45" s="41"/>
      <c r="USE45" s="41"/>
      <c r="USF45" s="41"/>
      <c r="USG45" s="41"/>
      <c r="USH45" s="41"/>
      <c r="USI45" s="41"/>
      <c r="USJ45" s="41"/>
      <c r="USK45" s="41"/>
      <c r="USL45" s="41"/>
      <c r="USM45" s="41"/>
      <c r="USN45" s="41"/>
      <c r="USO45" s="41"/>
      <c r="USP45" s="41"/>
      <c r="USQ45" s="41"/>
      <c r="USR45" s="41"/>
      <c r="USS45" s="41"/>
      <c r="UST45" s="41"/>
      <c r="USU45" s="41"/>
      <c r="USV45" s="41"/>
      <c r="USW45" s="41"/>
      <c r="USX45" s="41"/>
      <c r="USY45" s="41"/>
      <c r="USZ45" s="41"/>
      <c r="UTA45" s="41"/>
      <c r="UTB45" s="41"/>
      <c r="UTC45" s="41"/>
      <c r="UTD45" s="41"/>
      <c r="UTE45" s="41"/>
      <c r="UTF45" s="41"/>
      <c r="UTG45" s="41"/>
      <c r="UTH45" s="41"/>
      <c r="UTI45" s="41"/>
      <c r="UTJ45" s="41"/>
      <c r="UTK45" s="41"/>
      <c r="UTL45" s="41"/>
      <c r="UTM45" s="41"/>
      <c r="UTN45" s="41"/>
      <c r="UTO45" s="41"/>
      <c r="UTP45" s="41"/>
      <c r="UTQ45" s="41"/>
      <c r="UTR45" s="41"/>
      <c r="UTS45" s="41"/>
      <c r="UTT45" s="41"/>
      <c r="UTU45" s="41"/>
      <c r="UTV45" s="41"/>
      <c r="UTW45" s="41"/>
      <c r="UTX45" s="41"/>
      <c r="UTY45" s="41"/>
      <c r="UTZ45" s="41"/>
      <c r="UUA45" s="41"/>
      <c r="UUB45" s="41"/>
      <c r="UUC45" s="41"/>
      <c r="UUD45" s="41"/>
      <c r="UUE45" s="41"/>
      <c r="UUF45" s="41"/>
      <c r="UUG45" s="41"/>
      <c r="UUH45" s="41"/>
      <c r="UUI45" s="41"/>
      <c r="UUJ45" s="41"/>
      <c r="UUK45" s="41"/>
      <c r="UUL45" s="41"/>
      <c r="UUM45" s="41"/>
      <c r="UUN45" s="41"/>
      <c r="UUO45" s="41"/>
      <c r="UUP45" s="41"/>
      <c r="UUQ45" s="41"/>
      <c r="UUR45" s="41"/>
      <c r="UUS45" s="41"/>
      <c r="UUT45" s="41"/>
      <c r="UUU45" s="41"/>
      <c r="UUV45" s="41"/>
      <c r="UUW45" s="41"/>
      <c r="UUX45" s="41"/>
      <c r="UUY45" s="41"/>
      <c r="UUZ45" s="41"/>
      <c r="UVA45" s="41"/>
      <c r="UVB45" s="41"/>
      <c r="UVC45" s="41"/>
      <c r="UVD45" s="41"/>
      <c r="UVE45" s="41"/>
      <c r="UVF45" s="41"/>
      <c r="UVG45" s="41"/>
      <c r="UVH45" s="41"/>
      <c r="UVI45" s="41"/>
      <c r="UVJ45" s="41"/>
      <c r="UVK45" s="41"/>
      <c r="UVL45" s="41"/>
      <c r="UVM45" s="41"/>
      <c r="UVN45" s="41"/>
      <c r="UVO45" s="41"/>
      <c r="UVP45" s="41"/>
      <c r="UVQ45" s="41"/>
      <c r="UVR45" s="41"/>
      <c r="UVS45" s="41"/>
      <c r="UVT45" s="41"/>
      <c r="UVU45" s="41"/>
      <c r="UVV45" s="41"/>
      <c r="UVW45" s="41"/>
      <c r="UVX45" s="41"/>
      <c r="UVY45" s="41"/>
      <c r="UVZ45" s="41"/>
      <c r="UWA45" s="41"/>
      <c r="UWB45" s="41"/>
      <c r="UWC45" s="41"/>
      <c r="UWD45" s="41"/>
      <c r="UWE45" s="41"/>
      <c r="UWF45" s="41"/>
      <c r="UWG45" s="41"/>
      <c r="UWH45" s="41"/>
      <c r="UWI45" s="41"/>
      <c r="UWJ45" s="41"/>
      <c r="UWK45" s="41"/>
      <c r="UWL45" s="41"/>
      <c r="UWM45" s="41"/>
      <c r="UWN45" s="41"/>
      <c r="UWO45" s="41"/>
      <c r="UWP45" s="41"/>
      <c r="UWQ45" s="41"/>
      <c r="UWR45" s="41"/>
      <c r="UWS45" s="41"/>
      <c r="UWT45" s="41"/>
      <c r="UWU45" s="41"/>
      <c r="UWV45" s="41"/>
      <c r="UWW45" s="41"/>
      <c r="UWX45" s="41"/>
      <c r="UWY45" s="41"/>
      <c r="UWZ45" s="41"/>
      <c r="UXA45" s="41"/>
      <c r="UXB45" s="41"/>
      <c r="UXC45" s="41"/>
      <c r="UXD45" s="41"/>
      <c r="UXE45" s="41"/>
      <c r="UXF45" s="41"/>
      <c r="UXG45" s="41"/>
      <c r="UXH45" s="41"/>
      <c r="UXI45" s="41"/>
      <c r="UXJ45" s="41"/>
      <c r="UXK45" s="41"/>
      <c r="UXL45" s="41"/>
      <c r="UXM45" s="41"/>
      <c r="UXN45" s="41"/>
      <c r="UXO45" s="41"/>
      <c r="UXP45" s="41"/>
      <c r="UXQ45" s="41"/>
      <c r="UXR45" s="41"/>
      <c r="UXS45" s="41"/>
      <c r="UXT45" s="41"/>
      <c r="UXU45" s="41"/>
      <c r="UXV45" s="41"/>
      <c r="UXW45" s="41"/>
      <c r="UXX45" s="41"/>
      <c r="UXY45" s="41"/>
      <c r="UXZ45" s="41"/>
      <c r="UYA45" s="41"/>
      <c r="UYB45" s="41"/>
      <c r="UYC45" s="41"/>
      <c r="UYD45" s="41"/>
      <c r="UYE45" s="41"/>
      <c r="UYF45" s="41"/>
      <c r="UYG45" s="41"/>
      <c r="UYH45" s="41"/>
      <c r="UYI45" s="41"/>
      <c r="UYJ45" s="41"/>
      <c r="UYK45" s="41"/>
      <c r="UYL45" s="41"/>
      <c r="UYM45" s="41"/>
      <c r="UYN45" s="41"/>
      <c r="UYO45" s="41"/>
      <c r="UYP45" s="41"/>
      <c r="UYQ45" s="41"/>
      <c r="UYR45" s="41"/>
      <c r="UYS45" s="41"/>
      <c r="UYT45" s="41"/>
      <c r="UYU45" s="41"/>
      <c r="UYV45" s="41"/>
      <c r="UYW45" s="41"/>
      <c r="UYX45" s="41"/>
      <c r="UYY45" s="41"/>
      <c r="UYZ45" s="41"/>
      <c r="UZA45" s="41"/>
      <c r="UZB45" s="41"/>
      <c r="UZC45" s="41"/>
      <c r="UZD45" s="41"/>
      <c r="UZE45" s="41"/>
      <c r="UZF45" s="41"/>
      <c r="UZG45" s="41"/>
      <c r="UZH45" s="41"/>
      <c r="UZI45" s="41"/>
      <c r="UZJ45" s="41"/>
      <c r="UZK45" s="41"/>
      <c r="UZL45" s="41"/>
      <c r="UZM45" s="41"/>
      <c r="UZN45" s="41"/>
      <c r="UZO45" s="41"/>
      <c r="UZP45" s="41"/>
      <c r="UZQ45" s="41"/>
      <c r="UZR45" s="41"/>
      <c r="UZS45" s="41"/>
      <c r="UZT45" s="41"/>
      <c r="UZU45" s="41"/>
      <c r="UZV45" s="41"/>
      <c r="UZW45" s="41"/>
      <c r="UZX45" s="41"/>
      <c r="UZY45" s="41"/>
      <c r="UZZ45" s="41"/>
      <c r="VAA45" s="41"/>
      <c r="VAB45" s="41"/>
      <c r="VAC45" s="41"/>
      <c r="VAD45" s="41"/>
      <c r="VAE45" s="41"/>
      <c r="VAF45" s="41"/>
      <c r="VAG45" s="41"/>
      <c r="VAH45" s="41"/>
      <c r="VAI45" s="41"/>
      <c r="VAJ45" s="41"/>
      <c r="VAK45" s="41"/>
      <c r="VAL45" s="41"/>
      <c r="VAM45" s="41"/>
      <c r="VAN45" s="41"/>
      <c r="VAO45" s="41"/>
      <c r="VAP45" s="41"/>
      <c r="VAQ45" s="41"/>
      <c r="VAR45" s="41"/>
      <c r="VAS45" s="41"/>
      <c r="VAT45" s="41"/>
      <c r="VAU45" s="41"/>
      <c r="VAV45" s="41"/>
      <c r="VAW45" s="41"/>
      <c r="VAX45" s="41"/>
      <c r="VAY45" s="41"/>
      <c r="VAZ45" s="41"/>
      <c r="VBA45" s="41"/>
      <c r="VBB45" s="41"/>
      <c r="VBC45" s="41"/>
      <c r="VBD45" s="41"/>
      <c r="VBE45" s="41"/>
      <c r="VBF45" s="41"/>
      <c r="VBG45" s="41"/>
      <c r="VBH45" s="41"/>
      <c r="VBI45" s="41"/>
      <c r="VBJ45" s="41"/>
      <c r="VBK45" s="41"/>
      <c r="VBL45" s="41"/>
      <c r="VBM45" s="41"/>
      <c r="VBN45" s="41"/>
      <c r="VBO45" s="41"/>
      <c r="VBP45" s="41"/>
      <c r="VBQ45" s="41"/>
      <c r="VBR45" s="41"/>
      <c r="VBS45" s="41"/>
      <c r="VBT45" s="41"/>
      <c r="VBU45" s="41"/>
      <c r="VBV45" s="41"/>
      <c r="VBW45" s="41"/>
      <c r="VBX45" s="41"/>
      <c r="VBY45" s="41"/>
      <c r="VBZ45" s="41"/>
      <c r="VCA45" s="41"/>
      <c r="VCB45" s="41"/>
      <c r="VCC45" s="41"/>
      <c r="VCD45" s="41"/>
      <c r="VCE45" s="41"/>
      <c r="VCF45" s="41"/>
      <c r="VCG45" s="41"/>
      <c r="VCH45" s="41"/>
      <c r="VCI45" s="41"/>
      <c r="VCJ45" s="41"/>
      <c r="VCK45" s="41"/>
      <c r="VCL45" s="41"/>
      <c r="VCM45" s="41"/>
      <c r="VCN45" s="41"/>
      <c r="VCO45" s="41"/>
      <c r="VCP45" s="41"/>
      <c r="VCQ45" s="41"/>
      <c r="VCR45" s="41"/>
      <c r="VCS45" s="41"/>
      <c r="VCT45" s="41"/>
      <c r="VCU45" s="41"/>
      <c r="VCV45" s="41"/>
      <c r="VCW45" s="41"/>
      <c r="VCX45" s="41"/>
      <c r="VCY45" s="41"/>
      <c r="VCZ45" s="41"/>
      <c r="VDA45" s="41"/>
      <c r="VDB45" s="41"/>
      <c r="VDC45" s="41"/>
      <c r="VDD45" s="41"/>
      <c r="VDE45" s="41"/>
      <c r="VDF45" s="41"/>
      <c r="VDG45" s="41"/>
      <c r="VDH45" s="41"/>
      <c r="VDI45" s="41"/>
      <c r="VDJ45" s="41"/>
      <c r="VDK45" s="41"/>
      <c r="VDL45" s="41"/>
      <c r="VDM45" s="41"/>
      <c r="VDN45" s="41"/>
      <c r="VDO45" s="41"/>
      <c r="VDP45" s="41"/>
      <c r="VDQ45" s="41"/>
      <c r="VDR45" s="41"/>
      <c r="VDS45" s="41"/>
      <c r="VDT45" s="41"/>
      <c r="VDU45" s="41"/>
      <c r="VDV45" s="41"/>
      <c r="VDW45" s="41"/>
      <c r="VDX45" s="41"/>
      <c r="VDY45" s="41"/>
      <c r="VDZ45" s="41"/>
      <c r="VEA45" s="41"/>
      <c r="VEB45" s="41"/>
      <c r="VEC45" s="41"/>
      <c r="VED45" s="41"/>
      <c r="VEE45" s="41"/>
      <c r="VEF45" s="41"/>
      <c r="VEG45" s="41"/>
      <c r="VEH45" s="41"/>
      <c r="VEI45" s="41"/>
      <c r="VEJ45" s="41"/>
      <c r="VEK45" s="41"/>
      <c r="VEL45" s="41"/>
      <c r="VEM45" s="41"/>
      <c r="VEN45" s="41"/>
      <c r="VEO45" s="41"/>
      <c r="VEP45" s="41"/>
      <c r="VEQ45" s="41"/>
      <c r="VER45" s="41"/>
      <c r="VES45" s="41"/>
      <c r="VET45" s="41"/>
      <c r="VEU45" s="41"/>
      <c r="VEV45" s="41"/>
      <c r="VEW45" s="41"/>
      <c r="VEX45" s="41"/>
      <c r="VEY45" s="41"/>
      <c r="VEZ45" s="41"/>
      <c r="VFA45" s="41"/>
      <c r="VFB45" s="41"/>
      <c r="VFC45" s="41"/>
      <c r="VFD45" s="41"/>
      <c r="VFE45" s="41"/>
      <c r="VFF45" s="41"/>
      <c r="VFG45" s="41"/>
      <c r="VFH45" s="41"/>
      <c r="VFI45" s="41"/>
      <c r="VFJ45" s="41"/>
      <c r="VFK45" s="41"/>
      <c r="VFL45" s="41"/>
      <c r="VFM45" s="41"/>
      <c r="VFN45" s="41"/>
      <c r="VFO45" s="41"/>
      <c r="VFP45" s="41"/>
      <c r="VFQ45" s="41"/>
      <c r="VFR45" s="41"/>
      <c r="VFS45" s="41"/>
      <c r="VFT45" s="41"/>
      <c r="VFU45" s="41"/>
      <c r="VFV45" s="41"/>
      <c r="VFW45" s="41"/>
      <c r="VFX45" s="41"/>
      <c r="VFY45" s="41"/>
      <c r="VFZ45" s="41"/>
      <c r="VGA45" s="41"/>
      <c r="VGB45" s="41"/>
      <c r="VGC45" s="41"/>
      <c r="VGD45" s="41"/>
      <c r="VGE45" s="41"/>
      <c r="VGF45" s="41"/>
      <c r="VGG45" s="41"/>
      <c r="VGH45" s="41"/>
      <c r="VGI45" s="41"/>
      <c r="VGJ45" s="41"/>
      <c r="VGK45" s="41"/>
      <c r="VGL45" s="41"/>
      <c r="VGM45" s="41"/>
      <c r="VGN45" s="41"/>
      <c r="VGO45" s="41"/>
      <c r="VGP45" s="41"/>
      <c r="VGQ45" s="41"/>
      <c r="VGR45" s="41"/>
      <c r="VGS45" s="41"/>
      <c r="VGT45" s="41"/>
      <c r="VGU45" s="41"/>
      <c r="VGV45" s="41"/>
      <c r="VGW45" s="41"/>
      <c r="VGX45" s="41"/>
      <c r="VGY45" s="41"/>
      <c r="VGZ45" s="41"/>
      <c r="VHA45" s="41"/>
      <c r="VHB45" s="41"/>
      <c r="VHC45" s="41"/>
      <c r="VHD45" s="41"/>
      <c r="VHE45" s="41"/>
      <c r="VHF45" s="41"/>
      <c r="VHG45" s="41"/>
      <c r="VHH45" s="41"/>
      <c r="VHI45" s="41"/>
      <c r="VHJ45" s="41"/>
      <c r="VHK45" s="41"/>
      <c r="VHL45" s="41"/>
      <c r="VHM45" s="41"/>
      <c r="VHN45" s="41"/>
      <c r="VHO45" s="41"/>
      <c r="VHP45" s="41"/>
      <c r="VHQ45" s="41"/>
      <c r="VHR45" s="41"/>
      <c r="VHS45" s="41"/>
      <c r="VHT45" s="41"/>
      <c r="VHU45" s="41"/>
      <c r="VHV45" s="41"/>
      <c r="VHW45" s="41"/>
      <c r="VHX45" s="41"/>
      <c r="VHY45" s="41"/>
      <c r="VHZ45" s="41"/>
      <c r="VIA45" s="41"/>
      <c r="VIB45" s="41"/>
      <c r="VIC45" s="41"/>
      <c r="VID45" s="41"/>
      <c r="VIE45" s="41"/>
      <c r="VIF45" s="41"/>
      <c r="VIG45" s="41"/>
      <c r="VIH45" s="41"/>
      <c r="VII45" s="41"/>
      <c r="VIJ45" s="41"/>
      <c r="VIK45" s="41"/>
      <c r="VIL45" s="41"/>
      <c r="VIM45" s="41"/>
      <c r="VIN45" s="41"/>
      <c r="VIO45" s="41"/>
      <c r="VIP45" s="41"/>
      <c r="VIQ45" s="41"/>
      <c r="VIR45" s="41"/>
      <c r="VIS45" s="41"/>
      <c r="VIT45" s="41"/>
      <c r="VIU45" s="41"/>
      <c r="VIV45" s="41"/>
      <c r="VIW45" s="41"/>
      <c r="VIX45" s="41"/>
      <c r="VIY45" s="41"/>
      <c r="VIZ45" s="41"/>
      <c r="VJA45" s="41"/>
      <c r="VJB45" s="41"/>
      <c r="VJC45" s="41"/>
      <c r="VJD45" s="41"/>
      <c r="VJE45" s="41"/>
      <c r="VJF45" s="41"/>
      <c r="VJG45" s="41"/>
      <c r="VJH45" s="41"/>
      <c r="VJI45" s="41"/>
      <c r="VJJ45" s="41"/>
      <c r="VJK45" s="41"/>
      <c r="VJL45" s="41"/>
      <c r="VJM45" s="41"/>
      <c r="VJN45" s="41"/>
      <c r="VJO45" s="41"/>
      <c r="VJP45" s="41"/>
      <c r="VJQ45" s="41"/>
      <c r="VJR45" s="41"/>
      <c r="VJS45" s="41"/>
      <c r="VJT45" s="41"/>
      <c r="VJU45" s="41"/>
      <c r="VJV45" s="41"/>
      <c r="VJW45" s="41"/>
      <c r="VJX45" s="41"/>
      <c r="VJY45" s="41"/>
      <c r="VJZ45" s="41"/>
      <c r="VKA45" s="41"/>
      <c r="VKB45" s="41"/>
      <c r="VKC45" s="41"/>
      <c r="VKD45" s="41"/>
      <c r="VKE45" s="41"/>
      <c r="VKF45" s="41"/>
      <c r="VKG45" s="41"/>
      <c r="VKH45" s="41"/>
      <c r="VKI45" s="41"/>
      <c r="VKJ45" s="41"/>
      <c r="VKK45" s="41"/>
      <c r="VKL45" s="41"/>
      <c r="VKM45" s="41"/>
      <c r="VKN45" s="41"/>
      <c r="VKO45" s="41"/>
      <c r="VKP45" s="41"/>
      <c r="VKQ45" s="41"/>
      <c r="VKR45" s="41"/>
      <c r="VKS45" s="41"/>
      <c r="VKT45" s="41"/>
      <c r="VKU45" s="41"/>
      <c r="VKV45" s="41"/>
      <c r="VKW45" s="41"/>
      <c r="VKX45" s="41"/>
      <c r="VKY45" s="41"/>
      <c r="VKZ45" s="41"/>
      <c r="VLA45" s="41"/>
      <c r="VLB45" s="41"/>
      <c r="VLC45" s="41"/>
      <c r="VLD45" s="41"/>
      <c r="VLE45" s="41"/>
      <c r="VLF45" s="41"/>
      <c r="VLG45" s="41"/>
      <c r="VLH45" s="41"/>
      <c r="VLI45" s="41"/>
      <c r="VLJ45" s="41"/>
      <c r="VLK45" s="41"/>
      <c r="VLL45" s="41"/>
      <c r="VLM45" s="41"/>
      <c r="VLN45" s="41"/>
      <c r="VLO45" s="41"/>
      <c r="VLP45" s="41"/>
      <c r="VLQ45" s="41"/>
      <c r="VLR45" s="41"/>
      <c r="VLS45" s="41"/>
      <c r="VLT45" s="41"/>
      <c r="VLU45" s="41"/>
      <c r="VLV45" s="41"/>
      <c r="VLW45" s="41"/>
      <c r="VLX45" s="41"/>
      <c r="VLY45" s="41"/>
      <c r="VLZ45" s="41"/>
      <c r="VMA45" s="41"/>
      <c r="VMB45" s="41"/>
      <c r="VMC45" s="41"/>
      <c r="VMD45" s="41"/>
      <c r="VME45" s="41"/>
      <c r="VMF45" s="41"/>
      <c r="VMG45" s="41"/>
      <c r="VMH45" s="41"/>
      <c r="VMI45" s="41"/>
      <c r="VMJ45" s="41"/>
      <c r="VMK45" s="41"/>
      <c r="VML45" s="41"/>
      <c r="VMM45" s="41"/>
      <c r="VMN45" s="41"/>
      <c r="VMO45" s="41"/>
      <c r="VMP45" s="41"/>
      <c r="VMQ45" s="41"/>
      <c r="VMR45" s="41"/>
      <c r="VMS45" s="41"/>
      <c r="VMT45" s="41"/>
      <c r="VMU45" s="41"/>
      <c r="VMV45" s="41"/>
      <c r="VMW45" s="41"/>
      <c r="VMX45" s="41"/>
      <c r="VMY45" s="41"/>
      <c r="VMZ45" s="41"/>
      <c r="VNA45" s="41"/>
      <c r="VNB45" s="41"/>
      <c r="VNC45" s="41"/>
      <c r="VND45" s="41"/>
      <c r="VNE45" s="41"/>
      <c r="VNF45" s="41"/>
      <c r="VNG45" s="41"/>
      <c r="VNH45" s="41"/>
      <c r="VNI45" s="41"/>
      <c r="VNJ45" s="41"/>
      <c r="VNK45" s="41"/>
      <c r="VNL45" s="41"/>
      <c r="VNM45" s="41"/>
      <c r="VNN45" s="41"/>
      <c r="VNO45" s="41"/>
      <c r="VNP45" s="41"/>
      <c r="VNQ45" s="41"/>
      <c r="VNR45" s="41"/>
      <c r="VNS45" s="41"/>
      <c r="VNT45" s="41"/>
      <c r="VNU45" s="41"/>
      <c r="VNV45" s="41"/>
      <c r="VNW45" s="41"/>
      <c r="VNX45" s="41"/>
      <c r="VNY45" s="41"/>
      <c r="VNZ45" s="41"/>
      <c r="VOA45" s="41"/>
      <c r="VOB45" s="41"/>
      <c r="VOC45" s="41"/>
      <c r="VOD45" s="41"/>
      <c r="VOE45" s="41"/>
      <c r="VOF45" s="41"/>
      <c r="VOG45" s="41"/>
      <c r="VOH45" s="41"/>
      <c r="VOI45" s="41"/>
      <c r="VOJ45" s="41"/>
      <c r="VOK45" s="41"/>
      <c r="VOL45" s="41"/>
      <c r="VOM45" s="41"/>
      <c r="VON45" s="41"/>
      <c r="VOO45" s="41"/>
      <c r="VOP45" s="41"/>
      <c r="VOQ45" s="41"/>
      <c r="VOR45" s="41"/>
      <c r="VOS45" s="41"/>
      <c r="VOT45" s="41"/>
      <c r="VOU45" s="41"/>
      <c r="VOV45" s="41"/>
      <c r="VOW45" s="41"/>
      <c r="VOX45" s="41"/>
      <c r="VOY45" s="41"/>
      <c r="VOZ45" s="41"/>
      <c r="VPA45" s="41"/>
      <c r="VPB45" s="41"/>
      <c r="VPC45" s="41"/>
      <c r="VPD45" s="41"/>
      <c r="VPE45" s="41"/>
      <c r="VPF45" s="41"/>
      <c r="VPG45" s="41"/>
      <c r="VPH45" s="41"/>
      <c r="VPI45" s="41"/>
      <c r="VPJ45" s="41"/>
      <c r="VPK45" s="41"/>
      <c r="VPL45" s="41"/>
      <c r="VPM45" s="41"/>
      <c r="VPN45" s="41"/>
      <c r="VPO45" s="41"/>
      <c r="VPP45" s="41"/>
      <c r="VPQ45" s="41"/>
      <c r="VPR45" s="41"/>
      <c r="VPS45" s="41"/>
      <c r="VPT45" s="41"/>
      <c r="VPU45" s="41"/>
      <c r="VPV45" s="41"/>
      <c r="VPW45" s="41"/>
      <c r="VPX45" s="41"/>
      <c r="VPY45" s="41"/>
      <c r="VPZ45" s="41"/>
      <c r="VQA45" s="41"/>
      <c r="VQB45" s="41"/>
      <c r="VQC45" s="41"/>
      <c r="VQD45" s="41"/>
      <c r="VQE45" s="41"/>
      <c r="VQF45" s="41"/>
      <c r="VQG45" s="41"/>
      <c r="VQH45" s="41"/>
      <c r="VQI45" s="41"/>
      <c r="VQJ45" s="41"/>
      <c r="VQK45" s="41"/>
      <c r="VQL45" s="41"/>
      <c r="VQM45" s="41"/>
      <c r="VQN45" s="41"/>
      <c r="VQO45" s="41"/>
      <c r="VQP45" s="41"/>
      <c r="VQQ45" s="41"/>
      <c r="VQR45" s="41"/>
      <c r="VQS45" s="41"/>
      <c r="VQT45" s="41"/>
      <c r="VQU45" s="41"/>
      <c r="VQV45" s="41"/>
      <c r="VQW45" s="41"/>
      <c r="VQX45" s="41"/>
      <c r="VQY45" s="41"/>
      <c r="VQZ45" s="41"/>
      <c r="VRA45" s="41"/>
      <c r="VRB45" s="41"/>
      <c r="VRC45" s="41"/>
      <c r="VRD45" s="41"/>
      <c r="VRE45" s="41"/>
      <c r="VRF45" s="41"/>
      <c r="VRG45" s="41"/>
      <c r="VRH45" s="41"/>
      <c r="VRI45" s="41"/>
      <c r="VRJ45" s="41"/>
      <c r="VRK45" s="41"/>
      <c r="VRL45" s="41"/>
      <c r="VRM45" s="41"/>
      <c r="VRN45" s="41"/>
      <c r="VRO45" s="41"/>
      <c r="VRP45" s="41"/>
      <c r="VRQ45" s="41"/>
      <c r="VRR45" s="41"/>
      <c r="VRS45" s="41"/>
      <c r="VRT45" s="41"/>
      <c r="VRU45" s="41"/>
      <c r="VRV45" s="41"/>
      <c r="VRW45" s="41"/>
      <c r="VRX45" s="41"/>
      <c r="VRY45" s="41"/>
      <c r="VRZ45" s="41"/>
      <c r="VSA45" s="41"/>
      <c r="VSB45" s="41"/>
      <c r="VSC45" s="41"/>
      <c r="VSD45" s="41"/>
      <c r="VSE45" s="41"/>
      <c r="VSF45" s="41"/>
      <c r="VSG45" s="41"/>
      <c r="VSH45" s="41"/>
      <c r="VSI45" s="41"/>
      <c r="VSJ45" s="41"/>
      <c r="VSK45" s="41"/>
      <c r="VSL45" s="41"/>
      <c r="VSM45" s="41"/>
      <c r="VSN45" s="41"/>
      <c r="VSO45" s="41"/>
      <c r="VSP45" s="41"/>
      <c r="VSQ45" s="41"/>
      <c r="VSR45" s="41"/>
      <c r="VSS45" s="41"/>
      <c r="VST45" s="41"/>
      <c r="VSU45" s="41"/>
      <c r="VSV45" s="41"/>
      <c r="VSW45" s="41"/>
      <c r="VSX45" s="41"/>
      <c r="VSY45" s="41"/>
      <c r="VSZ45" s="41"/>
      <c r="VTA45" s="41"/>
      <c r="VTB45" s="41"/>
      <c r="VTC45" s="41"/>
      <c r="VTD45" s="41"/>
      <c r="VTE45" s="41"/>
      <c r="VTF45" s="41"/>
      <c r="VTG45" s="41"/>
      <c r="VTH45" s="41"/>
      <c r="VTI45" s="41"/>
      <c r="VTJ45" s="41"/>
      <c r="VTK45" s="41"/>
      <c r="VTL45" s="41"/>
      <c r="VTM45" s="41"/>
      <c r="VTN45" s="41"/>
      <c r="VTO45" s="41"/>
      <c r="VTP45" s="41"/>
      <c r="VTQ45" s="41"/>
      <c r="VTR45" s="41"/>
      <c r="VTS45" s="41"/>
      <c r="VTT45" s="41"/>
      <c r="VTU45" s="41"/>
      <c r="VTV45" s="41"/>
      <c r="VTW45" s="41"/>
      <c r="VTX45" s="41"/>
      <c r="VTY45" s="41"/>
      <c r="VTZ45" s="41"/>
      <c r="VUA45" s="41"/>
      <c r="VUB45" s="41"/>
      <c r="VUC45" s="41"/>
      <c r="VUD45" s="41"/>
      <c r="VUE45" s="41"/>
      <c r="VUF45" s="41"/>
      <c r="VUG45" s="41"/>
      <c r="VUH45" s="41"/>
      <c r="VUI45" s="41"/>
      <c r="VUJ45" s="41"/>
      <c r="VUK45" s="41"/>
      <c r="VUL45" s="41"/>
      <c r="VUM45" s="41"/>
      <c r="VUN45" s="41"/>
      <c r="VUO45" s="41"/>
      <c r="VUP45" s="41"/>
      <c r="VUQ45" s="41"/>
      <c r="VUR45" s="41"/>
      <c r="VUS45" s="41"/>
      <c r="VUT45" s="41"/>
      <c r="VUU45" s="41"/>
      <c r="VUV45" s="41"/>
      <c r="VUW45" s="41"/>
      <c r="VUX45" s="41"/>
      <c r="VUY45" s="41"/>
      <c r="VUZ45" s="41"/>
      <c r="VVA45" s="41"/>
      <c r="VVB45" s="41"/>
      <c r="VVC45" s="41"/>
      <c r="VVD45" s="41"/>
      <c r="VVE45" s="41"/>
      <c r="VVF45" s="41"/>
      <c r="VVG45" s="41"/>
      <c r="VVH45" s="41"/>
      <c r="VVI45" s="41"/>
      <c r="VVJ45" s="41"/>
      <c r="VVK45" s="41"/>
      <c r="VVL45" s="41"/>
      <c r="VVM45" s="41"/>
      <c r="VVN45" s="41"/>
      <c r="VVO45" s="41"/>
      <c r="VVP45" s="41"/>
      <c r="VVQ45" s="41"/>
      <c r="VVR45" s="41"/>
      <c r="VVS45" s="41"/>
      <c r="VVT45" s="41"/>
      <c r="VVU45" s="41"/>
      <c r="VVV45" s="41"/>
      <c r="VVW45" s="41"/>
      <c r="VVX45" s="41"/>
      <c r="VVY45" s="41"/>
      <c r="VVZ45" s="41"/>
      <c r="VWA45" s="41"/>
      <c r="VWB45" s="41"/>
      <c r="VWC45" s="41"/>
      <c r="VWD45" s="41"/>
      <c r="VWE45" s="41"/>
      <c r="VWF45" s="41"/>
      <c r="VWG45" s="41"/>
      <c r="VWH45" s="41"/>
      <c r="VWI45" s="41"/>
      <c r="VWJ45" s="41"/>
      <c r="VWK45" s="41"/>
      <c r="VWL45" s="41"/>
      <c r="VWM45" s="41"/>
      <c r="VWN45" s="41"/>
      <c r="VWO45" s="41"/>
      <c r="VWP45" s="41"/>
      <c r="VWQ45" s="41"/>
      <c r="VWR45" s="41"/>
      <c r="VWS45" s="41"/>
      <c r="VWT45" s="41"/>
      <c r="VWU45" s="41"/>
      <c r="VWV45" s="41"/>
      <c r="VWW45" s="41"/>
      <c r="VWX45" s="41"/>
      <c r="VWY45" s="41"/>
      <c r="VWZ45" s="41"/>
      <c r="VXA45" s="41"/>
      <c r="VXB45" s="41"/>
      <c r="VXC45" s="41"/>
      <c r="VXD45" s="41"/>
      <c r="VXE45" s="41"/>
      <c r="VXF45" s="41"/>
      <c r="VXG45" s="41"/>
      <c r="VXH45" s="41"/>
      <c r="VXI45" s="41"/>
      <c r="VXJ45" s="41"/>
      <c r="VXK45" s="41"/>
      <c r="VXL45" s="41"/>
      <c r="VXM45" s="41"/>
      <c r="VXN45" s="41"/>
      <c r="VXO45" s="41"/>
      <c r="VXP45" s="41"/>
      <c r="VXQ45" s="41"/>
      <c r="VXR45" s="41"/>
      <c r="VXS45" s="41"/>
      <c r="VXT45" s="41"/>
      <c r="VXU45" s="41"/>
      <c r="VXV45" s="41"/>
      <c r="VXW45" s="41"/>
      <c r="VXX45" s="41"/>
      <c r="VXY45" s="41"/>
      <c r="VXZ45" s="41"/>
      <c r="VYA45" s="41"/>
      <c r="VYB45" s="41"/>
      <c r="VYC45" s="41"/>
      <c r="VYD45" s="41"/>
      <c r="VYE45" s="41"/>
      <c r="VYF45" s="41"/>
      <c r="VYG45" s="41"/>
      <c r="VYH45" s="41"/>
      <c r="VYI45" s="41"/>
      <c r="VYJ45" s="41"/>
      <c r="VYK45" s="41"/>
      <c r="VYL45" s="41"/>
      <c r="VYM45" s="41"/>
      <c r="VYN45" s="41"/>
      <c r="VYO45" s="41"/>
      <c r="VYP45" s="41"/>
      <c r="VYQ45" s="41"/>
      <c r="VYR45" s="41"/>
      <c r="VYS45" s="41"/>
      <c r="VYT45" s="41"/>
      <c r="VYU45" s="41"/>
      <c r="VYV45" s="41"/>
      <c r="VYW45" s="41"/>
      <c r="VYX45" s="41"/>
      <c r="VYY45" s="41"/>
      <c r="VYZ45" s="41"/>
      <c r="VZA45" s="41"/>
      <c r="VZB45" s="41"/>
      <c r="VZC45" s="41"/>
      <c r="VZD45" s="41"/>
      <c r="VZE45" s="41"/>
      <c r="VZF45" s="41"/>
      <c r="VZG45" s="41"/>
      <c r="VZH45" s="41"/>
      <c r="VZI45" s="41"/>
      <c r="VZJ45" s="41"/>
      <c r="VZK45" s="41"/>
      <c r="VZL45" s="41"/>
      <c r="VZM45" s="41"/>
      <c r="VZN45" s="41"/>
      <c r="VZO45" s="41"/>
      <c r="VZP45" s="41"/>
      <c r="VZQ45" s="41"/>
      <c r="VZR45" s="41"/>
      <c r="VZS45" s="41"/>
      <c r="VZT45" s="41"/>
      <c r="VZU45" s="41"/>
      <c r="VZV45" s="41"/>
      <c r="VZW45" s="41"/>
      <c r="VZX45" s="41"/>
      <c r="VZY45" s="41"/>
      <c r="VZZ45" s="41"/>
      <c r="WAA45" s="41"/>
      <c r="WAB45" s="41"/>
      <c r="WAC45" s="41"/>
      <c r="WAD45" s="41"/>
      <c r="WAE45" s="41"/>
      <c r="WAF45" s="41"/>
      <c r="WAG45" s="41"/>
      <c r="WAH45" s="41"/>
      <c r="WAI45" s="41"/>
      <c r="WAJ45" s="41"/>
      <c r="WAK45" s="41"/>
      <c r="WAL45" s="41"/>
      <c r="WAM45" s="41"/>
      <c r="WAN45" s="41"/>
      <c r="WAO45" s="41"/>
      <c r="WAP45" s="41"/>
      <c r="WAQ45" s="41"/>
      <c r="WAR45" s="41"/>
      <c r="WAS45" s="41"/>
      <c r="WAT45" s="41"/>
      <c r="WAU45" s="41"/>
      <c r="WAV45" s="41"/>
      <c r="WAW45" s="41"/>
      <c r="WAX45" s="41"/>
      <c r="WAY45" s="41"/>
      <c r="WAZ45" s="41"/>
      <c r="WBA45" s="41"/>
      <c r="WBB45" s="41"/>
      <c r="WBC45" s="41"/>
      <c r="WBD45" s="41"/>
      <c r="WBE45" s="41"/>
      <c r="WBF45" s="41"/>
      <c r="WBG45" s="41"/>
      <c r="WBH45" s="41"/>
      <c r="WBI45" s="41"/>
      <c r="WBJ45" s="41"/>
      <c r="WBK45" s="41"/>
      <c r="WBL45" s="41"/>
      <c r="WBM45" s="41"/>
      <c r="WBN45" s="41"/>
      <c r="WBO45" s="41"/>
      <c r="WBP45" s="41"/>
      <c r="WBQ45" s="41"/>
      <c r="WBR45" s="41"/>
      <c r="WBS45" s="41"/>
      <c r="WBT45" s="41"/>
      <c r="WBU45" s="41"/>
      <c r="WBV45" s="41"/>
      <c r="WBW45" s="41"/>
      <c r="WBX45" s="41"/>
      <c r="WBY45" s="41"/>
      <c r="WBZ45" s="41"/>
      <c r="WCA45" s="41"/>
      <c r="WCB45" s="41"/>
      <c r="WCC45" s="41"/>
      <c r="WCD45" s="41"/>
      <c r="WCE45" s="41"/>
      <c r="WCF45" s="41"/>
      <c r="WCG45" s="41"/>
      <c r="WCH45" s="41"/>
      <c r="WCI45" s="41"/>
      <c r="WCJ45" s="41"/>
      <c r="WCK45" s="41"/>
      <c r="WCL45" s="41"/>
      <c r="WCM45" s="41"/>
      <c r="WCN45" s="41"/>
      <c r="WCO45" s="41"/>
      <c r="WCP45" s="41"/>
      <c r="WCQ45" s="41"/>
      <c r="WCR45" s="41"/>
      <c r="WCS45" s="41"/>
      <c r="WCT45" s="41"/>
      <c r="WCU45" s="41"/>
      <c r="WCV45" s="41"/>
      <c r="WCW45" s="41"/>
      <c r="WCX45" s="41"/>
      <c r="WCY45" s="41"/>
      <c r="WCZ45" s="41"/>
      <c r="WDA45" s="41"/>
      <c r="WDB45" s="41"/>
      <c r="WDC45" s="41"/>
      <c r="WDD45" s="41"/>
      <c r="WDE45" s="41"/>
      <c r="WDF45" s="41"/>
      <c r="WDG45" s="41"/>
      <c r="WDH45" s="41"/>
      <c r="WDI45" s="41"/>
      <c r="WDJ45" s="41"/>
      <c r="WDK45" s="41"/>
      <c r="WDL45" s="41"/>
      <c r="WDM45" s="41"/>
      <c r="WDN45" s="41"/>
      <c r="WDO45" s="41"/>
      <c r="WDP45" s="41"/>
      <c r="WDQ45" s="41"/>
      <c r="WDR45" s="41"/>
      <c r="WDS45" s="41"/>
      <c r="WDT45" s="41"/>
      <c r="WDU45" s="41"/>
      <c r="WDV45" s="41"/>
      <c r="WDW45" s="41"/>
      <c r="WDX45" s="41"/>
      <c r="WDY45" s="41"/>
      <c r="WDZ45" s="41"/>
      <c r="WEA45" s="41"/>
      <c r="WEB45" s="41"/>
      <c r="WEC45" s="41"/>
      <c r="WED45" s="41"/>
      <c r="WEE45" s="41"/>
      <c r="WEF45" s="41"/>
      <c r="WEG45" s="41"/>
      <c r="WEH45" s="41"/>
      <c r="WEI45" s="41"/>
      <c r="WEJ45" s="41"/>
      <c r="WEK45" s="41"/>
      <c r="WEL45" s="41"/>
      <c r="WEM45" s="41"/>
      <c r="WEN45" s="41"/>
      <c r="WEO45" s="41"/>
      <c r="WEP45" s="41"/>
      <c r="WEQ45" s="41"/>
      <c r="WER45" s="41"/>
      <c r="WES45" s="41"/>
      <c r="WET45" s="41"/>
      <c r="WEU45" s="41"/>
      <c r="WEV45" s="41"/>
      <c r="WEW45" s="41"/>
      <c r="WEX45" s="41"/>
      <c r="WEY45" s="41"/>
      <c r="WEZ45" s="41"/>
      <c r="WFA45" s="41"/>
      <c r="WFB45" s="41"/>
      <c r="WFC45" s="41"/>
      <c r="WFD45" s="41"/>
      <c r="WFE45" s="41"/>
      <c r="WFF45" s="41"/>
      <c r="WFG45" s="41"/>
      <c r="WFH45" s="41"/>
      <c r="WFI45" s="41"/>
      <c r="WFJ45" s="41"/>
      <c r="WFK45" s="41"/>
      <c r="WFL45" s="41"/>
      <c r="WFM45" s="41"/>
      <c r="WFN45" s="41"/>
      <c r="WFO45" s="41"/>
      <c r="WFP45" s="41"/>
      <c r="WFQ45" s="41"/>
      <c r="WFR45" s="41"/>
      <c r="WFS45" s="41"/>
      <c r="WFT45" s="41"/>
      <c r="WFU45" s="41"/>
      <c r="WFV45" s="41"/>
      <c r="WFW45" s="41"/>
      <c r="WFX45" s="41"/>
      <c r="WFY45" s="41"/>
      <c r="WFZ45" s="41"/>
      <c r="WGA45" s="41"/>
      <c r="WGB45" s="41"/>
      <c r="WGC45" s="41"/>
      <c r="WGD45" s="41"/>
      <c r="WGE45" s="41"/>
      <c r="WGF45" s="41"/>
      <c r="WGG45" s="41"/>
      <c r="WGH45" s="41"/>
      <c r="WGI45" s="41"/>
      <c r="WGJ45" s="41"/>
      <c r="WGK45" s="41"/>
      <c r="WGL45" s="41"/>
      <c r="WGM45" s="41"/>
      <c r="WGN45" s="41"/>
      <c r="WGO45" s="41"/>
      <c r="WGP45" s="41"/>
      <c r="WGQ45" s="41"/>
      <c r="WGR45" s="41"/>
      <c r="WGS45" s="41"/>
      <c r="WGT45" s="41"/>
      <c r="WGU45" s="41"/>
      <c r="WGV45" s="41"/>
      <c r="WGW45" s="41"/>
      <c r="WGX45" s="41"/>
      <c r="WGY45" s="41"/>
      <c r="WGZ45" s="41"/>
      <c r="WHA45" s="41"/>
      <c r="WHB45" s="41"/>
      <c r="WHC45" s="41"/>
      <c r="WHD45" s="41"/>
      <c r="WHE45" s="41"/>
      <c r="WHF45" s="41"/>
      <c r="WHG45" s="41"/>
      <c r="WHH45" s="41"/>
      <c r="WHI45" s="41"/>
      <c r="WHJ45" s="41"/>
      <c r="WHK45" s="41"/>
      <c r="WHL45" s="41"/>
      <c r="WHM45" s="41"/>
      <c r="WHN45" s="41"/>
      <c r="WHO45" s="41"/>
      <c r="WHP45" s="41"/>
      <c r="WHQ45" s="41"/>
      <c r="WHR45" s="41"/>
      <c r="WHS45" s="41"/>
      <c r="WHT45" s="41"/>
      <c r="WHU45" s="41"/>
      <c r="WHV45" s="41"/>
      <c r="WHW45" s="41"/>
      <c r="WHX45" s="41"/>
      <c r="WHY45" s="41"/>
      <c r="WHZ45" s="41"/>
      <c r="WIA45" s="41"/>
      <c r="WIB45" s="41"/>
      <c r="WIC45" s="41"/>
      <c r="WID45" s="41"/>
      <c r="WIE45" s="41"/>
      <c r="WIF45" s="41"/>
      <c r="WIG45" s="41"/>
      <c r="WIH45" s="41"/>
      <c r="WII45" s="41"/>
      <c r="WIJ45" s="41"/>
      <c r="WIK45" s="41"/>
      <c r="WIL45" s="41"/>
      <c r="WIM45" s="41"/>
      <c r="WIN45" s="41"/>
      <c r="WIO45" s="41"/>
      <c r="WIP45" s="41"/>
      <c r="WIQ45" s="41"/>
      <c r="WIR45" s="41"/>
      <c r="WIS45" s="41"/>
      <c r="WIT45" s="41"/>
      <c r="WIU45" s="41"/>
      <c r="WIV45" s="41"/>
      <c r="WIW45" s="41"/>
      <c r="WIX45" s="41"/>
      <c r="WIY45" s="41"/>
      <c r="WIZ45" s="41"/>
      <c r="WJA45" s="41"/>
      <c r="WJB45" s="41"/>
      <c r="WJC45" s="41"/>
      <c r="WJD45" s="41"/>
      <c r="WJE45" s="41"/>
      <c r="WJF45" s="41"/>
      <c r="WJG45" s="41"/>
      <c r="WJH45" s="41"/>
      <c r="WJI45" s="41"/>
      <c r="WJJ45" s="41"/>
      <c r="WJK45" s="41"/>
      <c r="WJL45" s="41"/>
      <c r="WJM45" s="41"/>
      <c r="WJN45" s="41"/>
      <c r="WJO45" s="41"/>
      <c r="WJP45" s="41"/>
      <c r="WJQ45" s="41"/>
      <c r="WJR45" s="41"/>
      <c r="WJS45" s="41"/>
      <c r="WJT45" s="41"/>
      <c r="WJU45" s="41"/>
      <c r="WJV45" s="41"/>
      <c r="WJW45" s="41"/>
      <c r="WJX45" s="41"/>
      <c r="WJY45" s="41"/>
      <c r="WJZ45" s="41"/>
      <c r="WKA45" s="41"/>
      <c r="WKB45" s="41"/>
      <c r="WKC45" s="41"/>
      <c r="WKD45" s="41"/>
      <c r="WKE45" s="41"/>
      <c r="WKF45" s="41"/>
      <c r="WKG45" s="41"/>
      <c r="WKH45" s="41"/>
      <c r="WKI45" s="41"/>
      <c r="WKJ45" s="41"/>
      <c r="WKK45" s="41"/>
      <c r="WKL45" s="41"/>
      <c r="WKM45" s="41"/>
      <c r="WKN45" s="41"/>
      <c r="WKO45" s="41"/>
      <c r="WKP45" s="41"/>
      <c r="WKQ45" s="41"/>
      <c r="WKR45" s="41"/>
      <c r="WKS45" s="41"/>
      <c r="WKT45" s="41"/>
      <c r="WKU45" s="41"/>
      <c r="WKV45" s="41"/>
      <c r="WKW45" s="41"/>
      <c r="WKX45" s="41"/>
      <c r="WKY45" s="41"/>
      <c r="WKZ45" s="41"/>
      <c r="WLA45" s="41"/>
      <c r="WLB45" s="41"/>
      <c r="WLC45" s="41"/>
      <c r="WLD45" s="41"/>
      <c r="WLE45" s="41"/>
      <c r="WLF45" s="41"/>
      <c r="WLG45" s="41"/>
      <c r="WLH45" s="41"/>
      <c r="WLI45" s="41"/>
      <c r="WLJ45" s="41"/>
      <c r="WLK45" s="41"/>
      <c r="WLL45" s="41"/>
      <c r="WLM45" s="41"/>
      <c r="WLN45" s="41"/>
      <c r="WLO45" s="41"/>
      <c r="WLP45" s="41"/>
      <c r="WLQ45" s="41"/>
      <c r="WLR45" s="41"/>
      <c r="WLS45" s="41"/>
      <c r="WLT45" s="41"/>
      <c r="WLU45" s="41"/>
      <c r="WLV45" s="41"/>
      <c r="WLW45" s="41"/>
      <c r="WLX45" s="41"/>
      <c r="WLY45" s="41"/>
      <c r="WLZ45" s="41"/>
      <c r="WMA45" s="41"/>
      <c r="WMB45" s="41"/>
      <c r="WMC45" s="41"/>
      <c r="WMD45" s="41"/>
      <c r="WME45" s="41"/>
      <c r="WMF45" s="41"/>
      <c r="WMG45" s="41"/>
      <c r="WMH45" s="41"/>
      <c r="WMI45" s="41"/>
      <c r="WMJ45" s="41"/>
      <c r="WMK45" s="41"/>
      <c r="WML45" s="41"/>
      <c r="WMM45" s="41"/>
      <c r="WMN45" s="41"/>
      <c r="WMO45" s="41"/>
      <c r="WMP45" s="41"/>
      <c r="WMQ45" s="41"/>
      <c r="WMR45" s="41"/>
      <c r="WMS45" s="41"/>
      <c r="WMT45" s="41"/>
      <c r="WMU45" s="41"/>
      <c r="WMV45" s="41"/>
      <c r="WMW45" s="41"/>
      <c r="WMX45" s="41"/>
      <c r="WMY45" s="41"/>
      <c r="WMZ45" s="41"/>
      <c r="WNA45" s="41"/>
      <c r="WNB45" s="41"/>
      <c r="WNC45" s="41"/>
      <c r="WND45" s="41"/>
      <c r="WNE45" s="41"/>
      <c r="WNF45" s="41"/>
      <c r="WNG45" s="41"/>
      <c r="WNH45" s="41"/>
      <c r="WNI45" s="41"/>
      <c r="WNJ45" s="41"/>
      <c r="WNK45" s="41"/>
      <c r="WNL45" s="41"/>
      <c r="WNM45" s="41"/>
      <c r="WNN45" s="41"/>
      <c r="WNO45" s="41"/>
      <c r="WNP45" s="41"/>
      <c r="WNQ45" s="41"/>
      <c r="WNR45" s="41"/>
      <c r="WNS45" s="41"/>
      <c r="WNT45" s="41"/>
      <c r="WNU45" s="41"/>
      <c r="WNV45" s="41"/>
      <c r="WNW45" s="41"/>
      <c r="WNX45" s="41"/>
      <c r="WNY45" s="41"/>
      <c r="WNZ45" s="41"/>
      <c r="WOA45" s="41"/>
      <c r="WOB45" s="41"/>
      <c r="WOC45" s="41"/>
      <c r="WOD45" s="41"/>
      <c r="WOE45" s="41"/>
      <c r="WOF45" s="41"/>
      <c r="WOG45" s="41"/>
      <c r="WOH45" s="41"/>
      <c r="WOI45" s="41"/>
      <c r="WOJ45" s="41"/>
      <c r="WOK45" s="41"/>
      <c r="WOL45" s="41"/>
      <c r="WOM45" s="41"/>
      <c r="WON45" s="41"/>
      <c r="WOO45" s="41"/>
      <c r="WOP45" s="41"/>
      <c r="WOQ45" s="41"/>
      <c r="WOR45" s="41"/>
      <c r="WOS45" s="41"/>
      <c r="WOT45" s="41"/>
      <c r="WOU45" s="41"/>
      <c r="WOV45" s="41"/>
      <c r="WOW45" s="41"/>
      <c r="WOX45" s="41"/>
      <c r="WOY45" s="41"/>
      <c r="WOZ45" s="41"/>
      <c r="WPA45" s="41"/>
      <c r="WPB45" s="41"/>
      <c r="WPC45" s="41"/>
      <c r="WPD45" s="41"/>
      <c r="WPE45" s="41"/>
      <c r="WPF45" s="41"/>
      <c r="WPG45" s="41"/>
      <c r="WPH45" s="41"/>
      <c r="WPI45" s="41"/>
      <c r="WPJ45" s="41"/>
      <c r="WPK45" s="41"/>
      <c r="WPL45" s="41"/>
      <c r="WPM45" s="41"/>
      <c r="WPN45" s="41"/>
      <c r="WPO45" s="41"/>
      <c r="WPP45" s="41"/>
      <c r="WPQ45" s="41"/>
      <c r="WPR45" s="41"/>
      <c r="WPS45" s="41"/>
      <c r="WPT45" s="41"/>
      <c r="WPU45" s="41"/>
      <c r="WPV45" s="41"/>
      <c r="WPW45" s="41"/>
      <c r="WPX45" s="41"/>
      <c r="WPY45" s="41"/>
      <c r="WPZ45" s="41"/>
      <c r="WQA45" s="41"/>
      <c r="WQB45" s="41"/>
      <c r="WQC45" s="41"/>
      <c r="WQD45" s="41"/>
      <c r="WQE45" s="41"/>
      <c r="WQF45" s="41"/>
      <c r="WQG45" s="41"/>
      <c r="WQH45" s="41"/>
      <c r="WQI45" s="41"/>
      <c r="WQJ45" s="41"/>
      <c r="WQK45" s="41"/>
      <c r="WQL45" s="41"/>
      <c r="WQM45" s="41"/>
      <c r="WQN45" s="41"/>
      <c r="WQO45" s="41"/>
      <c r="WQP45" s="41"/>
      <c r="WQQ45" s="41"/>
      <c r="WQR45" s="41"/>
      <c r="WQS45" s="41"/>
      <c r="WQT45" s="41"/>
      <c r="WQU45" s="41"/>
      <c r="WQV45" s="41"/>
      <c r="WQW45" s="41"/>
      <c r="WQX45" s="41"/>
      <c r="WQY45" s="41"/>
      <c r="WQZ45" s="41"/>
      <c r="WRA45" s="41"/>
      <c r="WRB45" s="41"/>
      <c r="WRC45" s="41"/>
      <c r="WRD45" s="41"/>
      <c r="WRE45" s="41"/>
      <c r="WRF45" s="41"/>
      <c r="WRG45" s="41"/>
      <c r="WRH45" s="41"/>
      <c r="WRI45" s="41"/>
      <c r="WRJ45" s="41"/>
      <c r="WRK45" s="41"/>
      <c r="WRL45" s="41"/>
      <c r="WRM45" s="41"/>
      <c r="WRN45" s="41"/>
      <c r="WRO45" s="41"/>
      <c r="WRP45" s="41"/>
      <c r="WRQ45" s="41"/>
      <c r="WRR45" s="41"/>
      <c r="WRS45" s="41"/>
      <c r="WRT45" s="41"/>
      <c r="WRU45" s="41"/>
      <c r="WRV45" s="41"/>
      <c r="WRW45" s="41"/>
      <c r="WRX45" s="41"/>
      <c r="WRY45" s="41"/>
      <c r="WRZ45" s="41"/>
      <c r="WSA45" s="41"/>
      <c r="WSB45" s="41"/>
      <c r="WSC45" s="41"/>
      <c r="WSD45" s="41"/>
      <c r="WSE45" s="41"/>
      <c r="WSF45" s="41"/>
      <c r="WSG45" s="41"/>
      <c r="WSH45" s="41"/>
      <c r="WSI45" s="41"/>
      <c r="WSJ45" s="41"/>
      <c r="WSK45" s="41"/>
      <c r="WSL45" s="41"/>
      <c r="WSM45" s="41"/>
      <c r="WSN45" s="41"/>
      <c r="WSO45" s="41"/>
      <c r="WSP45" s="41"/>
      <c r="WSQ45" s="41"/>
      <c r="WSR45" s="41"/>
      <c r="WSS45" s="41"/>
      <c r="WST45" s="41"/>
      <c r="WSU45" s="41"/>
      <c r="WSV45" s="41"/>
      <c r="WSW45" s="41"/>
      <c r="WSX45" s="41"/>
      <c r="WSY45" s="41"/>
      <c r="WSZ45" s="41"/>
      <c r="WTA45" s="41"/>
      <c r="WTB45" s="41"/>
      <c r="WTC45" s="41"/>
      <c r="WTD45" s="41"/>
      <c r="WTE45" s="41"/>
      <c r="WTF45" s="41"/>
      <c r="WTG45" s="41"/>
      <c r="WTH45" s="41"/>
      <c r="WTI45" s="41"/>
      <c r="WTJ45" s="41"/>
      <c r="WTK45" s="41"/>
      <c r="WTL45" s="41"/>
      <c r="WTM45" s="41"/>
      <c r="WTN45" s="41"/>
      <c r="WTO45" s="41"/>
      <c r="WTP45" s="41"/>
      <c r="WTQ45" s="41"/>
      <c r="WTR45" s="41"/>
      <c r="WTS45" s="41"/>
      <c r="WTT45" s="41"/>
      <c r="WTU45" s="41"/>
      <c r="WTV45" s="41"/>
      <c r="WTW45" s="41"/>
      <c r="WTX45" s="41"/>
      <c r="WTY45" s="41"/>
      <c r="WTZ45" s="41"/>
      <c r="WUA45" s="41"/>
      <c r="WUB45" s="41"/>
      <c r="WUC45" s="41"/>
      <c r="WUD45" s="41"/>
      <c r="WUE45" s="41"/>
      <c r="WUF45" s="41"/>
      <c r="WUG45" s="41"/>
      <c r="WUH45" s="41"/>
      <c r="WUI45" s="41"/>
      <c r="WUJ45" s="41"/>
      <c r="WUK45" s="41"/>
      <c r="WUL45" s="41"/>
      <c r="WUM45" s="41"/>
      <c r="WUN45" s="41"/>
      <c r="WUO45" s="41"/>
      <c r="WUP45" s="41"/>
      <c r="WUQ45" s="41"/>
      <c r="WUR45" s="41"/>
      <c r="WUS45" s="41"/>
      <c r="WUT45" s="41"/>
      <c r="WUU45" s="41"/>
      <c r="WUV45" s="41"/>
      <c r="WUW45" s="41"/>
      <c r="WUX45" s="41"/>
      <c r="WUY45" s="41"/>
      <c r="WUZ45" s="41"/>
      <c r="WVA45" s="41"/>
      <c r="WVB45" s="41"/>
      <c r="WVC45" s="41"/>
      <c r="WVD45" s="41"/>
      <c r="WVE45" s="41"/>
      <c r="WVF45" s="41"/>
      <c r="WVG45" s="41"/>
      <c r="WVH45" s="41"/>
      <c r="WVI45" s="41"/>
      <c r="WVJ45" s="41"/>
      <c r="WVK45" s="41"/>
      <c r="WVL45" s="41"/>
      <c r="WVM45" s="41"/>
      <c r="WVN45" s="41"/>
      <c r="WVO45" s="41"/>
      <c r="WVP45" s="41"/>
      <c r="WVQ45" s="41"/>
      <c r="WVR45" s="41"/>
      <c r="WVS45" s="41"/>
      <c r="WVT45" s="41"/>
      <c r="WVU45" s="41"/>
      <c r="WVV45" s="41"/>
      <c r="WVW45" s="41"/>
      <c r="WVX45" s="41"/>
      <c r="WVY45" s="41"/>
      <c r="WVZ45" s="41"/>
      <c r="WWA45" s="41"/>
      <c r="WWB45" s="41"/>
      <c r="WWC45" s="41"/>
      <c r="WWD45" s="41"/>
      <c r="WWE45" s="41"/>
      <c r="WWF45" s="41"/>
      <c r="WWG45" s="41"/>
      <c r="WWH45" s="41"/>
      <c r="WWI45" s="41"/>
      <c r="WWJ45" s="41"/>
      <c r="WWK45" s="41"/>
      <c r="WWL45" s="41"/>
      <c r="WWM45" s="41"/>
      <c r="WWN45" s="41"/>
      <c r="WWO45" s="41"/>
      <c r="WWP45" s="41"/>
      <c r="WWQ45" s="41"/>
      <c r="WWR45" s="41"/>
      <c r="WWS45" s="41"/>
      <c r="WWT45" s="41"/>
      <c r="WWU45" s="41"/>
      <c r="WWV45" s="41"/>
      <c r="WWW45" s="41"/>
      <c r="WWX45" s="41"/>
      <c r="WWY45" s="41"/>
      <c r="WWZ45" s="41"/>
      <c r="WXA45" s="41"/>
      <c r="WXB45" s="41"/>
      <c r="WXC45" s="41"/>
      <c r="WXD45" s="41"/>
      <c r="WXE45" s="41"/>
      <c r="WXF45" s="41"/>
      <c r="WXG45" s="41"/>
      <c r="WXH45" s="41"/>
      <c r="WXI45" s="41"/>
      <c r="WXJ45" s="41"/>
      <c r="WXK45" s="41"/>
      <c r="WXL45" s="41"/>
      <c r="WXM45" s="41"/>
      <c r="WXN45" s="41"/>
      <c r="WXO45" s="41"/>
      <c r="WXP45" s="41"/>
      <c r="WXQ45" s="41"/>
      <c r="WXR45" s="41"/>
      <c r="WXS45" s="41"/>
      <c r="WXT45" s="41"/>
      <c r="WXU45" s="41"/>
      <c r="WXV45" s="41"/>
      <c r="WXW45" s="41"/>
      <c r="WXX45" s="41"/>
      <c r="WXY45" s="41"/>
      <c r="WXZ45" s="41"/>
      <c r="WYA45" s="41"/>
      <c r="WYB45" s="41"/>
      <c r="WYC45" s="41"/>
      <c r="WYD45" s="41"/>
      <c r="WYE45" s="41"/>
      <c r="WYF45" s="41"/>
      <c r="WYG45" s="41"/>
      <c r="WYH45" s="41"/>
      <c r="WYI45" s="41"/>
      <c r="WYJ45" s="41"/>
      <c r="WYK45" s="41"/>
      <c r="WYL45" s="41"/>
      <c r="WYM45" s="41"/>
      <c r="WYN45" s="41"/>
      <c r="WYO45" s="41"/>
      <c r="WYP45" s="41"/>
      <c r="WYQ45" s="41"/>
      <c r="WYR45" s="41"/>
      <c r="WYS45" s="41"/>
      <c r="WYT45" s="41"/>
      <c r="WYU45" s="41"/>
      <c r="WYV45" s="41"/>
      <c r="WYW45" s="41"/>
      <c r="WYX45" s="41"/>
      <c r="WYY45" s="41"/>
      <c r="WYZ45" s="41"/>
      <c r="WZA45" s="41"/>
      <c r="WZB45" s="41"/>
      <c r="WZC45" s="41"/>
      <c r="WZD45" s="41"/>
      <c r="WZE45" s="41"/>
      <c r="WZF45" s="41"/>
      <c r="WZG45" s="41"/>
      <c r="WZH45" s="41"/>
      <c r="WZI45" s="41"/>
      <c r="WZJ45" s="41"/>
      <c r="WZK45" s="41"/>
      <c r="WZL45" s="41"/>
      <c r="WZM45" s="41"/>
      <c r="WZN45" s="41"/>
      <c r="WZO45" s="41"/>
      <c r="WZP45" s="41"/>
      <c r="WZQ45" s="41"/>
      <c r="WZR45" s="41"/>
      <c r="WZS45" s="41"/>
      <c r="WZT45" s="41"/>
      <c r="WZU45" s="41"/>
      <c r="WZV45" s="41"/>
      <c r="WZW45" s="41"/>
      <c r="WZX45" s="41"/>
      <c r="WZY45" s="41"/>
      <c r="WZZ45" s="41"/>
      <c r="XAA45" s="41"/>
      <c r="XAB45" s="41"/>
      <c r="XAC45" s="41"/>
      <c r="XAD45" s="41"/>
      <c r="XAE45" s="41"/>
      <c r="XAF45" s="41"/>
      <c r="XAG45" s="41"/>
      <c r="XAH45" s="41"/>
      <c r="XAI45" s="41"/>
      <c r="XAJ45" s="41"/>
      <c r="XAK45" s="41"/>
      <c r="XAL45" s="41"/>
      <c r="XAM45" s="41"/>
      <c r="XAN45" s="41"/>
      <c r="XAO45" s="41"/>
      <c r="XAP45" s="41"/>
      <c r="XAQ45" s="41"/>
      <c r="XAR45" s="41"/>
      <c r="XAS45" s="41"/>
      <c r="XAT45" s="41"/>
      <c r="XAU45" s="41"/>
      <c r="XAV45" s="41"/>
      <c r="XAW45" s="41"/>
      <c r="XAX45" s="41"/>
      <c r="XAY45" s="41"/>
      <c r="XAZ45" s="41"/>
      <c r="XBA45" s="41"/>
      <c r="XBB45" s="41"/>
      <c r="XBC45" s="41"/>
      <c r="XBD45" s="41"/>
      <c r="XBE45" s="41"/>
      <c r="XBF45" s="41"/>
      <c r="XBG45" s="41"/>
      <c r="XBH45" s="41"/>
      <c r="XBI45" s="41"/>
      <c r="XBJ45" s="41"/>
      <c r="XBK45" s="41"/>
      <c r="XBL45" s="41"/>
      <c r="XBM45" s="41"/>
      <c r="XBN45" s="41"/>
      <c r="XBO45" s="41"/>
      <c r="XBP45" s="41"/>
      <c r="XBQ45" s="41"/>
      <c r="XBR45" s="41"/>
      <c r="XBS45" s="41"/>
      <c r="XBT45" s="41"/>
      <c r="XBU45" s="41"/>
      <c r="XBV45" s="41"/>
      <c r="XBW45" s="41"/>
      <c r="XBX45" s="41"/>
      <c r="XBY45" s="41"/>
      <c r="XBZ45" s="41"/>
      <c r="XCA45" s="41"/>
      <c r="XCB45" s="41"/>
      <c r="XCC45" s="41"/>
      <c r="XCD45" s="41"/>
      <c r="XCE45" s="41"/>
      <c r="XCF45" s="41"/>
      <c r="XCG45" s="41"/>
      <c r="XCH45" s="41"/>
      <c r="XCI45" s="41"/>
      <c r="XCJ45" s="41"/>
      <c r="XCK45" s="41"/>
      <c r="XCL45" s="41"/>
      <c r="XCM45" s="41"/>
      <c r="XCN45" s="41"/>
      <c r="XCO45" s="41"/>
      <c r="XCP45" s="41"/>
      <c r="XCQ45" s="41"/>
      <c r="XCR45" s="41"/>
      <c r="XCS45" s="41"/>
      <c r="XCT45" s="41"/>
      <c r="XCU45" s="41"/>
      <c r="XCV45" s="41"/>
      <c r="XCW45" s="41"/>
      <c r="XCX45" s="41"/>
      <c r="XCY45" s="41"/>
      <c r="XCZ45" s="41"/>
      <c r="XDA45" s="41"/>
      <c r="XDB45" s="41"/>
      <c r="XDC45" s="41"/>
      <c r="XDD45" s="41"/>
      <c r="XDE45" s="41"/>
      <c r="XDF45" s="41"/>
      <c r="XDG45" s="41"/>
      <c r="XDH45" s="41"/>
      <c r="XDI45" s="41"/>
      <c r="XDJ45" s="41"/>
      <c r="XDK45" s="41"/>
      <c r="XDL45" s="41"/>
      <c r="XDM45" s="41"/>
      <c r="XDN45" s="41"/>
      <c r="XDO45" s="41"/>
      <c r="XDP45" s="41"/>
      <c r="XDQ45" s="41"/>
      <c r="XDR45" s="41"/>
      <c r="XDS45" s="41"/>
      <c r="XDT45" s="41"/>
      <c r="XDU45" s="41"/>
      <c r="XDV45" s="41"/>
    </row>
    <row r="46" spans="1:16350" s="78" customFormat="1" ht="15" customHeight="1" x14ac:dyDescent="0.25">
      <c r="A46" s="41"/>
      <c r="B46" s="45" t="s">
        <v>142</v>
      </c>
      <c r="C46" s="45"/>
      <c r="D46" s="45"/>
      <c r="E46" s="45"/>
      <c r="F46" s="45"/>
      <c r="G46" s="45"/>
      <c r="H46" s="45"/>
      <c r="I46" s="45"/>
      <c r="J46" s="45"/>
      <c r="K46" s="45"/>
      <c r="L46" s="45"/>
      <c r="M46" s="45"/>
      <c r="N46" s="45"/>
      <c r="O46" s="45"/>
      <c r="P46" s="45"/>
      <c r="Q46" s="45"/>
      <c r="R46" s="45"/>
      <c r="S46" s="45"/>
      <c r="T46" s="253">
        <v>0</v>
      </c>
      <c r="U46" s="253">
        <v>113</v>
      </c>
      <c r="V46" s="338">
        <v>316</v>
      </c>
      <c r="W46" s="338">
        <v>162.04655700000001</v>
      </c>
      <c r="X46" s="253">
        <f t="shared" si="20"/>
        <v>2185.38393</v>
      </c>
      <c r="Y46" s="253"/>
      <c r="Z46" s="347"/>
      <c r="AA46" s="338">
        <f>'Operating Data'!AA127</f>
        <v>1576.6584539999999</v>
      </c>
      <c r="AB46" s="338">
        <f>'Operating Data'!AB127</f>
        <v>2073</v>
      </c>
      <c r="AC46" s="338">
        <f>'Operating Data'!AC127</f>
        <v>2185.38393</v>
      </c>
      <c r="AD46" s="338">
        <f>'Operating Data'!AD127</f>
        <v>2185.38393</v>
      </c>
      <c r="AE46" s="338">
        <f>'Operating Data'!AE127</f>
        <v>2185.38393</v>
      </c>
      <c r="AF46" s="347"/>
      <c r="AG46" s="347"/>
      <c r="AH46" s="347"/>
      <c r="AI46" s="347"/>
      <c r="AJ46" s="338"/>
      <c r="AK46" s="354"/>
      <c r="AL46" s="354"/>
      <c r="AM46" s="354"/>
      <c r="AN46" s="338"/>
      <c r="AO46" s="354"/>
      <c r="AP46" s="354"/>
      <c r="AQ46" s="354"/>
      <c r="AR46" s="347"/>
      <c r="AS46" s="347"/>
      <c r="AT46" s="347"/>
      <c r="AU46" s="347"/>
      <c r="AV46" s="347"/>
      <c r="AW46" s="347"/>
      <c r="AX46" s="347"/>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c r="IW46" s="41"/>
      <c r="IX46" s="41"/>
      <c r="IY46" s="41"/>
      <c r="IZ46" s="41"/>
      <c r="JA46" s="41"/>
      <c r="JB46" s="41"/>
      <c r="JC46" s="41"/>
      <c r="JD46" s="41"/>
      <c r="JE46" s="41"/>
      <c r="JF46" s="41"/>
      <c r="JG46" s="41"/>
      <c r="JH46" s="41"/>
      <c r="JI46" s="41"/>
      <c r="JJ46" s="41"/>
      <c r="JK46" s="41"/>
      <c r="JL46" s="41"/>
      <c r="JM46" s="41"/>
      <c r="JN46" s="41"/>
      <c r="JO46" s="41"/>
      <c r="JP46" s="41"/>
      <c r="JQ46" s="41"/>
      <c r="JR46" s="41"/>
      <c r="JS46" s="41"/>
      <c r="JT46" s="41"/>
      <c r="JU46" s="41"/>
      <c r="JV46" s="41"/>
      <c r="JW46" s="41"/>
      <c r="JX46" s="41"/>
      <c r="JY46" s="41"/>
      <c r="JZ46" s="41"/>
      <c r="KA46" s="41"/>
      <c r="KB46" s="41"/>
      <c r="KC46" s="41"/>
      <c r="KD46" s="41"/>
      <c r="KE46" s="41"/>
      <c r="KF46" s="41"/>
      <c r="KG46" s="41"/>
      <c r="KH46" s="41"/>
      <c r="KI46" s="41"/>
      <c r="KJ46" s="41"/>
      <c r="KK46" s="41"/>
      <c r="KL46" s="41"/>
      <c r="KM46" s="41"/>
      <c r="KN46" s="41"/>
      <c r="KO46" s="41"/>
      <c r="KP46" s="41"/>
      <c r="KQ46" s="41"/>
      <c r="KR46" s="41"/>
      <c r="KS46" s="41"/>
      <c r="KT46" s="41"/>
      <c r="KU46" s="41"/>
      <c r="KV46" s="41"/>
      <c r="KW46" s="41"/>
      <c r="KX46" s="41"/>
      <c r="KY46" s="41"/>
      <c r="KZ46" s="41"/>
      <c r="LA46" s="41"/>
      <c r="LB46" s="41"/>
      <c r="LC46" s="41"/>
      <c r="LD46" s="41"/>
      <c r="LE46" s="41"/>
      <c r="LF46" s="41"/>
      <c r="LG46" s="41"/>
      <c r="LH46" s="41"/>
      <c r="LI46" s="41"/>
      <c r="LJ46" s="41"/>
      <c r="LK46" s="41"/>
      <c r="LL46" s="41"/>
      <c r="LM46" s="41"/>
      <c r="LN46" s="41"/>
      <c r="LO46" s="41"/>
      <c r="LP46" s="41"/>
      <c r="LQ46" s="41"/>
      <c r="LR46" s="41"/>
      <c r="LS46" s="41"/>
      <c r="LT46" s="41"/>
      <c r="LU46" s="41"/>
      <c r="LV46" s="41"/>
      <c r="LW46" s="41"/>
      <c r="LX46" s="41"/>
      <c r="LY46" s="41"/>
      <c r="LZ46" s="41"/>
      <c r="MA46" s="41"/>
      <c r="MB46" s="41"/>
      <c r="MC46" s="41"/>
      <c r="MD46" s="41"/>
      <c r="ME46" s="41"/>
      <c r="MF46" s="41"/>
      <c r="MG46" s="41"/>
      <c r="MH46" s="41"/>
      <c r="MI46" s="41"/>
      <c r="MJ46" s="41"/>
      <c r="MK46" s="41"/>
      <c r="ML46" s="41"/>
      <c r="MM46" s="41"/>
      <c r="MN46" s="41"/>
      <c r="MO46" s="41"/>
      <c r="MP46" s="41"/>
      <c r="MQ46" s="41"/>
      <c r="MR46" s="41"/>
      <c r="MS46" s="41"/>
      <c r="MT46" s="41"/>
      <c r="MU46" s="41"/>
      <c r="MV46" s="41"/>
      <c r="MW46" s="41"/>
      <c r="MX46" s="41"/>
      <c r="MY46" s="41"/>
      <c r="MZ46" s="41"/>
      <c r="NA46" s="41"/>
      <c r="NB46" s="41"/>
      <c r="NC46" s="41"/>
      <c r="ND46" s="41"/>
      <c r="NE46" s="41"/>
      <c r="NF46" s="41"/>
      <c r="NG46" s="41"/>
      <c r="NH46" s="41"/>
      <c r="NI46" s="41"/>
      <c r="NJ46" s="41"/>
      <c r="NK46" s="41"/>
      <c r="NL46" s="41"/>
      <c r="NM46" s="41"/>
      <c r="NN46" s="41"/>
      <c r="NO46" s="41"/>
      <c r="NP46" s="41"/>
      <c r="NQ46" s="41"/>
      <c r="NR46" s="41"/>
      <c r="NS46" s="41"/>
      <c r="NT46" s="41"/>
      <c r="NU46" s="41"/>
      <c r="NV46" s="41"/>
      <c r="NW46" s="41"/>
      <c r="NX46" s="41"/>
      <c r="NY46" s="41"/>
      <c r="NZ46" s="41"/>
      <c r="OA46" s="41"/>
      <c r="OB46" s="41"/>
      <c r="OC46" s="41"/>
      <c r="OD46" s="41"/>
      <c r="OE46" s="41"/>
      <c r="OF46" s="41"/>
      <c r="OG46" s="41"/>
      <c r="OH46" s="41"/>
      <c r="OI46" s="41"/>
      <c r="OJ46" s="41"/>
      <c r="OK46" s="41"/>
      <c r="OL46" s="41"/>
      <c r="OM46" s="41"/>
      <c r="ON46" s="41"/>
      <c r="OO46" s="41"/>
      <c r="OP46" s="41"/>
      <c r="OQ46" s="41"/>
      <c r="OR46" s="41"/>
      <c r="OS46" s="41"/>
      <c r="OT46" s="41"/>
      <c r="OU46" s="41"/>
      <c r="OV46" s="41"/>
      <c r="OW46" s="41"/>
      <c r="OX46" s="41"/>
      <c r="OY46" s="41"/>
      <c r="OZ46" s="41"/>
      <c r="PA46" s="41"/>
      <c r="PB46" s="41"/>
      <c r="PC46" s="41"/>
      <c r="PD46" s="41"/>
      <c r="PE46" s="41"/>
      <c r="PF46" s="41"/>
      <c r="PG46" s="41"/>
      <c r="PH46" s="41"/>
      <c r="PI46" s="41"/>
      <c r="PJ46" s="41"/>
      <c r="PK46" s="41"/>
      <c r="PL46" s="41"/>
      <c r="PM46" s="41"/>
      <c r="PN46" s="41"/>
      <c r="PO46" s="41"/>
      <c r="PP46" s="41"/>
      <c r="PQ46" s="41"/>
      <c r="PR46" s="41"/>
      <c r="PS46" s="41"/>
      <c r="PT46" s="41"/>
      <c r="PU46" s="41"/>
      <c r="PV46" s="41"/>
      <c r="PW46" s="41"/>
      <c r="PX46" s="41"/>
      <c r="PY46" s="41"/>
      <c r="PZ46" s="41"/>
      <c r="QA46" s="41"/>
      <c r="QB46" s="41"/>
      <c r="QC46" s="41"/>
      <c r="QD46" s="41"/>
      <c r="QE46" s="41"/>
      <c r="QF46" s="41"/>
      <c r="QG46" s="41"/>
      <c r="QH46" s="41"/>
      <c r="QI46" s="41"/>
      <c r="QJ46" s="41"/>
      <c r="QK46" s="41"/>
      <c r="QL46" s="41"/>
      <c r="QM46" s="41"/>
      <c r="QN46" s="41"/>
      <c r="QO46" s="41"/>
      <c r="QP46" s="41"/>
      <c r="QQ46" s="41"/>
      <c r="QR46" s="41"/>
      <c r="QS46" s="41"/>
      <c r="QT46" s="41"/>
      <c r="QU46" s="41"/>
      <c r="QV46" s="41"/>
      <c r="QW46" s="41"/>
      <c r="QX46" s="41"/>
      <c r="QY46" s="41"/>
      <c r="QZ46" s="41"/>
      <c r="RA46" s="41"/>
      <c r="RB46" s="41"/>
      <c r="RC46" s="41"/>
      <c r="RD46" s="41"/>
      <c r="RE46" s="41"/>
      <c r="RF46" s="41"/>
      <c r="RG46" s="41"/>
      <c r="RH46" s="41"/>
      <c r="RI46" s="41"/>
      <c r="RJ46" s="41"/>
      <c r="RK46" s="41"/>
      <c r="RL46" s="41"/>
      <c r="RM46" s="41"/>
      <c r="RN46" s="41"/>
      <c r="RO46" s="41"/>
      <c r="RP46" s="41"/>
      <c r="RQ46" s="41"/>
      <c r="RR46" s="41"/>
      <c r="RS46" s="41"/>
      <c r="RT46" s="41"/>
      <c r="RU46" s="41"/>
      <c r="RV46" s="41"/>
      <c r="RW46" s="41"/>
      <c r="RX46" s="41"/>
      <c r="RY46" s="41"/>
      <c r="RZ46" s="41"/>
      <c r="SA46" s="41"/>
      <c r="SB46" s="41"/>
      <c r="SC46" s="41"/>
      <c r="SD46" s="41"/>
      <c r="SE46" s="41"/>
      <c r="SF46" s="41"/>
      <c r="SG46" s="41"/>
      <c r="SH46" s="41"/>
      <c r="SI46" s="41"/>
      <c r="SJ46" s="41"/>
      <c r="SK46" s="41"/>
      <c r="SL46" s="41"/>
      <c r="SM46" s="41"/>
      <c r="SN46" s="41"/>
      <c r="SO46" s="41"/>
      <c r="SP46" s="41"/>
      <c r="SQ46" s="41"/>
      <c r="SR46" s="41"/>
      <c r="SS46" s="41"/>
      <c r="ST46" s="41"/>
      <c r="SU46" s="41"/>
      <c r="SV46" s="41"/>
      <c r="SW46" s="41"/>
      <c r="SX46" s="41"/>
      <c r="SY46" s="41"/>
      <c r="SZ46" s="41"/>
      <c r="TA46" s="41"/>
      <c r="TB46" s="41"/>
      <c r="TC46" s="41"/>
      <c r="TD46" s="41"/>
      <c r="TE46" s="41"/>
      <c r="TF46" s="41"/>
      <c r="TG46" s="41"/>
      <c r="TH46" s="41"/>
      <c r="TI46" s="41"/>
      <c r="TJ46" s="41"/>
      <c r="TK46" s="41"/>
      <c r="TL46" s="41"/>
      <c r="TM46" s="41"/>
      <c r="TN46" s="41"/>
      <c r="TO46" s="41"/>
      <c r="TP46" s="41"/>
      <c r="TQ46" s="41"/>
      <c r="TR46" s="41"/>
      <c r="TS46" s="41"/>
      <c r="TT46" s="41"/>
      <c r="TU46" s="41"/>
      <c r="TV46" s="41"/>
      <c r="TW46" s="41"/>
      <c r="TX46" s="41"/>
      <c r="TY46" s="41"/>
      <c r="TZ46" s="41"/>
      <c r="UA46" s="41"/>
      <c r="UB46" s="41"/>
      <c r="UC46" s="41"/>
      <c r="UD46" s="41"/>
      <c r="UE46" s="41"/>
      <c r="UF46" s="41"/>
      <c r="UG46" s="41"/>
      <c r="UH46" s="41"/>
      <c r="UI46" s="41"/>
      <c r="UJ46" s="41"/>
      <c r="UK46" s="41"/>
      <c r="UL46" s="41"/>
      <c r="UM46" s="41"/>
      <c r="UN46" s="41"/>
      <c r="UO46" s="41"/>
      <c r="UP46" s="41"/>
      <c r="UQ46" s="41"/>
      <c r="UR46" s="41"/>
      <c r="US46" s="41"/>
      <c r="UT46" s="41"/>
      <c r="UU46" s="41"/>
      <c r="UV46" s="41"/>
      <c r="UW46" s="41"/>
      <c r="UX46" s="41"/>
      <c r="UY46" s="41"/>
      <c r="UZ46" s="41"/>
      <c r="VA46" s="41"/>
      <c r="VB46" s="41"/>
      <c r="VC46" s="41"/>
      <c r="VD46" s="41"/>
      <c r="VE46" s="41"/>
      <c r="VF46" s="41"/>
      <c r="VG46" s="41"/>
      <c r="VH46" s="41"/>
      <c r="VI46" s="41"/>
      <c r="VJ46" s="41"/>
      <c r="VK46" s="41"/>
      <c r="VL46" s="41"/>
      <c r="VM46" s="41"/>
      <c r="VN46" s="41"/>
      <c r="VO46" s="41"/>
      <c r="VP46" s="41"/>
      <c r="VQ46" s="41"/>
      <c r="VR46" s="41"/>
      <c r="VS46" s="41"/>
      <c r="VT46" s="41"/>
      <c r="VU46" s="41"/>
      <c r="VV46" s="41"/>
      <c r="VW46" s="41"/>
      <c r="VX46" s="41"/>
      <c r="VY46" s="41"/>
      <c r="VZ46" s="41"/>
      <c r="WA46" s="41"/>
      <c r="WB46" s="41"/>
      <c r="WC46" s="41"/>
      <c r="WD46" s="41"/>
      <c r="WE46" s="41"/>
      <c r="WF46" s="41"/>
      <c r="WG46" s="41"/>
      <c r="WH46" s="41"/>
      <c r="WI46" s="41"/>
      <c r="WJ46" s="41"/>
      <c r="WK46" s="41"/>
      <c r="WL46" s="41"/>
      <c r="WM46" s="41"/>
      <c r="WN46" s="41"/>
      <c r="WO46" s="41"/>
      <c r="WP46" s="41"/>
      <c r="WQ46" s="41"/>
      <c r="WR46" s="41"/>
      <c r="WS46" s="41"/>
      <c r="WT46" s="41"/>
      <c r="WU46" s="41"/>
      <c r="WV46" s="41"/>
      <c r="WW46" s="41"/>
      <c r="WX46" s="41"/>
      <c r="WY46" s="41"/>
      <c r="WZ46" s="41"/>
      <c r="XA46" s="41"/>
      <c r="XB46" s="41"/>
      <c r="XC46" s="41"/>
      <c r="XD46" s="41"/>
      <c r="XE46" s="41"/>
      <c r="XF46" s="41"/>
      <c r="XG46" s="41"/>
      <c r="XH46" s="41"/>
      <c r="XI46" s="41"/>
      <c r="XJ46" s="41"/>
      <c r="XK46" s="41"/>
      <c r="XL46" s="41"/>
      <c r="XM46" s="41"/>
      <c r="XN46" s="41"/>
      <c r="XO46" s="41"/>
      <c r="XP46" s="41"/>
      <c r="XQ46" s="41"/>
      <c r="XR46" s="41"/>
      <c r="XS46" s="41"/>
      <c r="XT46" s="41"/>
      <c r="XU46" s="41"/>
      <c r="XV46" s="41"/>
      <c r="XW46" s="41"/>
      <c r="XX46" s="41"/>
      <c r="XY46" s="41"/>
      <c r="XZ46" s="41"/>
      <c r="YA46" s="41"/>
      <c r="YB46" s="41"/>
      <c r="YC46" s="41"/>
      <c r="YD46" s="41"/>
      <c r="YE46" s="41"/>
      <c r="YF46" s="41"/>
      <c r="YG46" s="41"/>
      <c r="YH46" s="41"/>
      <c r="YI46" s="41"/>
      <c r="YJ46" s="41"/>
      <c r="YK46" s="41"/>
      <c r="YL46" s="41"/>
      <c r="YM46" s="41"/>
      <c r="YN46" s="41"/>
      <c r="YO46" s="41"/>
      <c r="YP46" s="41"/>
      <c r="YQ46" s="41"/>
      <c r="YR46" s="41"/>
      <c r="YS46" s="41"/>
      <c r="YT46" s="41"/>
      <c r="YU46" s="41"/>
      <c r="YV46" s="41"/>
      <c r="YW46" s="41"/>
      <c r="YX46" s="41"/>
      <c r="YY46" s="41"/>
      <c r="YZ46" s="41"/>
      <c r="ZA46" s="41"/>
      <c r="ZB46" s="41"/>
      <c r="ZC46" s="41"/>
      <c r="ZD46" s="41"/>
      <c r="ZE46" s="41"/>
      <c r="ZF46" s="41"/>
      <c r="ZG46" s="41"/>
      <c r="ZH46" s="41"/>
      <c r="ZI46" s="41"/>
      <c r="ZJ46" s="41"/>
      <c r="ZK46" s="41"/>
      <c r="ZL46" s="41"/>
      <c r="ZM46" s="41"/>
      <c r="ZN46" s="41"/>
      <c r="ZO46" s="41"/>
      <c r="ZP46" s="41"/>
      <c r="ZQ46" s="41"/>
      <c r="ZR46" s="41"/>
      <c r="ZS46" s="41"/>
      <c r="ZT46" s="41"/>
      <c r="ZU46" s="41"/>
      <c r="ZV46" s="41"/>
      <c r="ZW46" s="41"/>
      <c r="ZX46" s="41"/>
      <c r="ZY46" s="41"/>
      <c r="ZZ46" s="41"/>
      <c r="AAA46" s="41"/>
      <c r="AAB46" s="41"/>
      <c r="AAC46" s="41"/>
      <c r="AAD46" s="41"/>
      <c r="AAE46" s="41"/>
      <c r="AAF46" s="41"/>
      <c r="AAG46" s="41"/>
      <c r="AAH46" s="41"/>
      <c r="AAI46" s="41"/>
      <c r="AAJ46" s="41"/>
      <c r="AAK46" s="41"/>
      <c r="AAL46" s="41"/>
      <c r="AAM46" s="41"/>
      <c r="AAN46" s="41"/>
      <c r="AAO46" s="41"/>
      <c r="AAP46" s="41"/>
      <c r="AAQ46" s="41"/>
      <c r="AAR46" s="41"/>
      <c r="AAS46" s="41"/>
      <c r="AAT46" s="41"/>
      <c r="AAU46" s="41"/>
      <c r="AAV46" s="41"/>
      <c r="AAW46" s="41"/>
      <c r="AAX46" s="41"/>
      <c r="AAY46" s="41"/>
      <c r="AAZ46" s="41"/>
      <c r="ABA46" s="41"/>
      <c r="ABB46" s="41"/>
      <c r="ABC46" s="41"/>
      <c r="ABD46" s="41"/>
      <c r="ABE46" s="41"/>
      <c r="ABF46" s="41"/>
      <c r="ABG46" s="41"/>
      <c r="ABH46" s="41"/>
      <c r="ABI46" s="41"/>
      <c r="ABJ46" s="41"/>
      <c r="ABK46" s="41"/>
      <c r="ABL46" s="41"/>
      <c r="ABM46" s="41"/>
      <c r="ABN46" s="41"/>
      <c r="ABO46" s="41"/>
      <c r="ABP46" s="41"/>
      <c r="ABQ46" s="41"/>
      <c r="ABR46" s="41"/>
      <c r="ABS46" s="41"/>
      <c r="ABT46" s="41"/>
      <c r="ABU46" s="41"/>
      <c r="ABV46" s="41"/>
      <c r="ABW46" s="41"/>
      <c r="ABX46" s="41"/>
      <c r="ABY46" s="41"/>
      <c r="ABZ46" s="41"/>
      <c r="ACA46" s="41"/>
      <c r="ACB46" s="41"/>
      <c r="ACC46" s="41"/>
      <c r="ACD46" s="41"/>
      <c r="ACE46" s="41"/>
      <c r="ACF46" s="41"/>
      <c r="ACG46" s="41"/>
      <c r="ACH46" s="41"/>
      <c r="ACI46" s="41"/>
      <c r="ACJ46" s="41"/>
      <c r="ACK46" s="41"/>
      <c r="ACL46" s="41"/>
      <c r="ACM46" s="41"/>
      <c r="ACN46" s="41"/>
      <c r="ACO46" s="41"/>
      <c r="ACP46" s="41"/>
      <c r="ACQ46" s="41"/>
      <c r="ACR46" s="41"/>
      <c r="ACS46" s="41"/>
      <c r="ACT46" s="41"/>
      <c r="ACU46" s="41"/>
      <c r="ACV46" s="41"/>
      <c r="ACW46" s="41"/>
      <c r="ACX46" s="41"/>
      <c r="ACY46" s="41"/>
      <c r="ACZ46" s="41"/>
      <c r="ADA46" s="41"/>
      <c r="ADB46" s="41"/>
      <c r="ADC46" s="41"/>
      <c r="ADD46" s="41"/>
      <c r="ADE46" s="41"/>
      <c r="ADF46" s="41"/>
      <c r="ADG46" s="41"/>
      <c r="ADH46" s="41"/>
      <c r="ADI46" s="41"/>
      <c r="ADJ46" s="41"/>
      <c r="ADK46" s="41"/>
      <c r="ADL46" s="41"/>
      <c r="ADM46" s="41"/>
      <c r="ADN46" s="41"/>
      <c r="ADO46" s="41"/>
      <c r="ADP46" s="41"/>
      <c r="ADQ46" s="41"/>
      <c r="ADR46" s="41"/>
      <c r="ADS46" s="41"/>
      <c r="ADT46" s="41"/>
      <c r="ADU46" s="41"/>
      <c r="ADV46" s="41"/>
      <c r="ADW46" s="41"/>
      <c r="ADX46" s="41"/>
      <c r="ADY46" s="41"/>
      <c r="ADZ46" s="41"/>
      <c r="AEA46" s="41"/>
      <c r="AEB46" s="41"/>
      <c r="AEC46" s="41"/>
      <c r="AED46" s="41"/>
      <c r="AEE46" s="41"/>
      <c r="AEF46" s="41"/>
      <c r="AEG46" s="41"/>
      <c r="AEH46" s="41"/>
      <c r="AEI46" s="41"/>
      <c r="AEJ46" s="41"/>
      <c r="AEK46" s="41"/>
      <c r="AEL46" s="41"/>
      <c r="AEM46" s="41"/>
      <c r="AEN46" s="41"/>
      <c r="AEO46" s="41"/>
      <c r="AEP46" s="41"/>
      <c r="AEQ46" s="41"/>
      <c r="AER46" s="41"/>
      <c r="AES46" s="41"/>
      <c r="AET46" s="41"/>
      <c r="AEU46" s="41"/>
      <c r="AEV46" s="41"/>
      <c r="AEW46" s="41"/>
      <c r="AEX46" s="41"/>
      <c r="AEY46" s="41"/>
      <c r="AEZ46" s="41"/>
      <c r="AFA46" s="41"/>
      <c r="AFB46" s="41"/>
      <c r="AFC46" s="41"/>
      <c r="AFD46" s="41"/>
      <c r="AFE46" s="41"/>
      <c r="AFF46" s="41"/>
      <c r="AFG46" s="41"/>
      <c r="AFH46" s="41"/>
      <c r="AFI46" s="41"/>
      <c r="AFJ46" s="41"/>
      <c r="AFK46" s="41"/>
      <c r="AFL46" s="41"/>
      <c r="AFM46" s="41"/>
      <c r="AFN46" s="41"/>
      <c r="AFO46" s="41"/>
      <c r="AFP46" s="41"/>
      <c r="AFQ46" s="41"/>
      <c r="AFR46" s="41"/>
      <c r="AFS46" s="41"/>
      <c r="AFT46" s="41"/>
      <c r="AFU46" s="41"/>
      <c r="AFV46" s="41"/>
      <c r="AFW46" s="41"/>
      <c r="AFX46" s="41"/>
      <c r="AFY46" s="41"/>
      <c r="AFZ46" s="41"/>
      <c r="AGA46" s="41"/>
      <c r="AGB46" s="41"/>
      <c r="AGC46" s="41"/>
      <c r="AGD46" s="41"/>
      <c r="AGE46" s="41"/>
      <c r="AGF46" s="41"/>
      <c r="AGG46" s="41"/>
      <c r="AGH46" s="41"/>
      <c r="AGI46" s="41"/>
      <c r="AGJ46" s="41"/>
      <c r="AGK46" s="41"/>
      <c r="AGL46" s="41"/>
      <c r="AGM46" s="41"/>
      <c r="AGN46" s="41"/>
      <c r="AGO46" s="41"/>
      <c r="AGP46" s="41"/>
      <c r="AGQ46" s="41"/>
      <c r="AGR46" s="41"/>
      <c r="AGS46" s="41"/>
      <c r="AGT46" s="41"/>
      <c r="AGU46" s="41"/>
      <c r="AGV46" s="41"/>
      <c r="AGW46" s="41"/>
      <c r="AGX46" s="41"/>
      <c r="AGY46" s="41"/>
      <c r="AGZ46" s="41"/>
      <c r="AHA46" s="41"/>
      <c r="AHB46" s="41"/>
      <c r="AHC46" s="41"/>
      <c r="AHD46" s="41"/>
      <c r="AHE46" s="41"/>
      <c r="AHF46" s="41"/>
      <c r="AHG46" s="41"/>
      <c r="AHH46" s="41"/>
      <c r="AHI46" s="41"/>
      <c r="AHJ46" s="41"/>
      <c r="AHK46" s="41"/>
      <c r="AHL46" s="41"/>
      <c r="AHM46" s="41"/>
      <c r="AHN46" s="41"/>
      <c r="AHO46" s="41"/>
      <c r="AHP46" s="41"/>
      <c r="AHQ46" s="41"/>
      <c r="AHR46" s="41"/>
      <c r="AHS46" s="41"/>
      <c r="AHT46" s="41"/>
      <c r="AHU46" s="41"/>
      <c r="AHV46" s="41"/>
      <c r="AHW46" s="41"/>
      <c r="AHX46" s="41"/>
      <c r="AHY46" s="41"/>
      <c r="AHZ46" s="41"/>
      <c r="AIA46" s="41"/>
      <c r="AIB46" s="41"/>
      <c r="AIC46" s="41"/>
      <c r="AID46" s="41"/>
      <c r="AIE46" s="41"/>
      <c r="AIF46" s="41"/>
      <c r="AIG46" s="41"/>
      <c r="AIH46" s="41"/>
      <c r="AII46" s="41"/>
      <c r="AIJ46" s="41"/>
      <c r="AIK46" s="41"/>
      <c r="AIL46" s="41"/>
      <c r="AIM46" s="41"/>
      <c r="AIN46" s="41"/>
      <c r="AIO46" s="41"/>
      <c r="AIP46" s="41"/>
      <c r="AIQ46" s="41"/>
      <c r="AIR46" s="41"/>
      <c r="AIS46" s="41"/>
      <c r="AIT46" s="41"/>
      <c r="AIU46" s="41"/>
      <c r="AIV46" s="41"/>
      <c r="AIW46" s="41"/>
      <c r="AIX46" s="41"/>
      <c r="AIY46" s="41"/>
      <c r="AIZ46" s="41"/>
      <c r="AJA46" s="41"/>
      <c r="AJB46" s="41"/>
      <c r="AJC46" s="41"/>
      <c r="AJD46" s="41"/>
      <c r="AJE46" s="41"/>
      <c r="AJF46" s="41"/>
      <c r="AJG46" s="41"/>
      <c r="AJH46" s="41"/>
      <c r="AJI46" s="41"/>
      <c r="AJJ46" s="41"/>
      <c r="AJK46" s="41"/>
      <c r="AJL46" s="41"/>
      <c r="AJM46" s="41"/>
      <c r="AJN46" s="41"/>
      <c r="AJO46" s="41"/>
      <c r="AJP46" s="41"/>
      <c r="AJQ46" s="41"/>
      <c r="AJR46" s="41"/>
      <c r="AJS46" s="41"/>
      <c r="AJT46" s="41"/>
      <c r="AJU46" s="41"/>
      <c r="AJV46" s="41"/>
      <c r="AJW46" s="41"/>
      <c r="AJX46" s="41"/>
      <c r="AJY46" s="41"/>
      <c r="AJZ46" s="41"/>
      <c r="AKA46" s="41"/>
      <c r="AKB46" s="41"/>
      <c r="AKC46" s="41"/>
      <c r="AKD46" s="41"/>
      <c r="AKE46" s="41"/>
      <c r="AKF46" s="41"/>
      <c r="AKG46" s="41"/>
      <c r="AKH46" s="41"/>
      <c r="AKI46" s="41"/>
      <c r="AKJ46" s="41"/>
      <c r="AKK46" s="41"/>
      <c r="AKL46" s="41"/>
      <c r="AKM46" s="41"/>
      <c r="AKN46" s="41"/>
      <c r="AKO46" s="41"/>
      <c r="AKP46" s="41"/>
      <c r="AKQ46" s="41"/>
      <c r="AKR46" s="41"/>
      <c r="AKS46" s="41"/>
      <c r="AKT46" s="41"/>
      <c r="AKU46" s="41"/>
      <c r="AKV46" s="41"/>
      <c r="AKW46" s="41"/>
      <c r="AKX46" s="41"/>
      <c r="AKY46" s="41"/>
      <c r="AKZ46" s="41"/>
      <c r="ALA46" s="41"/>
      <c r="ALB46" s="41"/>
      <c r="ALC46" s="41"/>
      <c r="ALD46" s="41"/>
      <c r="ALE46" s="41"/>
      <c r="ALF46" s="41"/>
      <c r="ALG46" s="41"/>
      <c r="ALH46" s="41"/>
      <c r="ALI46" s="41"/>
      <c r="ALJ46" s="41"/>
      <c r="ALK46" s="41"/>
      <c r="ALL46" s="41"/>
      <c r="ALM46" s="41"/>
      <c r="ALN46" s="41"/>
      <c r="ALO46" s="41"/>
      <c r="ALP46" s="41"/>
      <c r="ALQ46" s="41"/>
      <c r="ALR46" s="41"/>
      <c r="ALS46" s="41"/>
      <c r="ALT46" s="41"/>
      <c r="ALU46" s="41"/>
      <c r="ALV46" s="41"/>
      <c r="ALW46" s="41"/>
      <c r="ALX46" s="41"/>
      <c r="ALY46" s="41"/>
      <c r="ALZ46" s="41"/>
      <c r="AMA46" s="41"/>
      <c r="AMB46" s="41"/>
      <c r="AMC46" s="41"/>
      <c r="AMD46" s="41"/>
      <c r="AME46" s="41"/>
      <c r="AMF46" s="41"/>
      <c r="AMG46" s="41"/>
      <c r="AMH46" s="41"/>
      <c r="AMI46" s="41"/>
      <c r="AMJ46" s="41"/>
      <c r="AMK46" s="41"/>
      <c r="AML46" s="41"/>
      <c r="AMM46" s="41"/>
      <c r="AMN46" s="41"/>
      <c r="AMO46" s="41"/>
      <c r="AMP46" s="41"/>
      <c r="AMQ46" s="41"/>
      <c r="AMR46" s="41"/>
      <c r="AMS46" s="41"/>
      <c r="AMT46" s="41"/>
      <c r="AMU46" s="41"/>
      <c r="AMV46" s="41"/>
      <c r="AMW46" s="41"/>
      <c r="AMX46" s="41"/>
      <c r="AMY46" s="41"/>
      <c r="AMZ46" s="41"/>
      <c r="ANA46" s="41"/>
      <c r="ANB46" s="41"/>
      <c r="ANC46" s="41"/>
      <c r="AND46" s="41"/>
      <c r="ANE46" s="41"/>
      <c r="ANF46" s="41"/>
      <c r="ANG46" s="41"/>
      <c r="ANH46" s="41"/>
      <c r="ANI46" s="41"/>
      <c r="ANJ46" s="41"/>
      <c r="ANK46" s="41"/>
      <c r="ANL46" s="41"/>
      <c r="ANM46" s="41"/>
      <c r="ANN46" s="41"/>
      <c r="ANO46" s="41"/>
      <c r="ANP46" s="41"/>
      <c r="ANQ46" s="41"/>
      <c r="ANR46" s="41"/>
      <c r="ANS46" s="41"/>
      <c r="ANT46" s="41"/>
      <c r="ANU46" s="41"/>
      <c r="ANV46" s="41"/>
      <c r="ANW46" s="41"/>
      <c r="ANX46" s="41"/>
      <c r="ANY46" s="41"/>
      <c r="ANZ46" s="41"/>
      <c r="AOA46" s="41"/>
      <c r="AOB46" s="41"/>
      <c r="AOC46" s="41"/>
      <c r="AOD46" s="41"/>
      <c r="AOE46" s="41"/>
      <c r="AOF46" s="41"/>
      <c r="AOG46" s="41"/>
      <c r="AOH46" s="41"/>
      <c r="AOI46" s="41"/>
      <c r="AOJ46" s="41"/>
      <c r="AOK46" s="41"/>
      <c r="AOL46" s="41"/>
      <c r="AOM46" s="41"/>
      <c r="AON46" s="41"/>
      <c r="AOO46" s="41"/>
      <c r="AOP46" s="41"/>
      <c r="AOQ46" s="41"/>
      <c r="AOR46" s="41"/>
      <c r="AOS46" s="41"/>
      <c r="AOT46" s="41"/>
      <c r="AOU46" s="41"/>
      <c r="AOV46" s="41"/>
      <c r="AOW46" s="41"/>
      <c r="AOX46" s="41"/>
      <c r="AOY46" s="41"/>
      <c r="AOZ46" s="41"/>
      <c r="APA46" s="41"/>
      <c r="APB46" s="41"/>
      <c r="APC46" s="41"/>
      <c r="APD46" s="41"/>
      <c r="APE46" s="41"/>
      <c r="APF46" s="41"/>
      <c r="APG46" s="41"/>
      <c r="APH46" s="41"/>
      <c r="API46" s="41"/>
      <c r="APJ46" s="41"/>
      <c r="APK46" s="41"/>
      <c r="APL46" s="41"/>
      <c r="APM46" s="41"/>
      <c r="APN46" s="41"/>
      <c r="APO46" s="41"/>
      <c r="APP46" s="41"/>
      <c r="APQ46" s="41"/>
      <c r="APR46" s="41"/>
      <c r="APS46" s="41"/>
      <c r="APT46" s="41"/>
      <c r="APU46" s="41"/>
      <c r="APV46" s="41"/>
      <c r="APW46" s="41"/>
      <c r="APX46" s="41"/>
      <c r="APY46" s="41"/>
      <c r="APZ46" s="41"/>
      <c r="AQA46" s="41"/>
      <c r="AQB46" s="41"/>
      <c r="AQC46" s="41"/>
      <c r="AQD46" s="41"/>
      <c r="AQE46" s="41"/>
      <c r="AQF46" s="41"/>
      <c r="AQG46" s="41"/>
      <c r="AQH46" s="41"/>
      <c r="AQI46" s="41"/>
      <c r="AQJ46" s="41"/>
      <c r="AQK46" s="41"/>
      <c r="AQL46" s="41"/>
      <c r="AQM46" s="41"/>
      <c r="AQN46" s="41"/>
      <c r="AQO46" s="41"/>
      <c r="AQP46" s="41"/>
      <c r="AQQ46" s="41"/>
      <c r="AQR46" s="41"/>
      <c r="AQS46" s="41"/>
      <c r="AQT46" s="41"/>
      <c r="AQU46" s="41"/>
      <c r="AQV46" s="41"/>
      <c r="AQW46" s="41"/>
      <c r="AQX46" s="41"/>
      <c r="AQY46" s="41"/>
      <c r="AQZ46" s="41"/>
      <c r="ARA46" s="41"/>
      <c r="ARB46" s="41"/>
      <c r="ARC46" s="41"/>
      <c r="ARD46" s="41"/>
      <c r="ARE46" s="41"/>
      <c r="ARF46" s="41"/>
      <c r="ARG46" s="41"/>
      <c r="ARH46" s="41"/>
      <c r="ARI46" s="41"/>
      <c r="ARJ46" s="41"/>
      <c r="ARK46" s="41"/>
      <c r="ARL46" s="41"/>
      <c r="ARM46" s="41"/>
      <c r="ARN46" s="41"/>
      <c r="ARO46" s="41"/>
      <c r="ARP46" s="41"/>
      <c r="ARQ46" s="41"/>
      <c r="ARR46" s="41"/>
      <c r="ARS46" s="41"/>
      <c r="ART46" s="41"/>
      <c r="ARU46" s="41"/>
      <c r="ARV46" s="41"/>
      <c r="ARW46" s="41"/>
      <c r="ARX46" s="41"/>
      <c r="ARY46" s="41"/>
      <c r="ARZ46" s="41"/>
      <c r="ASA46" s="41"/>
      <c r="ASB46" s="41"/>
      <c r="ASC46" s="41"/>
      <c r="ASD46" s="41"/>
      <c r="ASE46" s="41"/>
      <c r="ASF46" s="41"/>
      <c r="ASG46" s="41"/>
      <c r="ASH46" s="41"/>
      <c r="ASI46" s="41"/>
      <c r="ASJ46" s="41"/>
      <c r="ASK46" s="41"/>
      <c r="ASL46" s="41"/>
      <c r="ASM46" s="41"/>
      <c r="ASN46" s="41"/>
      <c r="ASO46" s="41"/>
      <c r="ASP46" s="41"/>
      <c r="ASQ46" s="41"/>
      <c r="ASR46" s="41"/>
      <c r="ASS46" s="41"/>
      <c r="AST46" s="41"/>
      <c r="ASU46" s="41"/>
      <c r="ASV46" s="41"/>
      <c r="ASW46" s="41"/>
      <c r="ASX46" s="41"/>
      <c r="ASY46" s="41"/>
      <c r="ASZ46" s="41"/>
      <c r="ATA46" s="41"/>
      <c r="ATB46" s="41"/>
      <c r="ATC46" s="41"/>
      <c r="ATD46" s="41"/>
      <c r="ATE46" s="41"/>
      <c r="ATF46" s="41"/>
      <c r="ATG46" s="41"/>
      <c r="ATH46" s="41"/>
      <c r="ATI46" s="41"/>
      <c r="ATJ46" s="41"/>
      <c r="ATK46" s="41"/>
      <c r="ATL46" s="41"/>
      <c r="ATM46" s="41"/>
      <c r="ATN46" s="41"/>
      <c r="ATO46" s="41"/>
      <c r="ATP46" s="41"/>
      <c r="ATQ46" s="41"/>
      <c r="ATR46" s="41"/>
      <c r="ATS46" s="41"/>
      <c r="ATT46" s="41"/>
      <c r="ATU46" s="41"/>
      <c r="ATV46" s="41"/>
      <c r="ATW46" s="41"/>
      <c r="ATX46" s="41"/>
      <c r="ATY46" s="41"/>
      <c r="ATZ46" s="41"/>
      <c r="AUA46" s="41"/>
      <c r="AUB46" s="41"/>
      <c r="AUC46" s="41"/>
      <c r="AUD46" s="41"/>
      <c r="AUE46" s="41"/>
      <c r="AUF46" s="41"/>
      <c r="AUG46" s="41"/>
      <c r="AUH46" s="41"/>
      <c r="AUI46" s="41"/>
      <c r="AUJ46" s="41"/>
      <c r="AUK46" s="41"/>
      <c r="AUL46" s="41"/>
      <c r="AUM46" s="41"/>
      <c r="AUN46" s="41"/>
      <c r="AUO46" s="41"/>
      <c r="AUP46" s="41"/>
      <c r="AUQ46" s="41"/>
      <c r="AUR46" s="41"/>
      <c r="AUS46" s="41"/>
      <c r="AUT46" s="41"/>
      <c r="AUU46" s="41"/>
      <c r="AUV46" s="41"/>
      <c r="AUW46" s="41"/>
      <c r="AUX46" s="41"/>
      <c r="AUY46" s="41"/>
      <c r="AUZ46" s="41"/>
      <c r="AVA46" s="41"/>
      <c r="AVB46" s="41"/>
      <c r="AVC46" s="41"/>
      <c r="AVD46" s="41"/>
      <c r="AVE46" s="41"/>
      <c r="AVF46" s="41"/>
      <c r="AVG46" s="41"/>
      <c r="AVH46" s="41"/>
      <c r="AVI46" s="41"/>
      <c r="AVJ46" s="41"/>
      <c r="AVK46" s="41"/>
      <c r="AVL46" s="41"/>
      <c r="AVM46" s="41"/>
      <c r="AVN46" s="41"/>
      <c r="AVO46" s="41"/>
      <c r="AVP46" s="41"/>
      <c r="AVQ46" s="41"/>
      <c r="AVR46" s="41"/>
      <c r="AVS46" s="41"/>
      <c r="AVT46" s="41"/>
      <c r="AVU46" s="41"/>
      <c r="AVV46" s="41"/>
      <c r="AVW46" s="41"/>
      <c r="AVX46" s="41"/>
      <c r="AVY46" s="41"/>
      <c r="AVZ46" s="41"/>
      <c r="AWA46" s="41"/>
      <c r="AWB46" s="41"/>
      <c r="AWC46" s="41"/>
      <c r="AWD46" s="41"/>
      <c r="AWE46" s="41"/>
      <c r="AWF46" s="41"/>
      <c r="AWG46" s="41"/>
      <c r="AWH46" s="41"/>
      <c r="AWI46" s="41"/>
      <c r="AWJ46" s="41"/>
      <c r="AWK46" s="41"/>
      <c r="AWL46" s="41"/>
      <c r="AWM46" s="41"/>
      <c r="AWN46" s="41"/>
      <c r="AWO46" s="41"/>
      <c r="AWP46" s="41"/>
      <c r="AWQ46" s="41"/>
      <c r="AWR46" s="41"/>
      <c r="AWS46" s="41"/>
      <c r="AWT46" s="41"/>
      <c r="AWU46" s="41"/>
      <c r="AWV46" s="41"/>
      <c r="AWW46" s="41"/>
      <c r="AWX46" s="41"/>
      <c r="AWY46" s="41"/>
      <c r="AWZ46" s="41"/>
      <c r="AXA46" s="41"/>
      <c r="AXB46" s="41"/>
      <c r="AXC46" s="41"/>
      <c r="AXD46" s="41"/>
      <c r="AXE46" s="41"/>
      <c r="AXF46" s="41"/>
      <c r="AXG46" s="41"/>
      <c r="AXH46" s="41"/>
      <c r="AXI46" s="41"/>
      <c r="AXJ46" s="41"/>
      <c r="AXK46" s="41"/>
      <c r="AXL46" s="41"/>
      <c r="AXM46" s="41"/>
      <c r="AXN46" s="41"/>
      <c r="AXO46" s="41"/>
      <c r="AXP46" s="41"/>
      <c r="AXQ46" s="41"/>
      <c r="AXR46" s="41"/>
      <c r="AXS46" s="41"/>
      <c r="AXT46" s="41"/>
      <c r="AXU46" s="41"/>
      <c r="AXV46" s="41"/>
      <c r="AXW46" s="41"/>
      <c r="AXX46" s="41"/>
      <c r="AXY46" s="41"/>
      <c r="AXZ46" s="41"/>
      <c r="AYA46" s="41"/>
      <c r="AYB46" s="41"/>
      <c r="AYC46" s="41"/>
      <c r="AYD46" s="41"/>
      <c r="AYE46" s="41"/>
      <c r="AYF46" s="41"/>
      <c r="AYG46" s="41"/>
      <c r="AYH46" s="41"/>
      <c r="AYI46" s="41"/>
      <c r="AYJ46" s="41"/>
      <c r="AYK46" s="41"/>
      <c r="AYL46" s="41"/>
      <c r="AYM46" s="41"/>
      <c r="AYN46" s="41"/>
      <c r="AYO46" s="41"/>
      <c r="AYP46" s="41"/>
      <c r="AYQ46" s="41"/>
      <c r="AYR46" s="41"/>
      <c r="AYS46" s="41"/>
      <c r="AYT46" s="41"/>
      <c r="AYU46" s="41"/>
      <c r="AYV46" s="41"/>
      <c r="AYW46" s="41"/>
      <c r="AYX46" s="41"/>
      <c r="AYY46" s="41"/>
      <c r="AYZ46" s="41"/>
      <c r="AZA46" s="41"/>
      <c r="AZB46" s="41"/>
      <c r="AZC46" s="41"/>
      <c r="AZD46" s="41"/>
      <c r="AZE46" s="41"/>
      <c r="AZF46" s="41"/>
      <c r="AZG46" s="41"/>
      <c r="AZH46" s="41"/>
      <c r="AZI46" s="41"/>
      <c r="AZJ46" s="41"/>
      <c r="AZK46" s="41"/>
      <c r="AZL46" s="41"/>
      <c r="AZM46" s="41"/>
      <c r="AZN46" s="41"/>
      <c r="AZO46" s="41"/>
      <c r="AZP46" s="41"/>
      <c r="AZQ46" s="41"/>
      <c r="AZR46" s="41"/>
      <c r="AZS46" s="41"/>
      <c r="AZT46" s="41"/>
      <c r="AZU46" s="41"/>
      <c r="AZV46" s="41"/>
      <c r="AZW46" s="41"/>
      <c r="AZX46" s="41"/>
      <c r="AZY46" s="41"/>
      <c r="AZZ46" s="41"/>
      <c r="BAA46" s="41"/>
      <c r="BAB46" s="41"/>
      <c r="BAC46" s="41"/>
      <c r="BAD46" s="41"/>
      <c r="BAE46" s="41"/>
      <c r="BAF46" s="41"/>
      <c r="BAG46" s="41"/>
      <c r="BAH46" s="41"/>
      <c r="BAI46" s="41"/>
      <c r="BAJ46" s="41"/>
      <c r="BAK46" s="41"/>
      <c r="BAL46" s="41"/>
      <c r="BAM46" s="41"/>
      <c r="BAN46" s="41"/>
      <c r="BAO46" s="41"/>
      <c r="BAP46" s="41"/>
      <c r="BAQ46" s="41"/>
      <c r="BAR46" s="41"/>
      <c r="BAS46" s="41"/>
      <c r="BAT46" s="41"/>
      <c r="BAU46" s="41"/>
      <c r="BAV46" s="41"/>
      <c r="BAW46" s="41"/>
      <c r="BAX46" s="41"/>
      <c r="BAY46" s="41"/>
      <c r="BAZ46" s="41"/>
      <c r="BBA46" s="41"/>
      <c r="BBB46" s="41"/>
      <c r="BBC46" s="41"/>
      <c r="BBD46" s="41"/>
      <c r="BBE46" s="41"/>
      <c r="BBF46" s="41"/>
      <c r="BBG46" s="41"/>
      <c r="BBH46" s="41"/>
      <c r="BBI46" s="41"/>
      <c r="BBJ46" s="41"/>
      <c r="BBK46" s="41"/>
      <c r="BBL46" s="41"/>
      <c r="BBM46" s="41"/>
      <c r="BBN46" s="41"/>
      <c r="BBO46" s="41"/>
      <c r="BBP46" s="41"/>
      <c r="BBQ46" s="41"/>
      <c r="BBR46" s="41"/>
      <c r="BBS46" s="41"/>
      <c r="BBT46" s="41"/>
      <c r="BBU46" s="41"/>
      <c r="BBV46" s="41"/>
      <c r="BBW46" s="41"/>
      <c r="BBX46" s="41"/>
      <c r="BBY46" s="41"/>
      <c r="BBZ46" s="41"/>
      <c r="BCA46" s="41"/>
      <c r="BCB46" s="41"/>
      <c r="BCC46" s="41"/>
      <c r="BCD46" s="41"/>
      <c r="BCE46" s="41"/>
      <c r="BCF46" s="41"/>
      <c r="BCG46" s="41"/>
      <c r="BCH46" s="41"/>
      <c r="BCI46" s="41"/>
      <c r="BCJ46" s="41"/>
      <c r="BCK46" s="41"/>
      <c r="BCL46" s="41"/>
      <c r="BCM46" s="41"/>
      <c r="BCN46" s="41"/>
      <c r="BCO46" s="41"/>
      <c r="BCP46" s="41"/>
      <c r="BCQ46" s="41"/>
      <c r="BCR46" s="41"/>
      <c r="BCS46" s="41"/>
      <c r="BCT46" s="41"/>
      <c r="BCU46" s="41"/>
      <c r="BCV46" s="41"/>
      <c r="BCW46" s="41"/>
      <c r="BCX46" s="41"/>
      <c r="BCY46" s="41"/>
      <c r="BCZ46" s="41"/>
      <c r="BDA46" s="41"/>
      <c r="BDB46" s="41"/>
      <c r="BDC46" s="41"/>
      <c r="BDD46" s="41"/>
      <c r="BDE46" s="41"/>
      <c r="BDF46" s="41"/>
      <c r="BDG46" s="41"/>
      <c r="BDH46" s="41"/>
      <c r="BDI46" s="41"/>
      <c r="BDJ46" s="41"/>
      <c r="BDK46" s="41"/>
      <c r="BDL46" s="41"/>
      <c r="BDM46" s="41"/>
      <c r="BDN46" s="41"/>
      <c r="BDO46" s="41"/>
      <c r="BDP46" s="41"/>
      <c r="BDQ46" s="41"/>
      <c r="BDR46" s="41"/>
      <c r="BDS46" s="41"/>
      <c r="BDT46" s="41"/>
      <c r="BDU46" s="41"/>
      <c r="BDV46" s="41"/>
      <c r="BDW46" s="41"/>
      <c r="BDX46" s="41"/>
      <c r="BDY46" s="41"/>
      <c r="BDZ46" s="41"/>
      <c r="BEA46" s="41"/>
      <c r="BEB46" s="41"/>
      <c r="BEC46" s="41"/>
      <c r="BED46" s="41"/>
      <c r="BEE46" s="41"/>
      <c r="BEF46" s="41"/>
      <c r="BEG46" s="41"/>
      <c r="BEH46" s="41"/>
      <c r="BEI46" s="41"/>
      <c r="BEJ46" s="41"/>
      <c r="BEK46" s="41"/>
      <c r="BEL46" s="41"/>
      <c r="BEM46" s="41"/>
      <c r="BEN46" s="41"/>
      <c r="BEO46" s="41"/>
      <c r="BEP46" s="41"/>
      <c r="BEQ46" s="41"/>
      <c r="BER46" s="41"/>
      <c r="BES46" s="41"/>
      <c r="BET46" s="41"/>
      <c r="BEU46" s="41"/>
      <c r="BEV46" s="41"/>
      <c r="BEW46" s="41"/>
      <c r="BEX46" s="41"/>
      <c r="BEY46" s="41"/>
      <c r="BEZ46" s="41"/>
      <c r="BFA46" s="41"/>
      <c r="BFB46" s="41"/>
      <c r="BFC46" s="41"/>
      <c r="BFD46" s="41"/>
      <c r="BFE46" s="41"/>
      <c r="BFF46" s="41"/>
      <c r="BFG46" s="41"/>
      <c r="BFH46" s="41"/>
      <c r="BFI46" s="41"/>
      <c r="BFJ46" s="41"/>
      <c r="BFK46" s="41"/>
      <c r="BFL46" s="41"/>
      <c r="BFM46" s="41"/>
      <c r="BFN46" s="41"/>
      <c r="BFO46" s="41"/>
      <c r="BFP46" s="41"/>
      <c r="BFQ46" s="41"/>
      <c r="BFR46" s="41"/>
      <c r="BFS46" s="41"/>
      <c r="BFT46" s="41"/>
      <c r="BFU46" s="41"/>
      <c r="BFV46" s="41"/>
      <c r="BFW46" s="41"/>
      <c r="BFX46" s="41"/>
      <c r="BFY46" s="41"/>
      <c r="BFZ46" s="41"/>
      <c r="BGA46" s="41"/>
      <c r="BGB46" s="41"/>
      <c r="BGC46" s="41"/>
      <c r="BGD46" s="41"/>
      <c r="BGE46" s="41"/>
      <c r="BGF46" s="41"/>
      <c r="BGG46" s="41"/>
      <c r="BGH46" s="41"/>
      <c r="BGI46" s="41"/>
      <c r="BGJ46" s="41"/>
      <c r="BGK46" s="41"/>
      <c r="BGL46" s="41"/>
      <c r="BGM46" s="41"/>
      <c r="BGN46" s="41"/>
      <c r="BGO46" s="41"/>
      <c r="BGP46" s="41"/>
      <c r="BGQ46" s="41"/>
      <c r="BGR46" s="41"/>
      <c r="BGS46" s="41"/>
      <c r="BGT46" s="41"/>
      <c r="BGU46" s="41"/>
      <c r="BGV46" s="41"/>
      <c r="BGW46" s="41"/>
      <c r="BGX46" s="41"/>
      <c r="BGY46" s="41"/>
      <c r="BGZ46" s="41"/>
      <c r="BHA46" s="41"/>
      <c r="BHB46" s="41"/>
      <c r="BHC46" s="41"/>
      <c r="BHD46" s="41"/>
      <c r="BHE46" s="41"/>
      <c r="BHF46" s="41"/>
      <c r="BHG46" s="41"/>
      <c r="BHH46" s="41"/>
      <c r="BHI46" s="41"/>
      <c r="BHJ46" s="41"/>
      <c r="BHK46" s="41"/>
      <c r="BHL46" s="41"/>
      <c r="BHM46" s="41"/>
      <c r="BHN46" s="41"/>
      <c r="BHO46" s="41"/>
      <c r="BHP46" s="41"/>
      <c r="BHQ46" s="41"/>
      <c r="BHR46" s="41"/>
      <c r="BHS46" s="41"/>
      <c r="BHT46" s="41"/>
      <c r="BHU46" s="41"/>
      <c r="BHV46" s="41"/>
      <c r="BHW46" s="41"/>
      <c r="BHX46" s="41"/>
      <c r="BHY46" s="41"/>
      <c r="BHZ46" s="41"/>
      <c r="BIA46" s="41"/>
      <c r="BIB46" s="41"/>
      <c r="BIC46" s="41"/>
      <c r="BID46" s="41"/>
      <c r="BIE46" s="41"/>
      <c r="BIF46" s="41"/>
      <c r="BIG46" s="41"/>
      <c r="BIH46" s="41"/>
      <c r="BII46" s="41"/>
      <c r="BIJ46" s="41"/>
      <c r="BIK46" s="41"/>
      <c r="BIL46" s="41"/>
      <c r="BIM46" s="41"/>
      <c r="BIN46" s="41"/>
      <c r="BIO46" s="41"/>
      <c r="BIP46" s="41"/>
      <c r="BIQ46" s="41"/>
      <c r="BIR46" s="41"/>
      <c r="BIS46" s="41"/>
      <c r="BIT46" s="41"/>
      <c r="BIU46" s="41"/>
      <c r="BIV46" s="41"/>
      <c r="BIW46" s="41"/>
      <c r="BIX46" s="41"/>
      <c r="BIY46" s="41"/>
      <c r="BIZ46" s="41"/>
      <c r="BJA46" s="41"/>
      <c r="BJB46" s="41"/>
      <c r="BJC46" s="41"/>
      <c r="BJD46" s="41"/>
      <c r="BJE46" s="41"/>
      <c r="BJF46" s="41"/>
      <c r="BJG46" s="41"/>
      <c r="BJH46" s="41"/>
      <c r="BJI46" s="41"/>
      <c r="BJJ46" s="41"/>
      <c r="BJK46" s="41"/>
      <c r="BJL46" s="41"/>
      <c r="BJM46" s="41"/>
      <c r="BJN46" s="41"/>
      <c r="BJO46" s="41"/>
      <c r="BJP46" s="41"/>
      <c r="BJQ46" s="41"/>
      <c r="BJR46" s="41"/>
      <c r="BJS46" s="41"/>
      <c r="BJT46" s="41"/>
      <c r="BJU46" s="41"/>
      <c r="BJV46" s="41"/>
      <c r="BJW46" s="41"/>
      <c r="BJX46" s="41"/>
      <c r="BJY46" s="41"/>
      <c r="BJZ46" s="41"/>
      <c r="BKA46" s="41"/>
      <c r="BKB46" s="41"/>
      <c r="BKC46" s="41"/>
      <c r="BKD46" s="41"/>
      <c r="BKE46" s="41"/>
      <c r="BKF46" s="41"/>
      <c r="BKG46" s="41"/>
      <c r="BKH46" s="41"/>
      <c r="BKI46" s="41"/>
      <c r="BKJ46" s="41"/>
      <c r="BKK46" s="41"/>
      <c r="BKL46" s="41"/>
      <c r="BKM46" s="41"/>
      <c r="BKN46" s="41"/>
      <c r="BKO46" s="41"/>
      <c r="BKP46" s="41"/>
      <c r="BKQ46" s="41"/>
      <c r="BKR46" s="41"/>
      <c r="BKS46" s="41"/>
      <c r="BKT46" s="41"/>
      <c r="BKU46" s="41"/>
      <c r="BKV46" s="41"/>
      <c r="BKW46" s="41"/>
      <c r="BKX46" s="41"/>
      <c r="BKY46" s="41"/>
      <c r="BKZ46" s="41"/>
      <c r="BLA46" s="41"/>
      <c r="BLB46" s="41"/>
      <c r="BLC46" s="41"/>
      <c r="BLD46" s="41"/>
      <c r="BLE46" s="41"/>
      <c r="BLF46" s="41"/>
      <c r="BLG46" s="41"/>
      <c r="BLH46" s="41"/>
      <c r="BLI46" s="41"/>
      <c r="BLJ46" s="41"/>
      <c r="BLK46" s="41"/>
      <c r="BLL46" s="41"/>
      <c r="BLM46" s="41"/>
      <c r="BLN46" s="41"/>
      <c r="BLO46" s="41"/>
      <c r="BLP46" s="41"/>
      <c r="BLQ46" s="41"/>
      <c r="BLR46" s="41"/>
      <c r="BLS46" s="41"/>
      <c r="BLT46" s="41"/>
      <c r="BLU46" s="41"/>
      <c r="BLV46" s="41"/>
      <c r="BLW46" s="41"/>
      <c r="BLX46" s="41"/>
      <c r="BLY46" s="41"/>
      <c r="BLZ46" s="41"/>
      <c r="BMA46" s="41"/>
      <c r="BMB46" s="41"/>
      <c r="BMC46" s="41"/>
      <c r="BMD46" s="41"/>
      <c r="BME46" s="41"/>
      <c r="BMF46" s="41"/>
      <c r="BMG46" s="41"/>
      <c r="BMH46" s="41"/>
      <c r="BMI46" s="41"/>
      <c r="BMJ46" s="41"/>
      <c r="BMK46" s="41"/>
      <c r="BML46" s="41"/>
      <c r="BMM46" s="41"/>
      <c r="BMN46" s="41"/>
      <c r="BMO46" s="41"/>
      <c r="BMP46" s="41"/>
      <c r="BMQ46" s="41"/>
      <c r="BMR46" s="41"/>
      <c r="BMS46" s="41"/>
      <c r="BMT46" s="41"/>
      <c r="BMU46" s="41"/>
      <c r="BMV46" s="41"/>
      <c r="BMW46" s="41"/>
      <c r="BMX46" s="41"/>
      <c r="BMY46" s="41"/>
      <c r="BMZ46" s="41"/>
      <c r="BNA46" s="41"/>
      <c r="BNB46" s="41"/>
      <c r="BNC46" s="41"/>
      <c r="BND46" s="41"/>
      <c r="BNE46" s="41"/>
      <c r="BNF46" s="41"/>
      <c r="BNG46" s="41"/>
      <c r="BNH46" s="41"/>
      <c r="BNI46" s="41"/>
      <c r="BNJ46" s="41"/>
      <c r="BNK46" s="41"/>
      <c r="BNL46" s="41"/>
      <c r="BNM46" s="41"/>
      <c r="BNN46" s="41"/>
      <c r="BNO46" s="41"/>
      <c r="BNP46" s="41"/>
      <c r="BNQ46" s="41"/>
      <c r="BNR46" s="41"/>
      <c r="BNS46" s="41"/>
      <c r="BNT46" s="41"/>
      <c r="BNU46" s="41"/>
      <c r="BNV46" s="41"/>
      <c r="BNW46" s="41"/>
      <c r="BNX46" s="41"/>
      <c r="BNY46" s="41"/>
      <c r="BNZ46" s="41"/>
      <c r="BOA46" s="41"/>
      <c r="BOB46" s="41"/>
      <c r="BOC46" s="41"/>
      <c r="BOD46" s="41"/>
      <c r="BOE46" s="41"/>
      <c r="BOF46" s="41"/>
      <c r="BOG46" s="41"/>
      <c r="BOH46" s="41"/>
      <c r="BOI46" s="41"/>
      <c r="BOJ46" s="41"/>
      <c r="BOK46" s="41"/>
      <c r="BOL46" s="41"/>
      <c r="BOM46" s="41"/>
      <c r="BON46" s="41"/>
      <c r="BOO46" s="41"/>
      <c r="BOP46" s="41"/>
      <c r="BOQ46" s="41"/>
      <c r="BOR46" s="41"/>
      <c r="BOS46" s="41"/>
      <c r="BOT46" s="41"/>
      <c r="BOU46" s="41"/>
      <c r="BOV46" s="41"/>
      <c r="BOW46" s="41"/>
      <c r="BOX46" s="41"/>
      <c r="BOY46" s="41"/>
      <c r="BOZ46" s="41"/>
      <c r="BPA46" s="41"/>
      <c r="BPB46" s="41"/>
      <c r="BPC46" s="41"/>
      <c r="BPD46" s="41"/>
      <c r="BPE46" s="41"/>
      <c r="BPF46" s="41"/>
      <c r="BPG46" s="41"/>
      <c r="BPH46" s="41"/>
      <c r="BPI46" s="41"/>
      <c r="BPJ46" s="41"/>
      <c r="BPK46" s="41"/>
      <c r="BPL46" s="41"/>
      <c r="BPM46" s="41"/>
      <c r="BPN46" s="41"/>
      <c r="BPO46" s="41"/>
      <c r="BPP46" s="41"/>
      <c r="BPQ46" s="41"/>
      <c r="BPR46" s="41"/>
      <c r="BPS46" s="41"/>
      <c r="BPT46" s="41"/>
      <c r="BPU46" s="41"/>
      <c r="BPV46" s="41"/>
      <c r="BPW46" s="41"/>
      <c r="BPX46" s="41"/>
      <c r="BPY46" s="41"/>
      <c r="BPZ46" s="41"/>
      <c r="BQA46" s="41"/>
      <c r="BQB46" s="41"/>
      <c r="BQC46" s="41"/>
      <c r="BQD46" s="41"/>
      <c r="BQE46" s="41"/>
      <c r="BQF46" s="41"/>
      <c r="BQG46" s="41"/>
      <c r="BQH46" s="41"/>
      <c r="BQI46" s="41"/>
      <c r="BQJ46" s="41"/>
      <c r="BQK46" s="41"/>
      <c r="BQL46" s="41"/>
      <c r="BQM46" s="41"/>
      <c r="BQN46" s="41"/>
      <c r="BQO46" s="41"/>
      <c r="BQP46" s="41"/>
      <c r="BQQ46" s="41"/>
      <c r="BQR46" s="41"/>
      <c r="BQS46" s="41"/>
      <c r="BQT46" s="41"/>
      <c r="BQU46" s="41"/>
      <c r="BQV46" s="41"/>
      <c r="BQW46" s="41"/>
      <c r="BQX46" s="41"/>
      <c r="BQY46" s="41"/>
      <c r="BQZ46" s="41"/>
      <c r="BRA46" s="41"/>
      <c r="BRB46" s="41"/>
      <c r="BRC46" s="41"/>
      <c r="BRD46" s="41"/>
      <c r="BRE46" s="41"/>
      <c r="BRF46" s="41"/>
      <c r="BRG46" s="41"/>
      <c r="BRH46" s="41"/>
      <c r="BRI46" s="41"/>
      <c r="BRJ46" s="41"/>
      <c r="BRK46" s="41"/>
      <c r="BRL46" s="41"/>
      <c r="BRM46" s="41"/>
      <c r="BRN46" s="41"/>
      <c r="BRO46" s="41"/>
      <c r="BRP46" s="41"/>
      <c r="BRQ46" s="41"/>
      <c r="BRR46" s="41"/>
      <c r="BRS46" s="41"/>
      <c r="BRT46" s="41"/>
      <c r="BRU46" s="41"/>
      <c r="BRV46" s="41"/>
      <c r="BRW46" s="41"/>
      <c r="BRX46" s="41"/>
      <c r="BRY46" s="41"/>
      <c r="BRZ46" s="41"/>
      <c r="BSA46" s="41"/>
      <c r="BSB46" s="41"/>
      <c r="BSC46" s="41"/>
      <c r="BSD46" s="41"/>
      <c r="BSE46" s="41"/>
      <c r="BSF46" s="41"/>
      <c r="BSG46" s="41"/>
      <c r="BSH46" s="41"/>
      <c r="BSI46" s="41"/>
      <c r="BSJ46" s="41"/>
      <c r="BSK46" s="41"/>
      <c r="BSL46" s="41"/>
      <c r="BSM46" s="41"/>
      <c r="BSN46" s="41"/>
      <c r="BSO46" s="41"/>
      <c r="BSP46" s="41"/>
      <c r="BSQ46" s="41"/>
      <c r="BSR46" s="41"/>
      <c r="BSS46" s="41"/>
      <c r="BST46" s="41"/>
      <c r="BSU46" s="41"/>
      <c r="BSV46" s="41"/>
      <c r="BSW46" s="41"/>
      <c r="BSX46" s="41"/>
      <c r="BSY46" s="41"/>
      <c r="BSZ46" s="41"/>
      <c r="BTA46" s="41"/>
      <c r="BTB46" s="41"/>
      <c r="BTC46" s="41"/>
      <c r="BTD46" s="41"/>
      <c r="BTE46" s="41"/>
      <c r="BTF46" s="41"/>
      <c r="BTG46" s="41"/>
      <c r="BTH46" s="41"/>
      <c r="BTI46" s="41"/>
      <c r="BTJ46" s="41"/>
      <c r="BTK46" s="41"/>
      <c r="BTL46" s="41"/>
      <c r="BTM46" s="41"/>
      <c r="BTN46" s="41"/>
      <c r="BTO46" s="41"/>
      <c r="BTP46" s="41"/>
      <c r="BTQ46" s="41"/>
      <c r="BTR46" s="41"/>
      <c r="BTS46" s="41"/>
      <c r="BTT46" s="41"/>
      <c r="BTU46" s="41"/>
      <c r="BTV46" s="41"/>
      <c r="BTW46" s="41"/>
      <c r="BTX46" s="41"/>
      <c r="BTY46" s="41"/>
      <c r="BTZ46" s="41"/>
      <c r="BUA46" s="41"/>
      <c r="BUB46" s="41"/>
      <c r="BUC46" s="41"/>
      <c r="BUD46" s="41"/>
      <c r="BUE46" s="41"/>
      <c r="BUF46" s="41"/>
      <c r="BUG46" s="41"/>
      <c r="BUH46" s="41"/>
      <c r="BUI46" s="41"/>
      <c r="BUJ46" s="41"/>
      <c r="BUK46" s="41"/>
      <c r="BUL46" s="41"/>
      <c r="BUM46" s="41"/>
      <c r="BUN46" s="41"/>
      <c r="BUO46" s="41"/>
      <c r="BUP46" s="41"/>
      <c r="BUQ46" s="41"/>
      <c r="BUR46" s="41"/>
      <c r="BUS46" s="41"/>
      <c r="BUT46" s="41"/>
      <c r="BUU46" s="41"/>
      <c r="BUV46" s="41"/>
      <c r="BUW46" s="41"/>
      <c r="BUX46" s="41"/>
      <c r="BUY46" s="41"/>
      <c r="BUZ46" s="41"/>
      <c r="BVA46" s="41"/>
      <c r="BVB46" s="41"/>
      <c r="BVC46" s="41"/>
      <c r="BVD46" s="41"/>
      <c r="BVE46" s="41"/>
      <c r="BVF46" s="41"/>
      <c r="BVG46" s="41"/>
      <c r="BVH46" s="41"/>
      <c r="BVI46" s="41"/>
      <c r="BVJ46" s="41"/>
      <c r="BVK46" s="41"/>
      <c r="BVL46" s="41"/>
      <c r="BVM46" s="41"/>
      <c r="BVN46" s="41"/>
      <c r="BVO46" s="41"/>
      <c r="BVP46" s="41"/>
      <c r="BVQ46" s="41"/>
      <c r="BVR46" s="41"/>
      <c r="BVS46" s="41"/>
      <c r="BVT46" s="41"/>
      <c r="BVU46" s="41"/>
      <c r="BVV46" s="41"/>
      <c r="BVW46" s="41"/>
      <c r="BVX46" s="41"/>
      <c r="BVY46" s="41"/>
      <c r="BVZ46" s="41"/>
      <c r="BWA46" s="41"/>
      <c r="BWB46" s="41"/>
      <c r="BWC46" s="41"/>
      <c r="BWD46" s="41"/>
      <c r="BWE46" s="41"/>
      <c r="BWF46" s="41"/>
      <c r="BWG46" s="41"/>
      <c r="BWH46" s="41"/>
      <c r="BWI46" s="41"/>
      <c r="BWJ46" s="41"/>
      <c r="BWK46" s="41"/>
      <c r="BWL46" s="41"/>
      <c r="BWM46" s="41"/>
      <c r="BWN46" s="41"/>
      <c r="BWO46" s="41"/>
      <c r="BWP46" s="41"/>
      <c r="BWQ46" s="41"/>
      <c r="BWR46" s="41"/>
      <c r="BWS46" s="41"/>
      <c r="BWT46" s="41"/>
      <c r="BWU46" s="41"/>
      <c r="BWV46" s="41"/>
      <c r="BWW46" s="41"/>
      <c r="BWX46" s="41"/>
      <c r="BWY46" s="41"/>
      <c r="BWZ46" s="41"/>
      <c r="BXA46" s="41"/>
      <c r="BXB46" s="41"/>
      <c r="BXC46" s="41"/>
      <c r="BXD46" s="41"/>
      <c r="BXE46" s="41"/>
      <c r="BXF46" s="41"/>
      <c r="BXG46" s="41"/>
      <c r="BXH46" s="41"/>
      <c r="BXI46" s="41"/>
      <c r="BXJ46" s="41"/>
      <c r="BXK46" s="41"/>
      <c r="BXL46" s="41"/>
      <c r="BXM46" s="41"/>
      <c r="BXN46" s="41"/>
      <c r="BXO46" s="41"/>
      <c r="BXP46" s="41"/>
      <c r="BXQ46" s="41"/>
      <c r="BXR46" s="41"/>
      <c r="BXS46" s="41"/>
      <c r="BXT46" s="41"/>
      <c r="BXU46" s="41"/>
      <c r="BXV46" s="41"/>
      <c r="BXW46" s="41"/>
      <c r="BXX46" s="41"/>
      <c r="BXY46" s="41"/>
      <c r="BXZ46" s="41"/>
      <c r="BYA46" s="41"/>
      <c r="BYB46" s="41"/>
      <c r="BYC46" s="41"/>
      <c r="BYD46" s="41"/>
      <c r="BYE46" s="41"/>
      <c r="BYF46" s="41"/>
      <c r="BYG46" s="41"/>
      <c r="BYH46" s="41"/>
      <c r="BYI46" s="41"/>
      <c r="BYJ46" s="41"/>
      <c r="BYK46" s="41"/>
      <c r="BYL46" s="41"/>
      <c r="BYM46" s="41"/>
      <c r="BYN46" s="41"/>
      <c r="BYO46" s="41"/>
      <c r="BYP46" s="41"/>
      <c r="BYQ46" s="41"/>
      <c r="BYR46" s="41"/>
      <c r="BYS46" s="41"/>
      <c r="BYT46" s="41"/>
      <c r="BYU46" s="41"/>
      <c r="BYV46" s="41"/>
      <c r="BYW46" s="41"/>
      <c r="BYX46" s="41"/>
      <c r="BYY46" s="41"/>
      <c r="BYZ46" s="41"/>
      <c r="BZA46" s="41"/>
      <c r="BZB46" s="41"/>
      <c r="BZC46" s="41"/>
      <c r="BZD46" s="41"/>
      <c r="BZE46" s="41"/>
      <c r="BZF46" s="41"/>
      <c r="BZG46" s="41"/>
      <c r="BZH46" s="41"/>
      <c r="BZI46" s="41"/>
      <c r="BZJ46" s="41"/>
      <c r="BZK46" s="41"/>
      <c r="BZL46" s="41"/>
      <c r="BZM46" s="41"/>
      <c r="BZN46" s="41"/>
      <c r="BZO46" s="41"/>
      <c r="BZP46" s="41"/>
      <c r="BZQ46" s="41"/>
      <c r="BZR46" s="41"/>
      <c r="BZS46" s="41"/>
      <c r="BZT46" s="41"/>
      <c r="BZU46" s="41"/>
      <c r="BZV46" s="41"/>
      <c r="BZW46" s="41"/>
      <c r="BZX46" s="41"/>
      <c r="BZY46" s="41"/>
      <c r="BZZ46" s="41"/>
      <c r="CAA46" s="41"/>
      <c r="CAB46" s="41"/>
      <c r="CAC46" s="41"/>
      <c r="CAD46" s="41"/>
      <c r="CAE46" s="41"/>
      <c r="CAF46" s="41"/>
      <c r="CAG46" s="41"/>
      <c r="CAH46" s="41"/>
      <c r="CAI46" s="41"/>
      <c r="CAJ46" s="41"/>
      <c r="CAK46" s="41"/>
      <c r="CAL46" s="41"/>
      <c r="CAM46" s="41"/>
      <c r="CAN46" s="41"/>
      <c r="CAO46" s="41"/>
      <c r="CAP46" s="41"/>
      <c r="CAQ46" s="41"/>
      <c r="CAR46" s="41"/>
      <c r="CAS46" s="41"/>
      <c r="CAT46" s="41"/>
      <c r="CAU46" s="41"/>
      <c r="CAV46" s="41"/>
      <c r="CAW46" s="41"/>
      <c r="CAX46" s="41"/>
      <c r="CAY46" s="41"/>
      <c r="CAZ46" s="41"/>
      <c r="CBA46" s="41"/>
      <c r="CBB46" s="41"/>
      <c r="CBC46" s="41"/>
      <c r="CBD46" s="41"/>
      <c r="CBE46" s="41"/>
      <c r="CBF46" s="41"/>
      <c r="CBG46" s="41"/>
      <c r="CBH46" s="41"/>
      <c r="CBI46" s="41"/>
      <c r="CBJ46" s="41"/>
      <c r="CBK46" s="41"/>
      <c r="CBL46" s="41"/>
      <c r="CBM46" s="41"/>
      <c r="CBN46" s="41"/>
      <c r="CBO46" s="41"/>
      <c r="CBP46" s="41"/>
      <c r="CBQ46" s="41"/>
      <c r="CBR46" s="41"/>
      <c r="CBS46" s="41"/>
      <c r="CBT46" s="41"/>
      <c r="CBU46" s="41"/>
      <c r="CBV46" s="41"/>
      <c r="CBW46" s="41"/>
      <c r="CBX46" s="41"/>
      <c r="CBY46" s="41"/>
      <c r="CBZ46" s="41"/>
      <c r="CCA46" s="41"/>
      <c r="CCB46" s="41"/>
      <c r="CCC46" s="41"/>
      <c r="CCD46" s="41"/>
      <c r="CCE46" s="41"/>
      <c r="CCF46" s="41"/>
      <c r="CCG46" s="41"/>
      <c r="CCH46" s="41"/>
      <c r="CCI46" s="41"/>
      <c r="CCJ46" s="41"/>
      <c r="CCK46" s="41"/>
      <c r="CCL46" s="41"/>
      <c r="CCM46" s="41"/>
      <c r="CCN46" s="41"/>
      <c r="CCO46" s="41"/>
      <c r="CCP46" s="41"/>
      <c r="CCQ46" s="41"/>
      <c r="CCR46" s="41"/>
      <c r="CCS46" s="41"/>
      <c r="CCT46" s="41"/>
      <c r="CCU46" s="41"/>
      <c r="CCV46" s="41"/>
      <c r="CCW46" s="41"/>
      <c r="CCX46" s="41"/>
      <c r="CCY46" s="41"/>
      <c r="CCZ46" s="41"/>
      <c r="CDA46" s="41"/>
      <c r="CDB46" s="41"/>
      <c r="CDC46" s="41"/>
      <c r="CDD46" s="41"/>
      <c r="CDE46" s="41"/>
      <c r="CDF46" s="41"/>
      <c r="CDG46" s="41"/>
      <c r="CDH46" s="41"/>
      <c r="CDI46" s="41"/>
      <c r="CDJ46" s="41"/>
      <c r="CDK46" s="41"/>
      <c r="CDL46" s="41"/>
      <c r="CDM46" s="41"/>
      <c r="CDN46" s="41"/>
      <c r="CDO46" s="41"/>
      <c r="CDP46" s="41"/>
      <c r="CDQ46" s="41"/>
      <c r="CDR46" s="41"/>
      <c r="CDS46" s="41"/>
      <c r="CDT46" s="41"/>
      <c r="CDU46" s="41"/>
      <c r="CDV46" s="41"/>
      <c r="CDW46" s="41"/>
      <c r="CDX46" s="41"/>
      <c r="CDY46" s="41"/>
      <c r="CDZ46" s="41"/>
      <c r="CEA46" s="41"/>
      <c r="CEB46" s="41"/>
      <c r="CEC46" s="41"/>
      <c r="CED46" s="41"/>
      <c r="CEE46" s="41"/>
      <c r="CEF46" s="41"/>
      <c r="CEG46" s="41"/>
      <c r="CEH46" s="41"/>
      <c r="CEI46" s="41"/>
      <c r="CEJ46" s="41"/>
      <c r="CEK46" s="41"/>
      <c r="CEL46" s="41"/>
      <c r="CEM46" s="41"/>
      <c r="CEN46" s="41"/>
      <c r="CEO46" s="41"/>
      <c r="CEP46" s="41"/>
      <c r="CEQ46" s="41"/>
      <c r="CER46" s="41"/>
      <c r="CES46" s="41"/>
      <c r="CET46" s="41"/>
      <c r="CEU46" s="41"/>
      <c r="CEV46" s="41"/>
      <c r="CEW46" s="41"/>
      <c r="CEX46" s="41"/>
      <c r="CEY46" s="41"/>
      <c r="CEZ46" s="41"/>
      <c r="CFA46" s="41"/>
      <c r="CFB46" s="41"/>
      <c r="CFC46" s="41"/>
      <c r="CFD46" s="41"/>
      <c r="CFE46" s="41"/>
      <c r="CFF46" s="41"/>
      <c r="CFG46" s="41"/>
      <c r="CFH46" s="41"/>
      <c r="CFI46" s="41"/>
      <c r="CFJ46" s="41"/>
      <c r="CFK46" s="41"/>
      <c r="CFL46" s="41"/>
      <c r="CFM46" s="41"/>
      <c r="CFN46" s="41"/>
      <c r="CFO46" s="41"/>
      <c r="CFP46" s="41"/>
      <c r="CFQ46" s="41"/>
      <c r="CFR46" s="41"/>
      <c r="CFS46" s="41"/>
      <c r="CFT46" s="41"/>
      <c r="CFU46" s="41"/>
      <c r="CFV46" s="41"/>
      <c r="CFW46" s="41"/>
      <c r="CFX46" s="41"/>
      <c r="CFY46" s="41"/>
      <c r="CFZ46" s="41"/>
      <c r="CGA46" s="41"/>
      <c r="CGB46" s="41"/>
      <c r="CGC46" s="41"/>
      <c r="CGD46" s="41"/>
      <c r="CGE46" s="41"/>
      <c r="CGF46" s="41"/>
      <c r="CGG46" s="41"/>
      <c r="CGH46" s="41"/>
      <c r="CGI46" s="41"/>
      <c r="CGJ46" s="41"/>
      <c r="CGK46" s="41"/>
      <c r="CGL46" s="41"/>
      <c r="CGM46" s="41"/>
      <c r="CGN46" s="41"/>
      <c r="CGO46" s="41"/>
      <c r="CGP46" s="41"/>
      <c r="CGQ46" s="41"/>
      <c r="CGR46" s="41"/>
      <c r="CGS46" s="41"/>
      <c r="CGT46" s="41"/>
      <c r="CGU46" s="41"/>
      <c r="CGV46" s="41"/>
      <c r="CGW46" s="41"/>
      <c r="CGX46" s="41"/>
      <c r="CGY46" s="41"/>
      <c r="CGZ46" s="41"/>
      <c r="CHA46" s="41"/>
      <c r="CHB46" s="41"/>
      <c r="CHC46" s="41"/>
      <c r="CHD46" s="41"/>
      <c r="CHE46" s="41"/>
      <c r="CHF46" s="41"/>
      <c r="CHG46" s="41"/>
      <c r="CHH46" s="41"/>
      <c r="CHI46" s="41"/>
      <c r="CHJ46" s="41"/>
      <c r="CHK46" s="41"/>
      <c r="CHL46" s="41"/>
      <c r="CHM46" s="41"/>
      <c r="CHN46" s="41"/>
      <c r="CHO46" s="41"/>
      <c r="CHP46" s="41"/>
      <c r="CHQ46" s="41"/>
      <c r="CHR46" s="41"/>
      <c r="CHS46" s="41"/>
      <c r="CHT46" s="41"/>
      <c r="CHU46" s="41"/>
      <c r="CHV46" s="41"/>
      <c r="CHW46" s="41"/>
      <c r="CHX46" s="41"/>
      <c r="CHY46" s="41"/>
      <c r="CHZ46" s="41"/>
      <c r="CIA46" s="41"/>
      <c r="CIB46" s="41"/>
      <c r="CIC46" s="41"/>
      <c r="CID46" s="41"/>
      <c r="CIE46" s="41"/>
      <c r="CIF46" s="41"/>
      <c r="CIG46" s="41"/>
      <c r="CIH46" s="41"/>
      <c r="CII46" s="41"/>
      <c r="CIJ46" s="41"/>
      <c r="CIK46" s="41"/>
      <c r="CIL46" s="41"/>
      <c r="CIM46" s="41"/>
      <c r="CIN46" s="41"/>
      <c r="CIO46" s="41"/>
      <c r="CIP46" s="41"/>
      <c r="CIQ46" s="41"/>
      <c r="CIR46" s="41"/>
      <c r="CIS46" s="41"/>
      <c r="CIT46" s="41"/>
      <c r="CIU46" s="41"/>
      <c r="CIV46" s="41"/>
      <c r="CIW46" s="41"/>
      <c r="CIX46" s="41"/>
      <c r="CIY46" s="41"/>
      <c r="CIZ46" s="41"/>
      <c r="CJA46" s="41"/>
      <c r="CJB46" s="41"/>
      <c r="CJC46" s="41"/>
      <c r="CJD46" s="41"/>
      <c r="CJE46" s="41"/>
      <c r="CJF46" s="41"/>
      <c r="CJG46" s="41"/>
      <c r="CJH46" s="41"/>
      <c r="CJI46" s="41"/>
      <c r="CJJ46" s="41"/>
      <c r="CJK46" s="41"/>
      <c r="CJL46" s="41"/>
      <c r="CJM46" s="41"/>
      <c r="CJN46" s="41"/>
      <c r="CJO46" s="41"/>
      <c r="CJP46" s="41"/>
      <c r="CJQ46" s="41"/>
      <c r="CJR46" s="41"/>
      <c r="CJS46" s="41"/>
      <c r="CJT46" s="41"/>
      <c r="CJU46" s="41"/>
      <c r="CJV46" s="41"/>
      <c r="CJW46" s="41"/>
      <c r="CJX46" s="41"/>
      <c r="CJY46" s="41"/>
      <c r="CJZ46" s="41"/>
      <c r="CKA46" s="41"/>
      <c r="CKB46" s="41"/>
      <c r="CKC46" s="41"/>
      <c r="CKD46" s="41"/>
      <c r="CKE46" s="41"/>
      <c r="CKF46" s="41"/>
      <c r="CKG46" s="41"/>
      <c r="CKH46" s="41"/>
      <c r="CKI46" s="41"/>
      <c r="CKJ46" s="41"/>
      <c r="CKK46" s="41"/>
      <c r="CKL46" s="41"/>
      <c r="CKM46" s="41"/>
      <c r="CKN46" s="41"/>
      <c r="CKO46" s="41"/>
      <c r="CKP46" s="41"/>
      <c r="CKQ46" s="41"/>
      <c r="CKR46" s="41"/>
      <c r="CKS46" s="41"/>
      <c r="CKT46" s="41"/>
      <c r="CKU46" s="41"/>
      <c r="CKV46" s="41"/>
      <c r="CKW46" s="41"/>
      <c r="CKX46" s="41"/>
      <c r="CKY46" s="41"/>
      <c r="CKZ46" s="41"/>
      <c r="CLA46" s="41"/>
      <c r="CLB46" s="41"/>
      <c r="CLC46" s="41"/>
      <c r="CLD46" s="41"/>
      <c r="CLE46" s="41"/>
      <c r="CLF46" s="41"/>
      <c r="CLG46" s="41"/>
      <c r="CLH46" s="41"/>
      <c r="CLI46" s="41"/>
      <c r="CLJ46" s="41"/>
      <c r="CLK46" s="41"/>
      <c r="CLL46" s="41"/>
      <c r="CLM46" s="41"/>
      <c r="CLN46" s="41"/>
      <c r="CLO46" s="41"/>
      <c r="CLP46" s="41"/>
      <c r="CLQ46" s="41"/>
      <c r="CLR46" s="41"/>
      <c r="CLS46" s="41"/>
      <c r="CLT46" s="41"/>
      <c r="CLU46" s="41"/>
      <c r="CLV46" s="41"/>
      <c r="CLW46" s="41"/>
      <c r="CLX46" s="41"/>
      <c r="CLY46" s="41"/>
      <c r="CLZ46" s="41"/>
      <c r="CMA46" s="41"/>
      <c r="CMB46" s="41"/>
      <c r="CMC46" s="41"/>
      <c r="CMD46" s="41"/>
      <c r="CME46" s="41"/>
      <c r="CMF46" s="41"/>
      <c r="CMG46" s="41"/>
      <c r="CMH46" s="41"/>
      <c r="CMI46" s="41"/>
      <c r="CMJ46" s="41"/>
      <c r="CMK46" s="41"/>
      <c r="CML46" s="41"/>
      <c r="CMM46" s="41"/>
      <c r="CMN46" s="41"/>
      <c r="CMO46" s="41"/>
      <c r="CMP46" s="41"/>
      <c r="CMQ46" s="41"/>
      <c r="CMR46" s="41"/>
      <c r="CMS46" s="41"/>
      <c r="CMT46" s="41"/>
      <c r="CMU46" s="41"/>
      <c r="CMV46" s="41"/>
      <c r="CMW46" s="41"/>
      <c r="CMX46" s="41"/>
      <c r="CMY46" s="41"/>
      <c r="CMZ46" s="41"/>
      <c r="CNA46" s="41"/>
      <c r="CNB46" s="41"/>
      <c r="CNC46" s="41"/>
      <c r="CND46" s="41"/>
      <c r="CNE46" s="41"/>
      <c r="CNF46" s="41"/>
      <c r="CNG46" s="41"/>
      <c r="CNH46" s="41"/>
      <c r="CNI46" s="41"/>
      <c r="CNJ46" s="41"/>
      <c r="CNK46" s="41"/>
      <c r="CNL46" s="41"/>
      <c r="CNM46" s="41"/>
      <c r="CNN46" s="41"/>
      <c r="CNO46" s="41"/>
      <c r="CNP46" s="41"/>
      <c r="CNQ46" s="41"/>
      <c r="CNR46" s="41"/>
      <c r="CNS46" s="41"/>
      <c r="CNT46" s="41"/>
      <c r="CNU46" s="41"/>
      <c r="CNV46" s="41"/>
      <c r="CNW46" s="41"/>
      <c r="CNX46" s="41"/>
      <c r="CNY46" s="41"/>
      <c r="CNZ46" s="41"/>
      <c r="COA46" s="41"/>
      <c r="COB46" s="41"/>
      <c r="COC46" s="41"/>
      <c r="COD46" s="41"/>
      <c r="COE46" s="41"/>
      <c r="COF46" s="41"/>
      <c r="COG46" s="41"/>
      <c r="COH46" s="41"/>
      <c r="COI46" s="41"/>
      <c r="COJ46" s="41"/>
      <c r="COK46" s="41"/>
      <c r="COL46" s="41"/>
      <c r="COM46" s="41"/>
      <c r="CON46" s="41"/>
      <c r="COO46" s="41"/>
      <c r="COP46" s="41"/>
      <c r="COQ46" s="41"/>
      <c r="COR46" s="41"/>
      <c r="COS46" s="41"/>
      <c r="COT46" s="41"/>
      <c r="COU46" s="41"/>
      <c r="COV46" s="41"/>
      <c r="COW46" s="41"/>
      <c r="COX46" s="41"/>
      <c r="COY46" s="41"/>
      <c r="COZ46" s="41"/>
      <c r="CPA46" s="41"/>
      <c r="CPB46" s="41"/>
      <c r="CPC46" s="41"/>
      <c r="CPD46" s="41"/>
      <c r="CPE46" s="41"/>
      <c r="CPF46" s="41"/>
      <c r="CPG46" s="41"/>
      <c r="CPH46" s="41"/>
      <c r="CPI46" s="41"/>
      <c r="CPJ46" s="41"/>
      <c r="CPK46" s="41"/>
      <c r="CPL46" s="41"/>
      <c r="CPM46" s="41"/>
      <c r="CPN46" s="41"/>
      <c r="CPO46" s="41"/>
      <c r="CPP46" s="41"/>
      <c r="CPQ46" s="41"/>
      <c r="CPR46" s="41"/>
      <c r="CPS46" s="41"/>
      <c r="CPT46" s="41"/>
      <c r="CPU46" s="41"/>
      <c r="CPV46" s="41"/>
      <c r="CPW46" s="41"/>
      <c r="CPX46" s="41"/>
      <c r="CPY46" s="41"/>
      <c r="CPZ46" s="41"/>
      <c r="CQA46" s="41"/>
      <c r="CQB46" s="41"/>
      <c r="CQC46" s="41"/>
      <c r="CQD46" s="41"/>
      <c r="CQE46" s="41"/>
      <c r="CQF46" s="41"/>
      <c r="CQG46" s="41"/>
      <c r="CQH46" s="41"/>
      <c r="CQI46" s="41"/>
      <c r="CQJ46" s="41"/>
      <c r="CQK46" s="41"/>
      <c r="CQL46" s="41"/>
      <c r="CQM46" s="41"/>
      <c r="CQN46" s="41"/>
      <c r="CQO46" s="41"/>
      <c r="CQP46" s="41"/>
      <c r="CQQ46" s="41"/>
      <c r="CQR46" s="41"/>
      <c r="CQS46" s="41"/>
      <c r="CQT46" s="41"/>
      <c r="CQU46" s="41"/>
      <c r="CQV46" s="41"/>
      <c r="CQW46" s="41"/>
      <c r="CQX46" s="41"/>
      <c r="CQY46" s="41"/>
      <c r="CQZ46" s="41"/>
      <c r="CRA46" s="41"/>
      <c r="CRB46" s="41"/>
      <c r="CRC46" s="41"/>
      <c r="CRD46" s="41"/>
      <c r="CRE46" s="41"/>
      <c r="CRF46" s="41"/>
      <c r="CRG46" s="41"/>
      <c r="CRH46" s="41"/>
      <c r="CRI46" s="41"/>
      <c r="CRJ46" s="41"/>
      <c r="CRK46" s="41"/>
      <c r="CRL46" s="41"/>
      <c r="CRM46" s="41"/>
      <c r="CRN46" s="41"/>
      <c r="CRO46" s="41"/>
      <c r="CRP46" s="41"/>
      <c r="CRQ46" s="41"/>
      <c r="CRR46" s="41"/>
      <c r="CRS46" s="41"/>
      <c r="CRT46" s="41"/>
      <c r="CRU46" s="41"/>
      <c r="CRV46" s="41"/>
      <c r="CRW46" s="41"/>
      <c r="CRX46" s="41"/>
      <c r="CRY46" s="41"/>
      <c r="CRZ46" s="41"/>
      <c r="CSA46" s="41"/>
      <c r="CSB46" s="41"/>
      <c r="CSC46" s="41"/>
      <c r="CSD46" s="41"/>
      <c r="CSE46" s="41"/>
      <c r="CSF46" s="41"/>
      <c r="CSG46" s="41"/>
      <c r="CSH46" s="41"/>
      <c r="CSI46" s="41"/>
      <c r="CSJ46" s="41"/>
      <c r="CSK46" s="41"/>
      <c r="CSL46" s="41"/>
      <c r="CSM46" s="41"/>
      <c r="CSN46" s="41"/>
      <c r="CSO46" s="41"/>
      <c r="CSP46" s="41"/>
      <c r="CSQ46" s="41"/>
      <c r="CSR46" s="41"/>
      <c r="CSS46" s="41"/>
      <c r="CST46" s="41"/>
      <c r="CSU46" s="41"/>
      <c r="CSV46" s="41"/>
      <c r="CSW46" s="41"/>
      <c r="CSX46" s="41"/>
      <c r="CSY46" s="41"/>
      <c r="CSZ46" s="41"/>
      <c r="CTA46" s="41"/>
      <c r="CTB46" s="41"/>
      <c r="CTC46" s="41"/>
      <c r="CTD46" s="41"/>
      <c r="CTE46" s="41"/>
      <c r="CTF46" s="41"/>
      <c r="CTG46" s="41"/>
      <c r="CTH46" s="41"/>
      <c r="CTI46" s="41"/>
      <c r="CTJ46" s="41"/>
      <c r="CTK46" s="41"/>
      <c r="CTL46" s="41"/>
      <c r="CTM46" s="41"/>
      <c r="CTN46" s="41"/>
      <c r="CTO46" s="41"/>
      <c r="CTP46" s="41"/>
      <c r="CTQ46" s="41"/>
      <c r="CTR46" s="41"/>
      <c r="CTS46" s="41"/>
      <c r="CTT46" s="41"/>
      <c r="CTU46" s="41"/>
      <c r="CTV46" s="41"/>
      <c r="CTW46" s="41"/>
      <c r="CTX46" s="41"/>
      <c r="CTY46" s="41"/>
      <c r="CTZ46" s="41"/>
      <c r="CUA46" s="41"/>
      <c r="CUB46" s="41"/>
      <c r="CUC46" s="41"/>
      <c r="CUD46" s="41"/>
      <c r="CUE46" s="41"/>
      <c r="CUF46" s="41"/>
      <c r="CUG46" s="41"/>
      <c r="CUH46" s="41"/>
      <c r="CUI46" s="41"/>
      <c r="CUJ46" s="41"/>
      <c r="CUK46" s="41"/>
      <c r="CUL46" s="41"/>
      <c r="CUM46" s="41"/>
      <c r="CUN46" s="41"/>
      <c r="CUO46" s="41"/>
      <c r="CUP46" s="41"/>
      <c r="CUQ46" s="41"/>
      <c r="CUR46" s="41"/>
      <c r="CUS46" s="41"/>
      <c r="CUT46" s="41"/>
      <c r="CUU46" s="41"/>
      <c r="CUV46" s="41"/>
      <c r="CUW46" s="41"/>
      <c r="CUX46" s="41"/>
      <c r="CUY46" s="41"/>
      <c r="CUZ46" s="41"/>
      <c r="CVA46" s="41"/>
      <c r="CVB46" s="41"/>
      <c r="CVC46" s="41"/>
      <c r="CVD46" s="41"/>
      <c r="CVE46" s="41"/>
      <c r="CVF46" s="41"/>
      <c r="CVG46" s="41"/>
      <c r="CVH46" s="41"/>
      <c r="CVI46" s="41"/>
      <c r="CVJ46" s="41"/>
      <c r="CVK46" s="41"/>
      <c r="CVL46" s="41"/>
      <c r="CVM46" s="41"/>
      <c r="CVN46" s="41"/>
      <c r="CVO46" s="41"/>
      <c r="CVP46" s="41"/>
      <c r="CVQ46" s="41"/>
      <c r="CVR46" s="41"/>
      <c r="CVS46" s="41"/>
      <c r="CVT46" s="41"/>
      <c r="CVU46" s="41"/>
      <c r="CVV46" s="41"/>
      <c r="CVW46" s="41"/>
      <c r="CVX46" s="41"/>
      <c r="CVY46" s="41"/>
      <c r="CVZ46" s="41"/>
      <c r="CWA46" s="41"/>
      <c r="CWB46" s="41"/>
      <c r="CWC46" s="41"/>
      <c r="CWD46" s="41"/>
      <c r="CWE46" s="41"/>
      <c r="CWF46" s="41"/>
      <c r="CWG46" s="41"/>
      <c r="CWH46" s="41"/>
      <c r="CWI46" s="41"/>
      <c r="CWJ46" s="41"/>
      <c r="CWK46" s="41"/>
      <c r="CWL46" s="41"/>
      <c r="CWM46" s="41"/>
      <c r="CWN46" s="41"/>
      <c r="CWO46" s="41"/>
      <c r="CWP46" s="41"/>
      <c r="CWQ46" s="41"/>
      <c r="CWR46" s="41"/>
      <c r="CWS46" s="41"/>
      <c r="CWT46" s="41"/>
      <c r="CWU46" s="41"/>
      <c r="CWV46" s="41"/>
      <c r="CWW46" s="41"/>
      <c r="CWX46" s="41"/>
      <c r="CWY46" s="41"/>
      <c r="CWZ46" s="41"/>
      <c r="CXA46" s="41"/>
      <c r="CXB46" s="41"/>
      <c r="CXC46" s="41"/>
      <c r="CXD46" s="41"/>
      <c r="CXE46" s="41"/>
      <c r="CXF46" s="41"/>
      <c r="CXG46" s="41"/>
      <c r="CXH46" s="41"/>
      <c r="CXI46" s="41"/>
      <c r="CXJ46" s="41"/>
      <c r="CXK46" s="41"/>
      <c r="CXL46" s="41"/>
      <c r="CXM46" s="41"/>
      <c r="CXN46" s="41"/>
      <c r="CXO46" s="41"/>
      <c r="CXP46" s="41"/>
      <c r="CXQ46" s="41"/>
      <c r="CXR46" s="41"/>
      <c r="CXS46" s="41"/>
      <c r="CXT46" s="41"/>
      <c r="CXU46" s="41"/>
      <c r="CXV46" s="41"/>
      <c r="CXW46" s="41"/>
      <c r="CXX46" s="41"/>
      <c r="CXY46" s="41"/>
      <c r="CXZ46" s="41"/>
      <c r="CYA46" s="41"/>
      <c r="CYB46" s="41"/>
      <c r="CYC46" s="41"/>
      <c r="CYD46" s="41"/>
      <c r="CYE46" s="41"/>
      <c r="CYF46" s="41"/>
      <c r="CYG46" s="41"/>
      <c r="CYH46" s="41"/>
      <c r="CYI46" s="41"/>
      <c r="CYJ46" s="41"/>
      <c r="CYK46" s="41"/>
      <c r="CYL46" s="41"/>
      <c r="CYM46" s="41"/>
      <c r="CYN46" s="41"/>
      <c r="CYO46" s="41"/>
      <c r="CYP46" s="41"/>
      <c r="CYQ46" s="41"/>
      <c r="CYR46" s="41"/>
      <c r="CYS46" s="41"/>
      <c r="CYT46" s="41"/>
      <c r="CYU46" s="41"/>
      <c r="CYV46" s="41"/>
      <c r="CYW46" s="41"/>
      <c r="CYX46" s="41"/>
      <c r="CYY46" s="41"/>
      <c r="CYZ46" s="41"/>
      <c r="CZA46" s="41"/>
      <c r="CZB46" s="41"/>
      <c r="CZC46" s="41"/>
      <c r="CZD46" s="41"/>
      <c r="CZE46" s="41"/>
      <c r="CZF46" s="41"/>
      <c r="CZG46" s="41"/>
      <c r="CZH46" s="41"/>
      <c r="CZI46" s="41"/>
      <c r="CZJ46" s="41"/>
      <c r="CZK46" s="41"/>
      <c r="CZL46" s="41"/>
      <c r="CZM46" s="41"/>
      <c r="CZN46" s="41"/>
      <c r="CZO46" s="41"/>
      <c r="CZP46" s="41"/>
      <c r="CZQ46" s="41"/>
      <c r="CZR46" s="41"/>
      <c r="CZS46" s="41"/>
      <c r="CZT46" s="41"/>
      <c r="CZU46" s="41"/>
      <c r="CZV46" s="41"/>
      <c r="CZW46" s="41"/>
      <c r="CZX46" s="41"/>
      <c r="CZY46" s="41"/>
      <c r="CZZ46" s="41"/>
      <c r="DAA46" s="41"/>
      <c r="DAB46" s="41"/>
      <c r="DAC46" s="41"/>
      <c r="DAD46" s="41"/>
      <c r="DAE46" s="41"/>
      <c r="DAF46" s="41"/>
      <c r="DAG46" s="41"/>
      <c r="DAH46" s="41"/>
      <c r="DAI46" s="41"/>
      <c r="DAJ46" s="41"/>
      <c r="DAK46" s="41"/>
      <c r="DAL46" s="41"/>
      <c r="DAM46" s="41"/>
      <c r="DAN46" s="41"/>
      <c r="DAO46" s="41"/>
      <c r="DAP46" s="41"/>
      <c r="DAQ46" s="41"/>
      <c r="DAR46" s="41"/>
      <c r="DAS46" s="41"/>
      <c r="DAT46" s="41"/>
      <c r="DAU46" s="41"/>
      <c r="DAV46" s="41"/>
      <c r="DAW46" s="41"/>
      <c r="DAX46" s="41"/>
      <c r="DAY46" s="41"/>
      <c r="DAZ46" s="41"/>
      <c r="DBA46" s="41"/>
      <c r="DBB46" s="41"/>
      <c r="DBC46" s="41"/>
      <c r="DBD46" s="41"/>
      <c r="DBE46" s="41"/>
      <c r="DBF46" s="41"/>
      <c r="DBG46" s="41"/>
      <c r="DBH46" s="41"/>
      <c r="DBI46" s="41"/>
      <c r="DBJ46" s="41"/>
      <c r="DBK46" s="41"/>
      <c r="DBL46" s="41"/>
      <c r="DBM46" s="41"/>
      <c r="DBN46" s="41"/>
      <c r="DBO46" s="41"/>
      <c r="DBP46" s="41"/>
      <c r="DBQ46" s="41"/>
      <c r="DBR46" s="41"/>
      <c r="DBS46" s="41"/>
      <c r="DBT46" s="41"/>
      <c r="DBU46" s="41"/>
      <c r="DBV46" s="41"/>
      <c r="DBW46" s="41"/>
      <c r="DBX46" s="41"/>
      <c r="DBY46" s="41"/>
      <c r="DBZ46" s="41"/>
      <c r="DCA46" s="41"/>
      <c r="DCB46" s="41"/>
      <c r="DCC46" s="41"/>
      <c r="DCD46" s="41"/>
      <c r="DCE46" s="41"/>
      <c r="DCF46" s="41"/>
      <c r="DCG46" s="41"/>
      <c r="DCH46" s="41"/>
      <c r="DCI46" s="41"/>
      <c r="DCJ46" s="41"/>
      <c r="DCK46" s="41"/>
      <c r="DCL46" s="41"/>
      <c r="DCM46" s="41"/>
      <c r="DCN46" s="41"/>
      <c r="DCO46" s="41"/>
      <c r="DCP46" s="41"/>
      <c r="DCQ46" s="41"/>
      <c r="DCR46" s="41"/>
      <c r="DCS46" s="41"/>
      <c r="DCT46" s="41"/>
      <c r="DCU46" s="41"/>
      <c r="DCV46" s="41"/>
      <c r="DCW46" s="41"/>
      <c r="DCX46" s="41"/>
      <c r="DCY46" s="41"/>
      <c r="DCZ46" s="41"/>
      <c r="DDA46" s="41"/>
      <c r="DDB46" s="41"/>
      <c r="DDC46" s="41"/>
      <c r="DDD46" s="41"/>
      <c r="DDE46" s="41"/>
      <c r="DDF46" s="41"/>
      <c r="DDG46" s="41"/>
      <c r="DDH46" s="41"/>
      <c r="DDI46" s="41"/>
      <c r="DDJ46" s="41"/>
      <c r="DDK46" s="41"/>
      <c r="DDL46" s="41"/>
      <c r="DDM46" s="41"/>
      <c r="DDN46" s="41"/>
      <c r="DDO46" s="41"/>
      <c r="DDP46" s="41"/>
      <c r="DDQ46" s="41"/>
      <c r="DDR46" s="41"/>
      <c r="DDS46" s="41"/>
      <c r="DDT46" s="41"/>
      <c r="DDU46" s="41"/>
      <c r="DDV46" s="41"/>
      <c r="DDW46" s="41"/>
      <c r="DDX46" s="41"/>
      <c r="DDY46" s="41"/>
      <c r="DDZ46" s="41"/>
      <c r="DEA46" s="41"/>
      <c r="DEB46" s="41"/>
      <c r="DEC46" s="41"/>
      <c r="DED46" s="41"/>
      <c r="DEE46" s="41"/>
      <c r="DEF46" s="41"/>
      <c r="DEG46" s="41"/>
      <c r="DEH46" s="41"/>
      <c r="DEI46" s="41"/>
      <c r="DEJ46" s="41"/>
      <c r="DEK46" s="41"/>
      <c r="DEL46" s="41"/>
      <c r="DEM46" s="41"/>
      <c r="DEN46" s="41"/>
      <c r="DEO46" s="41"/>
      <c r="DEP46" s="41"/>
      <c r="DEQ46" s="41"/>
      <c r="DER46" s="41"/>
      <c r="DES46" s="41"/>
      <c r="DET46" s="41"/>
      <c r="DEU46" s="41"/>
      <c r="DEV46" s="41"/>
      <c r="DEW46" s="41"/>
      <c r="DEX46" s="41"/>
      <c r="DEY46" s="41"/>
      <c r="DEZ46" s="41"/>
      <c r="DFA46" s="41"/>
      <c r="DFB46" s="41"/>
      <c r="DFC46" s="41"/>
      <c r="DFD46" s="41"/>
      <c r="DFE46" s="41"/>
      <c r="DFF46" s="41"/>
      <c r="DFG46" s="41"/>
      <c r="DFH46" s="41"/>
      <c r="DFI46" s="41"/>
      <c r="DFJ46" s="41"/>
      <c r="DFK46" s="41"/>
      <c r="DFL46" s="41"/>
      <c r="DFM46" s="41"/>
      <c r="DFN46" s="41"/>
      <c r="DFO46" s="41"/>
      <c r="DFP46" s="41"/>
      <c r="DFQ46" s="41"/>
      <c r="DFR46" s="41"/>
      <c r="DFS46" s="41"/>
      <c r="DFT46" s="41"/>
      <c r="DFU46" s="41"/>
      <c r="DFV46" s="41"/>
      <c r="DFW46" s="41"/>
      <c r="DFX46" s="41"/>
      <c r="DFY46" s="41"/>
      <c r="DFZ46" s="41"/>
      <c r="DGA46" s="41"/>
      <c r="DGB46" s="41"/>
      <c r="DGC46" s="41"/>
      <c r="DGD46" s="41"/>
      <c r="DGE46" s="41"/>
      <c r="DGF46" s="41"/>
      <c r="DGG46" s="41"/>
      <c r="DGH46" s="41"/>
      <c r="DGI46" s="41"/>
      <c r="DGJ46" s="41"/>
      <c r="DGK46" s="41"/>
      <c r="DGL46" s="41"/>
      <c r="DGM46" s="41"/>
      <c r="DGN46" s="41"/>
      <c r="DGO46" s="41"/>
      <c r="DGP46" s="41"/>
      <c r="DGQ46" s="41"/>
      <c r="DGR46" s="41"/>
      <c r="DGS46" s="41"/>
      <c r="DGT46" s="41"/>
      <c r="DGU46" s="41"/>
      <c r="DGV46" s="41"/>
      <c r="DGW46" s="41"/>
      <c r="DGX46" s="41"/>
      <c r="DGY46" s="41"/>
      <c r="DGZ46" s="41"/>
      <c r="DHA46" s="41"/>
      <c r="DHB46" s="41"/>
      <c r="DHC46" s="41"/>
      <c r="DHD46" s="41"/>
      <c r="DHE46" s="41"/>
      <c r="DHF46" s="41"/>
      <c r="DHG46" s="41"/>
      <c r="DHH46" s="41"/>
      <c r="DHI46" s="41"/>
      <c r="DHJ46" s="41"/>
      <c r="DHK46" s="41"/>
      <c r="DHL46" s="41"/>
      <c r="DHM46" s="41"/>
      <c r="DHN46" s="41"/>
      <c r="DHO46" s="41"/>
      <c r="DHP46" s="41"/>
      <c r="DHQ46" s="41"/>
      <c r="DHR46" s="41"/>
      <c r="DHS46" s="41"/>
      <c r="DHT46" s="41"/>
      <c r="DHU46" s="41"/>
      <c r="DHV46" s="41"/>
      <c r="DHW46" s="41"/>
      <c r="DHX46" s="41"/>
      <c r="DHY46" s="41"/>
      <c r="DHZ46" s="41"/>
      <c r="DIA46" s="41"/>
      <c r="DIB46" s="41"/>
      <c r="DIC46" s="41"/>
      <c r="DID46" s="41"/>
      <c r="DIE46" s="41"/>
      <c r="DIF46" s="41"/>
      <c r="DIG46" s="41"/>
      <c r="DIH46" s="41"/>
      <c r="DII46" s="41"/>
      <c r="DIJ46" s="41"/>
      <c r="DIK46" s="41"/>
      <c r="DIL46" s="41"/>
      <c r="DIM46" s="41"/>
      <c r="DIN46" s="41"/>
      <c r="DIO46" s="41"/>
      <c r="DIP46" s="41"/>
      <c r="DIQ46" s="41"/>
      <c r="DIR46" s="41"/>
      <c r="DIS46" s="41"/>
      <c r="DIT46" s="41"/>
      <c r="DIU46" s="41"/>
      <c r="DIV46" s="41"/>
      <c r="DIW46" s="41"/>
      <c r="DIX46" s="41"/>
      <c r="DIY46" s="41"/>
      <c r="DIZ46" s="41"/>
      <c r="DJA46" s="41"/>
      <c r="DJB46" s="41"/>
      <c r="DJC46" s="41"/>
      <c r="DJD46" s="41"/>
      <c r="DJE46" s="41"/>
      <c r="DJF46" s="41"/>
      <c r="DJG46" s="41"/>
      <c r="DJH46" s="41"/>
      <c r="DJI46" s="41"/>
      <c r="DJJ46" s="41"/>
      <c r="DJK46" s="41"/>
      <c r="DJL46" s="41"/>
      <c r="DJM46" s="41"/>
      <c r="DJN46" s="41"/>
      <c r="DJO46" s="41"/>
      <c r="DJP46" s="41"/>
      <c r="DJQ46" s="41"/>
      <c r="DJR46" s="41"/>
      <c r="DJS46" s="41"/>
      <c r="DJT46" s="41"/>
      <c r="DJU46" s="41"/>
      <c r="DJV46" s="41"/>
      <c r="DJW46" s="41"/>
      <c r="DJX46" s="41"/>
      <c r="DJY46" s="41"/>
      <c r="DJZ46" s="41"/>
      <c r="DKA46" s="41"/>
      <c r="DKB46" s="41"/>
      <c r="DKC46" s="41"/>
      <c r="DKD46" s="41"/>
      <c r="DKE46" s="41"/>
      <c r="DKF46" s="41"/>
      <c r="DKG46" s="41"/>
      <c r="DKH46" s="41"/>
      <c r="DKI46" s="41"/>
      <c r="DKJ46" s="41"/>
      <c r="DKK46" s="41"/>
      <c r="DKL46" s="41"/>
      <c r="DKM46" s="41"/>
      <c r="DKN46" s="41"/>
      <c r="DKO46" s="41"/>
      <c r="DKP46" s="41"/>
      <c r="DKQ46" s="41"/>
      <c r="DKR46" s="41"/>
      <c r="DKS46" s="41"/>
      <c r="DKT46" s="41"/>
      <c r="DKU46" s="41"/>
      <c r="DKV46" s="41"/>
      <c r="DKW46" s="41"/>
      <c r="DKX46" s="41"/>
      <c r="DKY46" s="41"/>
      <c r="DKZ46" s="41"/>
      <c r="DLA46" s="41"/>
      <c r="DLB46" s="41"/>
      <c r="DLC46" s="41"/>
      <c r="DLD46" s="41"/>
      <c r="DLE46" s="41"/>
      <c r="DLF46" s="41"/>
      <c r="DLG46" s="41"/>
      <c r="DLH46" s="41"/>
      <c r="DLI46" s="41"/>
      <c r="DLJ46" s="41"/>
      <c r="DLK46" s="41"/>
      <c r="DLL46" s="41"/>
      <c r="DLM46" s="41"/>
      <c r="DLN46" s="41"/>
      <c r="DLO46" s="41"/>
      <c r="DLP46" s="41"/>
      <c r="DLQ46" s="41"/>
      <c r="DLR46" s="41"/>
      <c r="DLS46" s="41"/>
      <c r="DLT46" s="41"/>
      <c r="DLU46" s="41"/>
      <c r="DLV46" s="41"/>
      <c r="DLW46" s="41"/>
      <c r="DLX46" s="41"/>
      <c r="DLY46" s="41"/>
      <c r="DLZ46" s="41"/>
      <c r="DMA46" s="41"/>
      <c r="DMB46" s="41"/>
      <c r="DMC46" s="41"/>
      <c r="DMD46" s="41"/>
      <c r="DME46" s="41"/>
      <c r="DMF46" s="41"/>
      <c r="DMG46" s="41"/>
      <c r="DMH46" s="41"/>
      <c r="DMI46" s="41"/>
      <c r="DMJ46" s="41"/>
      <c r="DMK46" s="41"/>
      <c r="DML46" s="41"/>
      <c r="DMM46" s="41"/>
      <c r="DMN46" s="41"/>
      <c r="DMO46" s="41"/>
      <c r="DMP46" s="41"/>
      <c r="DMQ46" s="41"/>
      <c r="DMR46" s="41"/>
      <c r="DMS46" s="41"/>
      <c r="DMT46" s="41"/>
      <c r="DMU46" s="41"/>
      <c r="DMV46" s="41"/>
      <c r="DMW46" s="41"/>
      <c r="DMX46" s="41"/>
      <c r="DMY46" s="41"/>
      <c r="DMZ46" s="41"/>
      <c r="DNA46" s="41"/>
      <c r="DNB46" s="41"/>
      <c r="DNC46" s="41"/>
      <c r="DND46" s="41"/>
      <c r="DNE46" s="41"/>
      <c r="DNF46" s="41"/>
      <c r="DNG46" s="41"/>
      <c r="DNH46" s="41"/>
      <c r="DNI46" s="41"/>
      <c r="DNJ46" s="41"/>
      <c r="DNK46" s="41"/>
      <c r="DNL46" s="41"/>
      <c r="DNM46" s="41"/>
      <c r="DNN46" s="41"/>
      <c r="DNO46" s="41"/>
      <c r="DNP46" s="41"/>
      <c r="DNQ46" s="41"/>
      <c r="DNR46" s="41"/>
      <c r="DNS46" s="41"/>
      <c r="DNT46" s="41"/>
      <c r="DNU46" s="41"/>
      <c r="DNV46" s="41"/>
      <c r="DNW46" s="41"/>
      <c r="DNX46" s="41"/>
      <c r="DNY46" s="41"/>
      <c r="DNZ46" s="41"/>
      <c r="DOA46" s="41"/>
      <c r="DOB46" s="41"/>
      <c r="DOC46" s="41"/>
      <c r="DOD46" s="41"/>
      <c r="DOE46" s="41"/>
      <c r="DOF46" s="41"/>
      <c r="DOG46" s="41"/>
      <c r="DOH46" s="41"/>
      <c r="DOI46" s="41"/>
      <c r="DOJ46" s="41"/>
      <c r="DOK46" s="41"/>
      <c r="DOL46" s="41"/>
      <c r="DOM46" s="41"/>
      <c r="DON46" s="41"/>
      <c r="DOO46" s="41"/>
      <c r="DOP46" s="41"/>
      <c r="DOQ46" s="41"/>
      <c r="DOR46" s="41"/>
      <c r="DOS46" s="41"/>
      <c r="DOT46" s="41"/>
      <c r="DOU46" s="41"/>
      <c r="DOV46" s="41"/>
      <c r="DOW46" s="41"/>
      <c r="DOX46" s="41"/>
      <c r="DOY46" s="41"/>
      <c r="DOZ46" s="41"/>
      <c r="DPA46" s="41"/>
      <c r="DPB46" s="41"/>
      <c r="DPC46" s="41"/>
      <c r="DPD46" s="41"/>
      <c r="DPE46" s="41"/>
      <c r="DPF46" s="41"/>
      <c r="DPG46" s="41"/>
      <c r="DPH46" s="41"/>
      <c r="DPI46" s="41"/>
      <c r="DPJ46" s="41"/>
      <c r="DPK46" s="41"/>
      <c r="DPL46" s="41"/>
      <c r="DPM46" s="41"/>
      <c r="DPN46" s="41"/>
      <c r="DPO46" s="41"/>
      <c r="DPP46" s="41"/>
      <c r="DPQ46" s="41"/>
      <c r="DPR46" s="41"/>
      <c r="DPS46" s="41"/>
      <c r="DPT46" s="41"/>
      <c r="DPU46" s="41"/>
      <c r="DPV46" s="41"/>
      <c r="DPW46" s="41"/>
      <c r="DPX46" s="41"/>
      <c r="DPY46" s="41"/>
      <c r="DPZ46" s="41"/>
      <c r="DQA46" s="41"/>
      <c r="DQB46" s="41"/>
      <c r="DQC46" s="41"/>
      <c r="DQD46" s="41"/>
      <c r="DQE46" s="41"/>
      <c r="DQF46" s="41"/>
      <c r="DQG46" s="41"/>
      <c r="DQH46" s="41"/>
      <c r="DQI46" s="41"/>
      <c r="DQJ46" s="41"/>
      <c r="DQK46" s="41"/>
      <c r="DQL46" s="41"/>
      <c r="DQM46" s="41"/>
      <c r="DQN46" s="41"/>
      <c r="DQO46" s="41"/>
      <c r="DQP46" s="41"/>
      <c r="DQQ46" s="41"/>
      <c r="DQR46" s="41"/>
      <c r="DQS46" s="41"/>
      <c r="DQT46" s="41"/>
      <c r="DQU46" s="41"/>
      <c r="DQV46" s="41"/>
      <c r="DQW46" s="41"/>
      <c r="DQX46" s="41"/>
      <c r="DQY46" s="41"/>
      <c r="DQZ46" s="41"/>
      <c r="DRA46" s="41"/>
      <c r="DRB46" s="41"/>
      <c r="DRC46" s="41"/>
      <c r="DRD46" s="41"/>
      <c r="DRE46" s="41"/>
      <c r="DRF46" s="41"/>
      <c r="DRG46" s="41"/>
      <c r="DRH46" s="41"/>
      <c r="DRI46" s="41"/>
      <c r="DRJ46" s="41"/>
      <c r="DRK46" s="41"/>
      <c r="DRL46" s="41"/>
      <c r="DRM46" s="41"/>
      <c r="DRN46" s="41"/>
      <c r="DRO46" s="41"/>
      <c r="DRP46" s="41"/>
      <c r="DRQ46" s="41"/>
      <c r="DRR46" s="41"/>
      <c r="DRS46" s="41"/>
      <c r="DRT46" s="41"/>
      <c r="DRU46" s="41"/>
      <c r="DRV46" s="41"/>
      <c r="DRW46" s="41"/>
      <c r="DRX46" s="41"/>
      <c r="DRY46" s="41"/>
      <c r="DRZ46" s="41"/>
      <c r="DSA46" s="41"/>
      <c r="DSB46" s="41"/>
      <c r="DSC46" s="41"/>
      <c r="DSD46" s="41"/>
      <c r="DSE46" s="41"/>
      <c r="DSF46" s="41"/>
      <c r="DSG46" s="41"/>
      <c r="DSH46" s="41"/>
      <c r="DSI46" s="41"/>
      <c r="DSJ46" s="41"/>
      <c r="DSK46" s="41"/>
      <c r="DSL46" s="41"/>
      <c r="DSM46" s="41"/>
      <c r="DSN46" s="41"/>
      <c r="DSO46" s="41"/>
      <c r="DSP46" s="41"/>
      <c r="DSQ46" s="41"/>
      <c r="DSR46" s="41"/>
      <c r="DSS46" s="41"/>
      <c r="DST46" s="41"/>
      <c r="DSU46" s="41"/>
      <c r="DSV46" s="41"/>
      <c r="DSW46" s="41"/>
      <c r="DSX46" s="41"/>
      <c r="DSY46" s="41"/>
      <c r="DSZ46" s="41"/>
      <c r="DTA46" s="41"/>
      <c r="DTB46" s="41"/>
      <c r="DTC46" s="41"/>
      <c r="DTD46" s="41"/>
      <c r="DTE46" s="41"/>
      <c r="DTF46" s="41"/>
      <c r="DTG46" s="41"/>
      <c r="DTH46" s="41"/>
      <c r="DTI46" s="41"/>
      <c r="DTJ46" s="41"/>
      <c r="DTK46" s="41"/>
      <c r="DTL46" s="41"/>
      <c r="DTM46" s="41"/>
      <c r="DTN46" s="41"/>
      <c r="DTO46" s="41"/>
      <c r="DTP46" s="41"/>
      <c r="DTQ46" s="41"/>
      <c r="DTR46" s="41"/>
      <c r="DTS46" s="41"/>
      <c r="DTT46" s="41"/>
      <c r="DTU46" s="41"/>
      <c r="DTV46" s="41"/>
      <c r="DTW46" s="41"/>
      <c r="DTX46" s="41"/>
      <c r="DTY46" s="41"/>
      <c r="DTZ46" s="41"/>
      <c r="DUA46" s="41"/>
      <c r="DUB46" s="41"/>
      <c r="DUC46" s="41"/>
      <c r="DUD46" s="41"/>
      <c r="DUE46" s="41"/>
      <c r="DUF46" s="41"/>
      <c r="DUG46" s="41"/>
      <c r="DUH46" s="41"/>
      <c r="DUI46" s="41"/>
      <c r="DUJ46" s="41"/>
      <c r="DUK46" s="41"/>
      <c r="DUL46" s="41"/>
      <c r="DUM46" s="41"/>
      <c r="DUN46" s="41"/>
      <c r="DUO46" s="41"/>
      <c r="DUP46" s="41"/>
      <c r="DUQ46" s="41"/>
      <c r="DUR46" s="41"/>
      <c r="DUS46" s="41"/>
      <c r="DUT46" s="41"/>
      <c r="DUU46" s="41"/>
      <c r="DUV46" s="41"/>
      <c r="DUW46" s="41"/>
      <c r="DUX46" s="41"/>
      <c r="DUY46" s="41"/>
      <c r="DUZ46" s="41"/>
      <c r="DVA46" s="41"/>
      <c r="DVB46" s="41"/>
      <c r="DVC46" s="41"/>
      <c r="DVD46" s="41"/>
      <c r="DVE46" s="41"/>
      <c r="DVF46" s="41"/>
      <c r="DVG46" s="41"/>
      <c r="DVH46" s="41"/>
      <c r="DVI46" s="41"/>
      <c r="DVJ46" s="41"/>
      <c r="DVK46" s="41"/>
      <c r="DVL46" s="41"/>
      <c r="DVM46" s="41"/>
      <c r="DVN46" s="41"/>
      <c r="DVO46" s="41"/>
      <c r="DVP46" s="41"/>
      <c r="DVQ46" s="41"/>
      <c r="DVR46" s="41"/>
      <c r="DVS46" s="41"/>
      <c r="DVT46" s="41"/>
      <c r="DVU46" s="41"/>
      <c r="DVV46" s="41"/>
      <c r="DVW46" s="41"/>
      <c r="DVX46" s="41"/>
      <c r="DVY46" s="41"/>
      <c r="DVZ46" s="41"/>
      <c r="DWA46" s="41"/>
      <c r="DWB46" s="41"/>
      <c r="DWC46" s="41"/>
      <c r="DWD46" s="41"/>
      <c r="DWE46" s="41"/>
      <c r="DWF46" s="41"/>
      <c r="DWG46" s="41"/>
      <c r="DWH46" s="41"/>
      <c r="DWI46" s="41"/>
      <c r="DWJ46" s="41"/>
      <c r="DWK46" s="41"/>
      <c r="DWL46" s="41"/>
      <c r="DWM46" s="41"/>
      <c r="DWN46" s="41"/>
      <c r="DWO46" s="41"/>
      <c r="DWP46" s="41"/>
      <c r="DWQ46" s="41"/>
      <c r="DWR46" s="41"/>
      <c r="DWS46" s="41"/>
      <c r="DWT46" s="41"/>
      <c r="DWU46" s="41"/>
      <c r="DWV46" s="41"/>
      <c r="DWW46" s="41"/>
      <c r="DWX46" s="41"/>
      <c r="DWY46" s="41"/>
      <c r="DWZ46" s="41"/>
      <c r="DXA46" s="41"/>
      <c r="DXB46" s="41"/>
      <c r="DXC46" s="41"/>
      <c r="DXD46" s="41"/>
      <c r="DXE46" s="41"/>
      <c r="DXF46" s="41"/>
      <c r="DXG46" s="41"/>
      <c r="DXH46" s="41"/>
      <c r="DXI46" s="41"/>
      <c r="DXJ46" s="41"/>
      <c r="DXK46" s="41"/>
      <c r="DXL46" s="41"/>
      <c r="DXM46" s="41"/>
      <c r="DXN46" s="41"/>
      <c r="DXO46" s="41"/>
      <c r="DXP46" s="41"/>
      <c r="DXQ46" s="41"/>
      <c r="DXR46" s="41"/>
      <c r="DXS46" s="41"/>
      <c r="DXT46" s="41"/>
      <c r="DXU46" s="41"/>
      <c r="DXV46" s="41"/>
      <c r="DXW46" s="41"/>
      <c r="DXX46" s="41"/>
      <c r="DXY46" s="41"/>
      <c r="DXZ46" s="41"/>
      <c r="DYA46" s="41"/>
      <c r="DYB46" s="41"/>
      <c r="DYC46" s="41"/>
      <c r="DYD46" s="41"/>
      <c r="DYE46" s="41"/>
      <c r="DYF46" s="41"/>
      <c r="DYG46" s="41"/>
      <c r="DYH46" s="41"/>
      <c r="DYI46" s="41"/>
      <c r="DYJ46" s="41"/>
      <c r="DYK46" s="41"/>
      <c r="DYL46" s="41"/>
      <c r="DYM46" s="41"/>
      <c r="DYN46" s="41"/>
      <c r="DYO46" s="41"/>
      <c r="DYP46" s="41"/>
      <c r="DYQ46" s="41"/>
      <c r="DYR46" s="41"/>
      <c r="DYS46" s="41"/>
      <c r="DYT46" s="41"/>
      <c r="DYU46" s="41"/>
      <c r="DYV46" s="41"/>
      <c r="DYW46" s="41"/>
      <c r="DYX46" s="41"/>
      <c r="DYY46" s="41"/>
      <c r="DYZ46" s="41"/>
      <c r="DZA46" s="41"/>
      <c r="DZB46" s="41"/>
      <c r="DZC46" s="41"/>
      <c r="DZD46" s="41"/>
      <c r="DZE46" s="41"/>
      <c r="DZF46" s="41"/>
      <c r="DZG46" s="41"/>
      <c r="DZH46" s="41"/>
      <c r="DZI46" s="41"/>
      <c r="DZJ46" s="41"/>
      <c r="DZK46" s="41"/>
      <c r="DZL46" s="41"/>
      <c r="DZM46" s="41"/>
      <c r="DZN46" s="41"/>
      <c r="DZO46" s="41"/>
      <c r="DZP46" s="41"/>
      <c r="DZQ46" s="41"/>
      <c r="DZR46" s="41"/>
      <c r="DZS46" s="41"/>
      <c r="DZT46" s="41"/>
      <c r="DZU46" s="41"/>
      <c r="DZV46" s="41"/>
      <c r="DZW46" s="41"/>
      <c r="DZX46" s="41"/>
      <c r="DZY46" s="41"/>
      <c r="DZZ46" s="41"/>
      <c r="EAA46" s="41"/>
      <c r="EAB46" s="41"/>
      <c r="EAC46" s="41"/>
      <c r="EAD46" s="41"/>
      <c r="EAE46" s="41"/>
      <c r="EAF46" s="41"/>
      <c r="EAG46" s="41"/>
      <c r="EAH46" s="41"/>
      <c r="EAI46" s="41"/>
      <c r="EAJ46" s="41"/>
      <c r="EAK46" s="41"/>
      <c r="EAL46" s="41"/>
      <c r="EAM46" s="41"/>
      <c r="EAN46" s="41"/>
      <c r="EAO46" s="41"/>
      <c r="EAP46" s="41"/>
      <c r="EAQ46" s="41"/>
      <c r="EAR46" s="41"/>
      <c r="EAS46" s="41"/>
      <c r="EAT46" s="41"/>
      <c r="EAU46" s="41"/>
      <c r="EAV46" s="41"/>
      <c r="EAW46" s="41"/>
      <c r="EAX46" s="41"/>
      <c r="EAY46" s="41"/>
      <c r="EAZ46" s="41"/>
      <c r="EBA46" s="41"/>
      <c r="EBB46" s="41"/>
      <c r="EBC46" s="41"/>
      <c r="EBD46" s="41"/>
      <c r="EBE46" s="41"/>
      <c r="EBF46" s="41"/>
      <c r="EBG46" s="41"/>
      <c r="EBH46" s="41"/>
      <c r="EBI46" s="41"/>
      <c r="EBJ46" s="41"/>
      <c r="EBK46" s="41"/>
      <c r="EBL46" s="41"/>
      <c r="EBM46" s="41"/>
      <c r="EBN46" s="41"/>
      <c r="EBO46" s="41"/>
      <c r="EBP46" s="41"/>
      <c r="EBQ46" s="41"/>
      <c r="EBR46" s="41"/>
      <c r="EBS46" s="41"/>
      <c r="EBT46" s="41"/>
      <c r="EBU46" s="41"/>
      <c r="EBV46" s="41"/>
      <c r="EBW46" s="41"/>
      <c r="EBX46" s="41"/>
      <c r="EBY46" s="41"/>
      <c r="EBZ46" s="41"/>
      <c r="ECA46" s="41"/>
      <c r="ECB46" s="41"/>
      <c r="ECC46" s="41"/>
      <c r="ECD46" s="41"/>
      <c r="ECE46" s="41"/>
      <c r="ECF46" s="41"/>
      <c r="ECG46" s="41"/>
      <c r="ECH46" s="41"/>
      <c r="ECI46" s="41"/>
      <c r="ECJ46" s="41"/>
      <c r="ECK46" s="41"/>
      <c r="ECL46" s="41"/>
      <c r="ECM46" s="41"/>
      <c r="ECN46" s="41"/>
      <c r="ECO46" s="41"/>
      <c r="ECP46" s="41"/>
      <c r="ECQ46" s="41"/>
      <c r="ECR46" s="41"/>
      <c r="ECS46" s="41"/>
      <c r="ECT46" s="41"/>
      <c r="ECU46" s="41"/>
      <c r="ECV46" s="41"/>
      <c r="ECW46" s="41"/>
      <c r="ECX46" s="41"/>
      <c r="ECY46" s="41"/>
      <c r="ECZ46" s="41"/>
      <c r="EDA46" s="41"/>
      <c r="EDB46" s="41"/>
      <c r="EDC46" s="41"/>
      <c r="EDD46" s="41"/>
      <c r="EDE46" s="41"/>
      <c r="EDF46" s="41"/>
      <c r="EDG46" s="41"/>
      <c r="EDH46" s="41"/>
      <c r="EDI46" s="41"/>
      <c r="EDJ46" s="41"/>
      <c r="EDK46" s="41"/>
      <c r="EDL46" s="41"/>
      <c r="EDM46" s="41"/>
      <c r="EDN46" s="41"/>
      <c r="EDO46" s="41"/>
      <c r="EDP46" s="41"/>
      <c r="EDQ46" s="41"/>
      <c r="EDR46" s="41"/>
      <c r="EDS46" s="41"/>
      <c r="EDT46" s="41"/>
      <c r="EDU46" s="41"/>
      <c r="EDV46" s="41"/>
      <c r="EDW46" s="41"/>
      <c r="EDX46" s="41"/>
      <c r="EDY46" s="41"/>
      <c r="EDZ46" s="41"/>
      <c r="EEA46" s="41"/>
      <c r="EEB46" s="41"/>
      <c r="EEC46" s="41"/>
      <c r="EED46" s="41"/>
      <c r="EEE46" s="41"/>
      <c r="EEF46" s="41"/>
      <c r="EEG46" s="41"/>
      <c r="EEH46" s="41"/>
      <c r="EEI46" s="41"/>
      <c r="EEJ46" s="41"/>
      <c r="EEK46" s="41"/>
      <c r="EEL46" s="41"/>
      <c r="EEM46" s="41"/>
      <c r="EEN46" s="41"/>
      <c r="EEO46" s="41"/>
      <c r="EEP46" s="41"/>
      <c r="EEQ46" s="41"/>
      <c r="EER46" s="41"/>
      <c r="EES46" s="41"/>
      <c r="EET46" s="41"/>
      <c r="EEU46" s="41"/>
      <c r="EEV46" s="41"/>
      <c r="EEW46" s="41"/>
      <c r="EEX46" s="41"/>
      <c r="EEY46" s="41"/>
      <c r="EEZ46" s="41"/>
      <c r="EFA46" s="41"/>
      <c r="EFB46" s="41"/>
      <c r="EFC46" s="41"/>
      <c r="EFD46" s="41"/>
      <c r="EFE46" s="41"/>
      <c r="EFF46" s="41"/>
      <c r="EFG46" s="41"/>
      <c r="EFH46" s="41"/>
      <c r="EFI46" s="41"/>
      <c r="EFJ46" s="41"/>
      <c r="EFK46" s="41"/>
      <c r="EFL46" s="41"/>
      <c r="EFM46" s="41"/>
      <c r="EFN46" s="41"/>
      <c r="EFO46" s="41"/>
      <c r="EFP46" s="41"/>
      <c r="EFQ46" s="41"/>
      <c r="EFR46" s="41"/>
      <c r="EFS46" s="41"/>
      <c r="EFT46" s="41"/>
      <c r="EFU46" s="41"/>
      <c r="EFV46" s="41"/>
      <c r="EFW46" s="41"/>
      <c r="EFX46" s="41"/>
      <c r="EFY46" s="41"/>
      <c r="EFZ46" s="41"/>
      <c r="EGA46" s="41"/>
      <c r="EGB46" s="41"/>
      <c r="EGC46" s="41"/>
      <c r="EGD46" s="41"/>
      <c r="EGE46" s="41"/>
      <c r="EGF46" s="41"/>
      <c r="EGG46" s="41"/>
      <c r="EGH46" s="41"/>
      <c r="EGI46" s="41"/>
      <c r="EGJ46" s="41"/>
      <c r="EGK46" s="41"/>
      <c r="EGL46" s="41"/>
      <c r="EGM46" s="41"/>
      <c r="EGN46" s="41"/>
      <c r="EGO46" s="41"/>
      <c r="EGP46" s="41"/>
      <c r="EGQ46" s="41"/>
      <c r="EGR46" s="41"/>
      <c r="EGS46" s="41"/>
      <c r="EGT46" s="41"/>
      <c r="EGU46" s="41"/>
      <c r="EGV46" s="41"/>
      <c r="EGW46" s="41"/>
      <c r="EGX46" s="41"/>
      <c r="EGY46" s="41"/>
      <c r="EGZ46" s="41"/>
      <c r="EHA46" s="41"/>
      <c r="EHB46" s="41"/>
      <c r="EHC46" s="41"/>
      <c r="EHD46" s="41"/>
      <c r="EHE46" s="41"/>
      <c r="EHF46" s="41"/>
      <c r="EHG46" s="41"/>
      <c r="EHH46" s="41"/>
      <c r="EHI46" s="41"/>
      <c r="EHJ46" s="41"/>
      <c r="EHK46" s="41"/>
      <c r="EHL46" s="41"/>
      <c r="EHM46" s="41"/>
      <c r="EHN46" s="41"/>
      <c r="EHO46" s="41"/>
      <c r="EHP46" s="41"/>
      <c r="EHQ46" s="41"/>
      <c r="EHR46" s="41"/>
      <c r="EHS46" s="41"/>
      <c r="EHT46" s="41"/>
      <c r="EHU46" s="41"/>
      <c r="EHV46" s="41"/>
      <c r="EHW46" s="41"/>
      <c r="EHX46" s="41"/>
      <c r="EHY46" s="41"/>
      <c r="EHZ46" s="41"/>
      <c r="EIA46" s="41"/>
      <c r="EIB46" s="41"/>
      <c r="EIC46" s="41"/>
      <c r="EID46" s="41"/>
      <c r="EIE46" s="41"/>
      <c r="EIF46" s="41"/>
      <c r="EIG46" s="41"/>
      <c r="EIH46" s="41"/>
      <c r="EII46" s="41"/>
      <c r="EIJ46" s="41"/>
      <c r="EIK46" s="41"/>
      <c r="EIL46" s="41"/>
      <c r="EIM46" s="41"/>
      <c r="EIN46" s="41"/>
      <c r="EIO46" s="41"/>
      <c r="EIP46" s="41"/>
      <c r="EIQ46" s="41"/>
      <c r="EIR46" s="41"/>
      <c r="EIS46" s="41"/>
      <c r="EIT46" s="41"/>
      <c r="EIU46" s="41"/>
      <c r="EIV46" s="41"/>
      <c r="EIW46" s="41"/>
      <c r="EIX46" s="41"/>
      <c r="EIY46" s="41"/>
      <c r="EIZ46" s="41"/>
      <c r="EJA46" s="41"/>
      <c r="EJB46" s="41"/>
      <c r="EJC46" s="41"/>
      <c r="EJD46" s="41"/>
      <c r="EJE46" s="41"/>
      <c r="EJF46" s="41"/>
      <c r="EJG46" s="41"/>
      <c r="EJH46" s="41"/>
      <c r="EJI46" s="41"/>
      <c r="EJJ46" s="41"/>
      <c r="EJK46" s="41"/>
      <c r="EJL46" s="41"/>
      <c r="EJM46" s="41"/>
      <c r="EJN46" s="41"/>
      <c r="EJO46" s="41"/>
      <c r="EJP46" s="41"/>
      <c r="EJQ46" s="41"/>
      <c r="EJR46" s="41"/>
      <c r="EJS46" s="41"/>
      <c r="EJT46" s="41"/>
      <c r="EJU46" s="41"/>
      <c r="EJV46" s="41"/>
      <c r="EJW46" s="41"/>
      <c r="EJX46" s="41"/>
      <c r="EJY46" s="41"/>
      <c r="EJZ46" s="41"/>
      <c r="EKA46" s="41"/>
      <c r="EKB46" s="41"/>
      <c r="EKC46" s="41"/>
      <c r="EKD46" s="41"/>
      <c r="EKE46" s="41"/>
      <c r="EKF46" s="41"/>
      <c r="EKG46" s="41"/>
      <c r="EKH46" s="41"/>
      <c r="EKI46" s="41"/>
      <c r="EKJ46" s="41"/>
      <c r="EKK46" s="41"/>
      <c r="EKL46" s="41"/>
      <c r="EKM46" s="41"/>
      <c r="EKN46" s="41"/>
      <c r="EKO46" s="41"/>
      <c r="EKP46" s="41"/>
      <c r="EKQ46" s="41"/>
      <c r="EKR46" s="41"/>
      <c r="EKS46" s="41"/>
      <c r="EKT46" s="41"/>
      <c r="EKU46" s="41"/>
      <c r="EKV46" s="41"/>
      <c r="EKW46" s="41"/>
      <c r="EKX46" s="41"/>
      <c r="EKY46" s="41"/>
      <c r="EKZ46" s="41"/>
      <c r="ELA46" s="41"/>
      <c r="ELB46" s="41"/>
      <c r="ELC46" s="41"/>
      <c r="ELD46" s="41"/>
      <c r="ELE46" s="41"/>
      <c r="ELF46" s="41"/>
      <c r="ELG46" s="41"/>
      <c r="ELH46" s="41"/>
      <c r="ELI46" s="41"/>
      <c r="ELJ46" s="41"/>
      <c r="ELK46" s="41"/>
      <c r="ELL46" s="41"/>
      <c r="ELM46" s="41"/>
      <c r="ELN46" s="41"/>
      <c r="ELO46" s="41"/>
      <c r="ELP46" s="41"/>
      <c r="ELQ46" s="41"/>
      <c r="ELR46" s="41"/>
      <c r="ELS46" s="41"/>
      <c r="ELT46" s="41"/>
      <c r="ELU46" s="41"/>
      <c r="ELV46" s="41"/>
      <c r="ELW46" s="41"/>
      <c r="ELX46" s="41"/>
      <c r="ELY46" s="41"/>
      <c r="ELZ46" s="41"/>
      <c r="EMA46" s="41"/>
      <c r="EMB46" s="41"/>
      <c r="EMC46" s="41"/>
      <c r="EMD46" s="41"/>
      <c r="EME46" s="41"/>
      <c r="EMF46" s="41"/>
      <c r="EMG46" s="41"/>
      <c r="EMH46" s="41"/>
      <c r="EMI46" s="41"/>
      <c r="EMJ46" s="41"/>
      <c r="EMK46" s="41"/>
      <c r="EML46" s="41"/>
      <c r="EMM46" s="41"/>
      <c r="EMN46" s="41"/>
      <c r="EMO46" s="41"/>
      <c r="EMP46" s="41"/>
      <c r="EMQ46" s="41"/>
      <c r="EMR46" s="41"/>
      <c r="EMS46" s="41"/>
      <c r="EMT46" s="41"/>
      <c r="EMU46" s="41"/>
      <c r="EMV46" s="41"/>
      <c r="EMW46" s="41"/>
      <c r="EMX46" s="41"/>
      <c r="EMY46" s="41"/>
      <c r="EMZ46" s="41"/>
      <c r="ENA46" s="41"/>
      <c r="ENB46" s="41"/>
      <c r="ENC46" s="41"/>
      <c r="END46" s="41"/>
      <c r="ENE46" s="41"/>
      <c r="ENF46" s="41"/>
      <c r="ENG46" s="41"/>
      <c r="ENH46" s="41"/>
      <c r="ENI46" s="41"/>
      <c r="ENJ46" s="41"/>
      <c r="ENK46" s="41"/>
      <c r="ENL46" s="41"/>
      <c r="ENM46" s="41"/>
      <c r="ENN46" s="41"/>
      <c r="ENO46" s="41"/>
      <c r="ENP46" s="41"/>
      <c r="ENQ46" s="41"/>
      <c r="ENR46" s="41"/>
      <c r="ENS46" s="41"/>
      <c r="ENT46" s="41"/>
      <c r="ENU46" s="41"/>
      <c r="ENV46" s="41"/>
      <c r="ENW46" s="41"/>
      <c r="ENX46" s="41"/>
      <c r="ENY46" s="41"/>
      <c r="ENZ46" s="41"/>
      <c r="EOA46" s="41"/>
      <c r="EOB46" s="41"/>
      <c r="EOC46" s="41"/>
      <c r="EOD46" s="41"/>
      <c r="EOE46" s="41"/>
      <c r="EOF46" s="41"/>
      <c r="EOG46" s="41"/>
      <c r="EOH46" s="41"/>
      <c r="EOI46" s="41"/>
      <c r="EOJ46" s="41"/>
      <c r="EOK46" s="41"/>
      <c r="EOL46" s="41"/>
      <c r="EOM46" s="41"/>
      <c r="EON46" s="41"/>
      <c r="EOO46" s="41"/>
      <c r="EOP46" s="41"/>
      <c r="EOQ46" s="41"/>
      <c r="EOR46" s="41"/>
      <c r="EOS46" s="41"/>
      <c r="EOT46" s="41"/>
      <c r="EOU46" s="41"/>
      <c r="EOV46" s="41"/>
      <c r="EOW46" s="41"/>
      <c r="EOX46" s="41"/>
      <c r="EOY46" s="41"/>
      <c r="EOZ46" s="41"/>
      <c r="EPA46" s="41"/>
      <c r="EPB46" s="41"/>
      <c r="EPC46" s="41"/>
      <c r="EPD46" s="41"/>
      <c r="EPE46" s="41"/>
      <c r="EPF46" s="41"/>
      <c r="EPG46" s="41"/>
      <c r="EPH46" s="41"/>
      <c r="EPI46" s="41"/>
      <c r="EPJ46" s="41"/>
      <c r="EPK46" s="41"/>
      <c r="EPL46" s="41"/>
      <c r="EPM46" s="41"/>
      <c r="EPN46" s="41"/>
      <c r="EPO46" s="41"/>
      <c r="EPP46" s="41"/>
      <c r="EPQ46" s="41"/>
      <c r="EPR46" s="41"/>
      <c r="EPS46" s="41"/>
      <c r="EPT46" s="41"/>
      <c r="EPU46" s="41"/>
      <c r="EPV46" s="41"/>
      <c r="EPW46" s="41"/>
      <c r="EPX46" s="41"/>
      <c r="EPY46" s="41"/>
      <c r="EPZ46" s="41"/>
      <c r="EQA46" s="41"/>
      <c r="EQB46" s="41"/>
      <c r="EQC46" s="41"/>
      <c r="EQD46" s="41"/>
      <c r="EQE46" s="41"/>
      <c r="EQF46" s="41"/>
      <c r="EQG46" s="41"/>
      <c r="EQH46" s="41"/>
      <c r="EQI46" s="41"/>
      <c r="EQJ46" s="41"/>
      <c r="EQK46" s="41"/>
      <c r="EQL46" s="41"/>
      <c r="EQM46" s="41"/>
      <c r="EQN46" s="41"/>
      <c r="EQO46" s="41"/>
      <c r="EQP46" s="41"/>
      <c r="EQQ46" s="41"/>
      <c r="EQR46" s="41"/>
      <c r="EQS46" s="41"/>
      <c r="EQT46" s="41"/>
      <c r="EQU46" s="41"/>
      <c r="EQV46" s="41"/>
      <c r="EQW46" s="41"/>
      <c r="EQX46" s="41"/>
      <c r="EQY46" s="41"/>
      <c r="EQZ46" s="41"/>
      <c r="ERA46" s="41"/>
      <c r="ERB46" s="41"/>
      <c r="ERC46" s="41"/>
      <c r="ERD46" s="41"/>
      <c r="ERE46" s="41"/>
      <c r="ERF46" s="41"/>
      <c r="ERG46" s="41"/>
      <c r="ERH46" s="41"/>
      <c r="ERI46" s="41"/>
      <c r="ERJ46" s="41"/>
      <c r="ERK46" s="41"/>
      <c r="ERL46" s="41"/>
      <c r="ERM46" s="41"/>
      <c r="ERN46" s="41"/>
      <c r="ERO46" s="41"/>
      <c r="ERP46" s="41"/>
      <c r="ERQ46" s="41"/>
      <c r="ERR46" s="41"/>
      <c r="ERS46" s="41"/>
      <c r="ERT46" s="41"/>
      <c r="ERU46" s="41"/>
      <c r="ERV46" s="41"/>
      <c r="ERW46" s="41"/>
      <c r="ERX46" s="41"/>
      <c r="ERY46" s="41"/>
      <c r="ERZ46" s="41"/>
      <c r="ESA46" s="41"/>
      <c r="ESB46" s="41"/>
      <c r="ESC46" s="41"/>
      <c r="ESD46" s="41"/>
      <c r="ESE46" s="41"/>
      <c r="ESF46" s="41"/>
      <c r="ESG46" s="41"/>
      <c r="ESH46" s="41"/>
      <c r="ESI46" s="41"/>
      <c r="ESJ46" s="41"/>
      <c r="ESK46" s="41"/>
      <c r="ESL46" s="41"/>
      <c r="ESM46" s="41"/>
      <c r="ESN46" s="41"/>
      <c r="ESO46" s="41"/>
      <c r="ESP46" s="41"/>
      <c r="ESQ46" s="41"/>
      <c r="ESR46" s="41"/>
      <c r="ESS46" s="41"/>
      <c r="EST46" s="41"/>
      <c r="ESU46" s="41"/>
      <c r="ESV46" s="41"/>
      <c r="ESW46" s="41"/>
      <c r="ESX46" s="41"/>
      <c r="ESY46" s="41"/>
      <c r="ESZ46" s="41"/>
      <c r="ETA46" s="41"/>
      <c r="ETB46" s="41"/>
      <c r="ETC46" s="41"/>
      <c r="ETD46" s="41"/>
      <c r="ETE46" s="41"/>
      <c r="ETF46" s="41"/>
      <c r="ETG46" s="41"/>
      <c r="ETH46" s="41"/>
      <c r="ETI46" s="41"/>
      <c r="ETJ46" s="41"/>
      <c r="ETK46" s="41"/>
      <c r="ETL46" s="41"/>
      <c r="ETM46" s="41"/>
      <c r="ETN46" s="41"/>
      <c r="ETO46" s="41"/>
      <c r="ETP46" s="41"/>
      <c r="ETQ46" s="41"/>
      <c r="ETR46" s="41"/>
      <c r="ETS46" s="41"/>
      <c r="ETT46" s="41"/>
      <c r="ETU46" s="41"/>
      <c r="ETV46" s="41"/>
      <c r="ETW46" s="41"/>
      <c r="ETX46" s="41"/>
      <c r="ETY46" s="41"/>
      <c r="ETZ46" s="41"/>
      <c r="EUA46" s="41"/>
      <c r="EUB46" s="41"/>
      <c r="EUC46" s="41"/>
      <c r="EUD46" s="41"/>
      <c r="EUE46" s="41"/>
      <c r="EUF46" s="41"/>
      <c r="EUG46" s="41"/>
      <c r="EUH46" s="41"/>
      <c r="EUI46" s="41"/>
      <c r="EUJ46" s="41"/>
      <c r="EUK46" s="41"/>
      <c r="EUL46" s="41"/>
      <c r="EUM46" s="41"/>
      <c r="EUN46" s="41"/>
      <c r="EUO46" s="41"/>
      <c r="EUP46" s="41"/>
      <c r="EUQ46" s="41"/>
      <c r="EUR46" s="41"/>
      <c r="EUS46" s="41"/>
      <c r="EUT46" s="41"/>
      <c r="EUU46" s="41"/>
      <c r="EUV46" s="41"/>
      <c r="EUW46" s="41"/>
      <c r="EUX46" s="41"/>
      <c r="EUY46" s="41"/>
      <c r="EUZ46" s="41"/>
      <c r="EVA46" s="41"/>
      <c r="EVB46" s="41"/>
      <c r="EVC46" s="41"/>
      <c r="EVD46" s="41"/>
      <c r="EVE46" s="41"/>
      <c r="EVF46" s="41"/>
      <c r="EVG46" s="41"/>
      <c r="EVH46" s="41"/>
      <c r="EVI46" s="41"/>
      <c r="EVJ46" s="41"/>
      <c r="EVK46" s="41"/>
      <c r="EVL46" s="41"/>
      <c r="EVM46" s="41"/>
      <c r="EVN46" s="41"/>
      <c r="EVO46" s="41"/>
      <c r="EVP46" s="41"/>
      <c r="EVQ46" s="41"/>
      <c r="EVR46" s="41"/>
      <c r="EVS46" s="41"/>
      <c r="EVT46" s="41"/>
      <c r="EVU46" s="41"/>
      <c r="EVV46" s="41"/>
      <c r="EVW46" s="41"/>
      <c r="EVX46" s="41"/>
      <c r="EVY46" s="41"/>
      <c r="EVZ46" s="41"/>
      <c r="EWA46" s="41"/>
      <c r="EWB46" s="41"/>
      <c r="EWC46" s="41"/>
      <c r="EWD46" s="41"/>
      <c r="EWE46" s="41"/>
      <c r="EWF46" s="41"/>
      <c r="EWG46" s="41"/>
      <c r="EWH46" s="41"/>
      <c r="EWI46" s="41"/>
      <c r="EWJ46" s="41"/>
      <c r="EWK46" s="41"/>
      <c r="EWL46" s="41"/>
      <c r="EWM46" s="41"/>
      <c r="EWN46" s="41"/>
      <c r="EWO46" s="41"/>
      <c r="EWP46" s="41"/>
      <c r="EWQ46" s="41"/>
      <c r="EWR46" s="41"/>
      <c r="EWS46" s="41"/>
      <c r="EWT46" s="41"/>
      <c r="EWU46" s="41"/>
      <c r="EWV46" s="41"/>
      <c r="EWW46" s="41"/>
      <c r="EWX46" s="41"/>
      <c r="EWY46" s="41"/>
      <c r="EWZ46" s="41"/>
      <c r="EXA46" s="41"/>
      <c r="EXB46" s="41"/>
      <c r="EXC46" s="41"/>
      <c r="EXD46" s="41"/>
      <c r="EXE46" s="41"/>
      <c r="EXF46" s="41"/>
      <c r="EXG46" s="41"/>
      <c r="EXH46" s="41"/>
      <c r="EXI46" s="41"/>
      <c r="EXJ46" s="41"/>
      <c r="EXK46" s="41"/>
      <c r="EXL46" s="41"/>
      <c r="EXM46" s="41"/>
      <c r="EXN46" s="41"/>
      <c r="EXO46" s="41"/>
      <c r="EXP46" s="41"/>
      <c r="EXQ46" s="41"/>
      <c r="EXR46" s="41"/>
      <c r="EXS46" s="41"/>
      <c r="EXT46" s="41"/>
      <c r="EXU46" s="41"/>
      <c r="EXV46" s="41"/>
      <c r="EXW46" s="41"/>
      <c r="EXX46" s="41"/>
      <c r="EXY46" s="41"/>
      <c r="EXZ46" s="41"/>
      <c r="EYA46" s="41"/>
      <c r="EYB46" s="41"/>
      <c r="EYC46" s="41"/>
      <c r="EYD46" s="41"/>
      <c r="EYE46" s="41"/>
      <c r="EYF46" s="41"/>
      <c r="EYG46" s="41"/>
      <c r="EYH46" s="41"/>
      <c r="EYI46" s="41"/>
      <c r="EYJ46" s="41"/>
      <c r="EYK46" s="41"/>
      <c r="EYL46" s="41"/>
      <c r="EYM46" s="41"/>
      <c r="EYN46" s="41"/>
      <c r="EYO46" s="41"/>
      <c r="EYP46" s="41"/>
      <c r="EYQ46" s="41"/>
      <c r="EYR46" s="41"/>
      <c r="EYS46" s="41"/>
      <c r="EYT46" s="41"/>
      <c r="EYU46" s="41"/>
      <c r="EYV46" s="41"/>
      <c r="EYW46" s="41"/>
      <c r="EYX46" s="41"/>
      <c r="EYY46" s="41"/>
      <c r="EYZ46" s="41"/>
      <c r="EZA46" s="41"/>
      <c r="EZB46" s="41"/>
      <c r="EZC46" s="41"/>
      <c r="EZD46" s="41"/>
      <c r="EZE46" s="41"/>
      <c r="EZF46" s="41"/>
      <c r="EZG46" s="41"/>
      <c r="EZH46" s="41"/>
      <c r="EZI46" s="41"/>
      <c r="EZJ46" s="41"/>
      <c r="EZK46" s="41"/>
      <c r="EZL46" s="41"/>
      <c r="EZM46" s="41"/>
      <c r="EZN46" s="41"/>
      <c r="EZO46" s="41"/>
      <c r="EZP46" s="41"/>
      <c r="EZQ46" s="41"/>
      <c r="EZR46" s="41"/>
      <c r="EZS46" s="41"/>
      <c r="EZT46" s="41"/>
      <c r="EZU46" s="41"/>
      <c r="EZV46" s="41"/>
      <c r="EZW46" s="41"/>
      <c r="EZX46" s="41"/>
      <c r="EZY46" s="41"/>
      <c r="EZZ46" s="41"/>
      <c r="FAA46" s="41"/>
      <c r="FAB46" s="41"/>
      <c r="FAC46" s="41"/>
      <c r="FAD46" s="41"/>
      <c r="FAE46" s="41"/>
      <c r="FAF46" s="41"/>
      <c r="FAG46" s="41"/>
      <c r="FAH46" s="41"/>
      <c r="FAI46" s="41"/>
      <c r="FAJ46" s="41"/>
      <c r="FAK46" s="41"/>
      <c r="FAL46" s="41"/>
      <c r="FAM46" s="41"/>
      <c r="FAN46" s="41"/>
      <c r="FAO46" s="41"/>
      <c r="FAP46" s="41"/>
      <c r="FAQ46" s="41"/>
      <c r="FAR46" s="41"/>
      <c r="FAS46" s="41"/>
      <c r="FAT46" s="41"/>
      <c r="FAU46" s="41"/>
      <c r="FAV46" s="41"/>
      <c r="FAW46" s="41"/>
      <c r="FAX46" s="41"/>
      <c r="FAY46" s="41"/>
      <c r="FAZ46" s="41"/>
      <c r="FBA46" s="41"/>
      <c r="FBB46" s="41"/>
      <c r="FBC46" s="41"/>
      <c r="FBD46" s="41"/>
      <c r="FBE46" s="41"/>
      <c r="FBF46" s="41"/>
      <c r="FBG46" s="41"/>
      <c r="FBH46" s="41"/>
      <c r="FBI46" s="41"/>
      <c r="FBJ46" s="41"/>
      <c r="FBK46" s="41"/>
      <c r="FBL46" s="41"/>
      <c r="FBM46" s="41"/>
      <c r="FBN46" s="41"/>
      <c r="FBO46" s="41"/>
      <c r="FBP46" s="41"/>
      <c r="FBQ46" s="41"/>
      <c r="FBR46" s="41"/>
      <c r="FBS46" s="41"/>
      <c r="FBT46" s="41"/>
      <c r="FBU46" s="41"/>
      <c r="FBV46" s="41"/>
      <c r="FBW46" s="41"/>
      <c r="FBX46" s="41"/>
      <c r="FBY46" s="41"/>
      <c r="FBZ46" s="41"/>
      <c r="FCA46" s="41"/>
      <c r="FCB46" s="41"/>
      <c r="FCC46" s="41"/>
      <c r="FCD46" s="41"/>
      <c r="FCE46" s="41"/>
      <c r="FCF46" s="41"/>
      <c r="FCG46" s="41"/>
      <c r="FCH46" s="41"/>
      <c r="FCI46" s="41"/>
      <c r="FCJ46" s="41"/>
      <c r="FCK46" s="41"/>
      <c r="FCL46" s="41"/>
      <c r="FCM46" s="41"/>
      <c r="FCN46" s="41"/>
      <c r="FCO46" s="41"/>
      <c r="FCP46" s="41"/>
      <c r="FCQ46" s="41"/>
      <c r="FCR46" s="41"/>
      <c r="FCS46" s="41"/>
      <c r="FCT46" s="41"/>
      <c r="FCU46" s="41"/>
      <c r="FCV46" s="41"/>
      <c r="FCW46" s="41"/>
      <c r="FCX46" s="41"/>
      <c r="FCY46" s="41"/>
      <c r="FCZ46" s="41"/>
      <c r="FDA46" s="41"/>
      <c r="FDB46" s="41"/>
      <c r="FDC46" s="41"/>
      <c r="FDD46" s="41"/>
      <c r="FDE46" s="41"/>
      <c r="FDF46" s="41"/>
      <c r="FDG46" s="41"/>
      <c r="FDH46" s="41"/>
      <c r="FDI46" s="41"/>
      <c r="FDJ46" s="41"/>
      <c r="FDK46" s="41"/>
      <c r="FDL46" s="41"/>
      <c r="FDM46" s="41"/>
      <c r="FDN46" s="41"/>
      <c r="FDO46" s="41"/>
      <c r="FDP46" s="41"/>
      <c r="FDQ46" s="41"/>
      <c r="FDR46" s="41"/>
      <c r="FDS46" s="41"/>
      <c r="FDT46" s="41"/>
      <c r="FDU46" s="41"/>
      <c r="FDV46" s="41"/>
      <c r="FDW46" s="41"/>
      <c r="FDX46" s="41"/>
      <c r="FDY46" s="41"/>
      <c r="FDZ46" s="41"/>
      <c r="FEA46" s="41"/>
      <c r="FEB46" s="41"/>
      <c r="FEC46" s="41"/>
      <c r="FED46" s="41"/>
      <c r="FEE46" s="41"/>
      <c r="FEF46" s="41"/>
      <c r="FEG46" s="41"/>
      <c r="FEH46" s="41"/>
      <c r="FEI46" s="41"/>
      <c r="FEJ46" s="41"/>
      <c r="FEK46" s="41"/>
      <c r="FEL46" s="41"/>
      <c r="FEM46" s="41"/>
      <c r="FEN46" s="41"/>
      <c r="FEO46" s="41"/>
      <c r="FEP46" s="41"/>
      <c r="FEQ46" s="41"/>
      <c r="FER46" s="41"/>
      <c r="FES46" s="41"/>
      <c r="FET46" s="41"/>
      <c r="FEU46" s="41"/>
      <c r="FEV46" s="41"/>
      <c r="FEW46" s="41"/>
      <c r="FEX46" s="41"/>
      <c r="FEY46" s="41"/>
      <c r="FEZ46" s="41"/>
      <c r="FFA46" s="41"/>
      <c r="FFB46" s="41"/>
      <c r="FFC46" s="41"/>
      <c r="FFD46" s="41"/>
      <c r="FFE46" s="41"/>
      <c r="FFF46" s="41"/>
      <c r="FFG46" s="41"/>
      <c r="FFH46" s="41"/>
      <c r="FFI46" s="41"/>
      <c r="FFJ46" s="41"/>
      <c r="FFK46" s="41"/>
      <c r="FFL46" s="41"/>
      <c r="FFM46" s="41"/>
      <c r="FFN46" s="41"/>
      <c r="FFO46" s="41"/>
      <c r="FFP46" s="41"/>
      <c r="FFQ46" s="41"/>
      <c r="FFR46" s="41"/>
      <c r="FFS46" s="41"/>
      <c r="FFT46" s="41"/>
      <c r="FFU46" s="41"/>
      <c r="FFV46" s="41"/>
      <c r="FFW46" s="41"/>
      <c r="FFX46" s="41"/>
      <c r="FFY46" s="41"/>
      <c r="FFZ46" s="41"/>
      <c r="FGA46" s="41"/>
      <c r="FGB46" s="41"/>
      <c r="FGC46" s="41"/>
      <c r="FGD46" s="41"/>
      <c r="FGE46" s="41"/>
      <c r="FGF46" s="41"/>
      <c r="FGG46" s="41"/>
      <c r="FGH46" s="41"/>
      <c r="FGI46" s="41"/>
      <c r="FGJ46" s="41"/>
      <c r="FGK46" s="41"/>
      <c r="FGL46" s="41"/>
      <c r="FGM46" s="41"/>
      <c r="FGN46" s="41"/>
      <c r="FGO46" s="41"/>
      <c r="FGP46" s="41"/>
      <c r="FGQ46" s="41"/>
      <c r="FGR46" s="41"/>
      <c r="FGS46" s="41"/>
      <c r="FGT46" s="41"/>
      <c r="FGU46" s="41"/>
      <c r="FGV46" s="41"/>
      <c r="FGW46" s="41"/>
      <c r="FGX46" s="41"/>
      <c r="FGY46" s="41"/>
      <c r="FGZ46" s="41"/>
      <c r="FHA46" s="41"/>
      <c r="FHB46" s="41"/>
      <c r="FHC46" s="41"/>
      <c r="FHD46" s="41"/>
      <c r="FHE46" s="41"/>
      <c r="FHF46" s="41"/>
      <c r="FHG46" s="41"/>
      <c r="FHH46" s="41"/>
      <c r="FHI46" s="41"/>
      <c r="FHJ46" s="41"/>
      <c r="FHK46" s="41"/>
      <c r="FHL46" s="41"/>
      <c r="FHM46" s="41"/>
      <c r="FHN46" s="41"/>
      <c r="FHO46" s="41"/>
      <c r="FHP46" s="41"/>
      <c r="FHQ46" s="41"/>
      <c r="FHR46" s="41"/>
      <c r="FHS46" s="41"/>
      <c r="FHT46" s="41"/>
      <c r="FHU46" s="41"/>
      <c r="FHV46" s="41"/>
      <c r="FHW46" s="41"/>
      <c r="FHX46" s="41"/>
      <c r="FHY46" s="41"/>
      <c r="FHZ46" s="41"/>
      <c r="FIA46" s="41"/>
      <c r="FIB46" s="41"/>
      <c r="FIC46" s="41"/>
      <c r="FID46" s="41"/>
      <c r="FIE46" s="41"/>
      <c r="FIF46" s="41"/>
      <c r="FIG46" s="41"/>
      <c r="FIH46" s="41"/>
      <c r="FII46" s="41"/>
      <c r="FIJ46" s="41"/>
      <c r="FIK46" s="41"/>
      <c r="FIL46" s="41"/>
      <c r="FIM46" s="41"/>
      <c r="FIN46" s="41"/>
      <c r="FIO46" s="41"/>
      <c r="FIP46" s="41"/>
      <c r="FIQ46" s="41"/>
      <c r="FIR46" s="41"/>
      <c r="FIS46" s="41"/>
      <c r="FIT46" s="41"/>
      <c r="FIU46" s="41"/>
      <c r="FIV46" s="41"/>
      <c r="FIW46" s="41"/>
      <c r="FIX46" s="41"/>
      <c r="FIY46" s="41"/>
      <c r="FIZ46" s="41"/>
      <c r="FJA46" s="41"/>
      <c r="FJB46" s="41"/>
      <c r="FJC46" s="41"/>
      <c r="FJD46" s="41"/>
      <c r="FJE46" s="41"/>
      <c r="FJF46" s="41"/>
      <c r="FJG46" s="41"/>
      <c r="FJH46" s="41"/>
      <c r="FJI46" s="41"/>
      <c r="FJJ46" s="41"/>
      <c r="FJK46" s="41"/>
      <c r="FJL46" s="41"/>
      <c r="FJM46" s="41"/>
      <c r="FJN46" s="41"/>
      <c r="FJO46" s="41"/>
      <c r="FJP46" s="41"/>
      <c r="FJQ46" s="41"/>
      <c r="FJR46" s="41"/>
      <c r="FJS46" s="41"/>
      <c r="FJT46" s="41"/>
      <c r="FJU46" s="41"/>
      <c r="FJV46" s="41"/>
      <c r="FJW46" s="41"/>
      <c r="FJX46" s="41"/>
      <c r="FJY46" s="41"/>
      <c r="FJZ46" s="41"/>
      <c r="FKA46" s="41"/>
      <c r="FKB46" s="41"/>
      <c r="FKC46" s="41"/>
      <c r="FKD46" s="41"/>
      <c r="FKE46" s="41"/>
      <c r="FKF46" s="41"/>
      <c r="FKG46" s="41"/>
      <c r="FKH46" s="41"/>
      <c r="FKI46" s="41"/>
      <c r="FKJ46" s="41"/>
      <c r="FKK46" s="41"/>
      <c r="FKL46" s="41"/>
      <c r="FKM46" s="41"/>
      <c r="FKN46" s="41"/>
      <c r="FKO46" s="41"/>
      <c r="FKP46" s="41"/>
      <c r="FKQ46" s="41"/>
      <c r="FKR46" s="41"/>
      <c r="FKS46" s="41"/>
      <c r="FKT46" s="41"/>
      <c r="FKU46" s="41"/>
      <c r="FKV46" s="41"/>
      <c r="FKW46" s="41"/>
      <c r="FKX46" s="41"/>
      <c r="FKY46" s="41"/>
      <c r="FKZ46" s="41"/>
      <c r="FLA46" s="41"/>
      <c r="FLB46" s="41"/>
      <c r="FLC46" s="41"/>
      <c r="FLD46" s="41"/>
      <c r="FLE46" s="41"/>
      <c r="FLF46" s="41"/>
      <c r="FLG46" s="41"/>
      <c r="FLH46" s="41"/>
      <c r="FLI46" s="41"/>
      <c r="FLJ46" s="41"/>
      <c r="FLK46" s="41"/>
      <c r="FLL46" s="41"/>
      <c r="FLM46" s="41"/>
      <c r="FLN46" s="41"/>
      <c r="FLO46" s="41"/>
      <c r="FLP46" s="41"/>
      <c r="FLQ46" s="41"/>
      <c r="FLR46" s="41"/>
      <c r="FLS46" s="41"/>
      <c r="FLT46" s="41"/>
      <c r="FLU46" s="41"/>
      <c r="FLV46" s="41"/>
      <c r="FLW46" s="41"/>
      <c r="FLX46" s="41"/>
      <c r="FLY46" s="41"/>
      <c r="FLZ46" s="41"/>
      <c r="FMA46" s="41"/>
      <c r="FMB46" s="41"/>
      <c r="FMC46" s="41"/>
      <c r="FMD46" s="41"/>
      <c r="FME46" s="41"/>
      <c r="FMF46" s="41"/>
      <c r="FMG46" s="41"/>
      <c r="FMH46" s="41"/>
      <c r="FMI46" s="41"/>
      <c r="FMJ46" s="41"/>
      <c r="FMK46" s="41"/>
      <c r="FML46" s="41"/>
      <c r="FMM46" s="41"/>
      <c r="FMN46" s="41"/>
      <c r="FMO46" s="41"/>
      <c r="FMP46" s="41"/>
      <c r="FMQ46" s="41"/>
      <c r="FMR46" s="41"/>
      <c r="FMS46" s="41"/>
      <c r="FMT46" s="41"/>
      <c r="FMU46" s="41"/>
      <c r="FMV46" s="41"/>
      <c r="FMW46" s="41"/>
      <c r="FMX46" s="41"/>
      <c r="FMY46" s="41"/>
      <c r="FMZ46" s="41"/>
      <c r="FNA46" s="41"/>
      <c r="FNB46" s="41"/>
      <c r="FNC46" s="41"/>
      <c r="FND46" s="41"/>
      <c r="FNE46" s="41"/>
      <c r="FNF46" s="41"/>
      <c r="FNG46" s="41"/>
      <c r="FNH46" s="41"/>
      <c r="FNI46" s="41"/>
      <c r="FNJ46" s="41"/>
      <c r="FNK46" s="41"/>
      <c r="FNL46" s="41"/>
      <c r="FNM46" s="41"/>
      <c r="FNN46" s="41"/>
      <c r="FNO46" s="41"/>
      <c r="FNP46" s="41"/>
      <c r="FNQ46" s="41"/>
      <c r="FNR46" s="41"/>
      <c r="FNS46" s="41"/>
      <c r="FNT46" s="41"/>
      <c r="FNU46" s="41"/>
      <c r="FNV46" s="41"/>
      <c r="FNW46" s="41"/>
      <c r="FNX46" s="41"/>
      <c r="FNY46" s="41"/>
      <c r="FNZ46" s="41"/>
      <c r="FOA46" s="41"/>
      <c r="FOB46" s="41"/>
      <c r="FOC46" s="41"/>
      <c r="FOD46" s="41"/>
      <c r="FOE46" s="41"/>
      <c r="FOF46" s="41"/>
      <c r="FOG46" s="41"/>
      <c r="FOH46" s="41"/>
      <c r="FOI46" s="41"/>
      <c r="FOJ46" s="41"/>
      <c r="FOK46" s="41"/>
      <c r="FOL46" s="41"/>
      <c r="FOM46" s="41"/>
      <c r="FON46" s="41"/>
      <c r="FOO46" s="41"/>
      <c r="FOP46" s="41"/>
      <c r="FOQ46" s="41"/>
      <c r="FOR46" s="41"/>
      <c r="FOS46" s="41"/>
      <c r="FOT46" s="41"/>
      <c r="FOU46" s="41"/>
      <c r="FOV46" s="41"/>
      <c r="FOW46" s="41"/>
      <c r="FOX46" s="41"/>
      <c r="FOY46" s="41"/>
      <c r="FOZ46" s="41"/>
      <c r="FPA46" s="41"/>
      <c r="FPB46" s="41"/>
      <c r="FPC46" s="41"/>
      <c r="FPD46" s="41"/>
      <c r="FPE46" s="41"/>
      <c r="FPF46" s="41"/>
      <c r="FPG46" s="41"/>
      <c r="FPH46" s="41"/>
      <c r="FPI46" s="41"/>
      <c r="FPJ46" s="41"/>
      <c r="FPK46" s="41"/>
      <c r="FPL46" s="41"/>
      <c r="FPM46" s="41"/>
      <c r="FPN46" s="41"/>
      <c r="FPO46" s="41"/>
      <c r="FPP46" s="41"/>
      <c r="FPQ46" s="41"/>
      <c r="FPR46" s="41"/>
      <c r="FPS46" s="41"/>
      <c r="FPT46" s="41"/>
      <c r="FPU46" s="41"/>
      <c r="FPV46" s="41"/>
      <c r="FPW46" s="41"/>
      <c r="FPX46" s="41"/>
      <c r="FPY46" s="41"/>
      <c r="FPZ46" s="41"/>
      <c r="FQA46" s="41"/>
      <c r="FQB46" s="41"/>
      <c r="FQC46" s="41"/>
      <c r="FQD46" s="41"/>
      <c r="FQE46" s="41"/>
      <c r="FQF46" s="41"/>
      <c r="FQG46" s="41"/>
      <c r="FQH46" s="41"/>
      <c r="FQI46" s="41"/>
      <c r="FQJ46" s="41"/>
      <c r="FQK46" s="41"/>
      <c r="FQL46" s="41"/>
      <c r="FQM46" s="41"/>
      <c r="FQN46" s="41"/>
      <c r="FQO46" s="41"/>
      <c r="FQP46" s="41"/>
      <c r="FQQ46" s="41"/>
      <c r="FQR46" s="41"/>
      <c r="FQS46" s="41"/>
      <c r="FQT46" s="41"/>
      <c r="FQU46" s="41"/>
      <c r="FQV46" s="41"/>
      <c r="FQW46" s="41"/>
      <c r="FQX46" s="41"/>
      <c r="FQY46" s="41"/>
      <c r="FQZ46" s="41"/>
      <c r="FRA46" s="41"/>
      <c r="FRB46" s="41"/>
      <c r="FRC46" s="41"/>
      <c r="FRD46" s="41"/>
      <c r="FRE46" s="41"/>
      <c r="FRF46" s="41"/>
      <c r="FRG46" s="41"/>
      <c r="FRH46" s="41"/>
      <c r="FRI46" s="41"/>
      <c r="FRJ46" s="41"/>
      <c r="FRK46" s="41"/>
      <c r="FRL46" s="41"/>
      <c r="FRM46" s="41"/>
      <c r="FRN46" s="41"/>
      <c r="FRO46" s="41"/>
      <c r="FRP46" s="41"/>
      <c r="FRQ46" s="41"/>
      <c r="FRR46" s="41"/>
      <c r="FRS46" s="41"/>
      <c r="FRT46" s="41"/>
      <c r="FRU46" s="41"/>
      <c r="FRV46" s="41"/>
      <c r="FRW46" s="41"/>
      <c r="FRX46" s="41"/>
      <c r="FRY46" s="41"/>
      <c r="FRZ46" s="41"/>
      <c r="FSA46" s="41"/>
      <c r="FSB46" s="41"/>
      <c r="FSC46" s="41"/>
      <c r="FSD46" s="41"/>
      <c r="FSE46" s="41"/>
      <c r="FSF46" s="41"/>
      <c r="FSG46" s="41"/>
      <c r="FSH46" s="41"/>
      <c r="FSI46" s="41"/>
      <c r="FSJ46" s="41"/>
      <c r="FSK46" s="41"/>
      <c r="FSL46" s="41"/>
      <c r="FSM46" s="41"/>
      <c r="FSN46" s="41"/>
      <c r="FSO46" s="41"/>
      <c r="FSP46" s="41"/>
      <c r="FSQ46" s="41"/>
      <c r="FSR46" s="41"/>
      <c r="FSS46" s="41"/>
      <c r="FST46" s="41"/>
      <c r="FSU46" s="41"/>
      <c r="FSV46" s="41"/>
      <c r="FSW46" s="41"/>
      <c r="FSX46" s="41"/>
      <c r="FSY46" s="41"/>
      <c r="FSZ46" s="41"/>
      <c r="FTA46" s="41"/>
      <c r="FTB46" s="41"/>
      <c r="FTC46" s="41"/>
      <c r="FTD46" s="41"/>
      <c r="FTE46" s="41"/>
      <c r="FTF46" s="41"/>
      <c r="FTG46" s="41"/>
      <c r="FTH46" s="41"/>
      <c r="FTI46" s="41"/>
      <c r="FTJ46" s="41"/>
      <c r="FTK46" s="41"/>
      <c r="FTL46" s="41"/>
      <c r="FTM46" s="41"/>
      <c r="FTN46" s="41"/>
      <c r="FTO46" s="41"/>
      <c r="FTP46" s="41"/>
      <c r="FTQ46" s="41"/>
      <c r="FTR46" s="41"/>
      <c r="FTS46" s="41"/>
      <c r="FTT46" s="41"/>
      <c r="FTU46" s="41"/>
      <c r="FTV46" s="41"/>
      <c r="FTW46" s="41"/>
      <c r="FTX46" s="41"/>
      <c r="FTY46" s="41"/>
      <c r="FTZ46" s="41"/>
      <c r="FUA46" s="41"/>
      <c r="FUB46" s="41"/>
      <c r="FUC46" s="41"/>
      <c r="FUD46" s="41"/>
      <c r="FUE46" s="41"/>
      <c r="FUF46" s="41"/>
      <c r="FUG46" s="41"/>
      <c r="FUH46" s="41"/>
      <c r="FUI46" s="41"/>
      <c r="FUJ46" s="41"/>
      <c r="FUK46" s="41"/>
      <c r="FUL46" s="41"/>
      <c r="FUM46" s="41"/>
      <c r="FUN46" s="41"/>
      <c r="FUO46" s="41"/>
      <c r="FUP46" s="41"/>
      <c r="FUQ46" s="41"/>
      <c r="FUR46" s="41"/>
      <c r="FUS46" s="41"/>
      <c r="FUT46" s="41"/>
      <c r="FUU46" s="41"/>
      <c r="FUV46" s="41"/>
      <c r="FUW46" s="41"/>
      <c r="FUX46" s="41"/>
      <c r="FUY46" s="41"/>
      <c r="FUZ46" s="41"/>
      <c r="FVA46" s="41"/>
      <c r="FVB46" s="41"/>
      <c r="FVC46" s="41"/>
      <c r="FVD46" s="41"/>
      <c r="FVE46" s="41"/>
      <c r="FVF46" s="41"/>
      <c r="FVG46" s="41"/>
      <c r="FVH46" s="41"/>
      <c r="FVI46" s="41"/>
      <c r="FVJ46" s="41"/>
      <c r="FVK46" s="41"/>
      <c r="FVL46" s="41"/>
      <c r="FVM46" s="41"/>
      <c r="FVN46" s="41"/>
      <c r="FVO46" s="41"/>
      <c r="FVP46" s="41"/>
      <c r="FVQ46" s="41"/>
      <c r="FVR46" s="41"/>
      <c r="FVS46" s="41"/>
      <c r="FVT46" s="41"/>
      <c r="FVU46" s="41"/>
      <c r="FVV46" s="41"/>
      <c r="FVW46" s="41"/>
      <c r="FVX46" s="41"/>
      <c r="FVY46" s="41"/>
      <c r="FVZ46" s="41"/>
      <c r="FWA46" s="41"/>
      <c r="FWB46" s="41"/>
      <c r="FWC46" s="41"/>
      <c r="FWD46" s="41"/>
      <c r="FWE46" s="41"/>
      <c r="FWF46" s="41"/>
      <c r="FWG46" s="41"/>
      <c r="FWH46" s="41"/>
      <c r="FWI46" s="41"/>
      <c r="FWJ46" s="41"/>
      <c r="FWK46" s="41"/>
      <c r="FWL46" s="41"/>
      <c r="FWM46" s="41"/>
      <c r="FWN46" s="41"/>
      <c r="FWO46" s="41"/>
      <c r="FWP46" s="41"/>
      <c r="FWQ46" s="41"/>
      <c r="FWR46" s="41"/>
      <c r="FWS46" s="41"/>
      <c r="FWT46" s="41"/>
      <c r="FWU46" s="41"/>
      <c r="FWV46" s="41"/>
      <c r="FWW46" s="41"/>
      <c r="FWX46" s="41"/>
      <c r="FWY46" s="41"/>
      <c r="FWZ46" s="41"/>
      <c r="FXA46" s="41"/>
      <c r="FXB46" s="41"/>
      <c r="FXC46" s="41"/>
      <c r="FXD46" s="41"/>
      <c r="FXE46" s="41"/>
      <c r="FXF46" s="41"/>
      <c r="FXG46" s="41"/>
      <c r="FXH46" s="41"/>
      <c r="FXI46" s="41"/>
      <c r="FXJ46" s="41"/>
      <c r="FXK46" s="41"/>
      <c r="FXL46" s="41"/>
      <c r="FXM46" s="41"/>
      <c r="FXN46" s="41"/>
      <c r="FXO46" s="41"/>
      <c r="FXP46" s="41"/>
      <c r="FXQ46" s="41"/>
      <c r="FXR46" s="41"/>
      <c r="FXS46" s="41"/>
      <c r="FXT46" s="41"/>
      <c r="FXU46" s="41"/>
      <c r="FXV46" s="41"/>
      <c r="FXW46" s="41"/>
      <c r="FXX46" s="41"/>
      <c r="FXY46" s="41"/>
      <c r="FXZ46" s="41"/>
      <c r="FYA46" s="41"/>
      <c r="FYB46" s="41"/>
      <c r="FYC46" s="41"/>
      <c r="FYD46" s="41"/>
      <c r="FYE46" s="41"/>
      <c r="FYF46" s="41"/>
      <c r="FYG46" s="41"/>
      <c r="FYH46" s="41"/>
      <c r="FYI46" s="41"/>
      <c r="FYJ46" s="41"/>
      <c r="FYK46" s="41"/>
      <c r="FYL46" s="41"/>
      <c r="FYM46" s="41"/>
      <c r="FYN46" s="41"/>
      <c r="FYO46" s="41"/>
      <c r="FYP46" s="41"/>
      <c r="FYQ46" s="41"/>
      <c r="FYR46" s="41"/>
      <c r="FYS46" s="41"/>
      <c r="FYT46" s="41"/>
      <c r="FYU46" s="41"/>
      <c r="FYV46" s="41"/>
      <c r="FYW46" s="41"/>
      <c r="FYX46" s="41"/>
      <c r="FYY46" s="41"/>
      <c r="FYZ46" s="41"/>
      <c r="FZA46" s="41"/>
      <c r="FZB46" s="41"/>
      <c r="FZC46" s="41"/>
      <c r="FZD46" s="41"/>
      <c r="FZE46" s="41"/>
      <c r="FZF46" s="41"/>
      <c r="FZG46" s="41"/>
      <c r="FZH46" s="41"/>
      <c r="FZI46" s="41"/>
      <c r="FZJ46" s="41"/>
      <c r="FZK46" s="41"/>
      <c r="FZL46" s="41"/>
      <c r="FZM46" s="41"/>
      <c r="FZN46" s="41"/>
      <c r="FZO46" s="41"/>
      <c r="FZP46" s="41"/>
      <c r="FZQ46" s="41"/>
      <c r="FZR46" s="41"/>
      <c r="FZS46" s="41"/>
      <c r="FZT46" s="41"/>
      <c r="FZU46" s="41"/>
      <c r="FZV46" s="41"/>
      <c r="FZW46" s="41"/>
      <c r="FZX46" s="41"/>
      <c r="FZY46" s="41"/>
      <c r="FZZ46" s="41"/>
      <c r="GAA46" s="41"/>
      <c r="GAB46" s="41"/>
      <c r="GAC46" s="41"/>
      <c r="GAD46" s="41"/>
      <c r="GAE46" s="41"/>
      <c r="GAF46" s="41"/>
      <c r="GAG46" s="41"/>
      <c r="GAH46" s="41"/>
      <c r="GAI46" s="41"/>
      <c r="GAJ46" s="41"/>
      <c r="GAK46" s="41"/>
      <c r="GAL46" s="41"/>
      <c r="GAM46" s="41"/>
      <c r="GAN46" s="41"/>
      <c r="GAO46" s="41"/>
      <c r="GAP46" s="41"/>
      <c r="GAQ46" s="41"/>
      <c r="GAR46" s="41"/>
      <c r="GAS46" s="41"/>
      <c r="GAT46" s="41"/>
      <c r="GAU46" s="41"/>
      <c r="GAV46" s="41"/>
      <c r="GAW46" s="41"/>
      <c r="GAX46" s="41"/>
      <c r="GAY46" s="41"/>
      <c r="GAZ46" s="41"/>
      <c r="GBA46" s="41"/>
      <c r="GBB46" s="41"/>
      <c r="GBC46" s="41"/>
      <c r="GBD46" s="41"/>
      <c r="GBE46" s="41"/>
      <c r="GBF46" s="41"/>
      <c r="GBG46" s="41"/>
      <c r="GBH46" s="41"/>
      <c r="GBI46" s="41"/>
      <c r="GBJ46" s="41"/>
      <c r="GBK46" s="41"/>
      <c r="GBL46" s="41"/>
      <c r="GBM46" s="41"/>
      <c r="GBN46" s="41"/>
      <c r="GBO46" s="41"/>
      <c r="GBP46" s="41"/>
      <c r="GBQ46" s="41"/>
      <c r="GBR46" s="41"/>
      <c r="GBS46" s="41"/>
      <c r="GBT46" s="41"/>
      <c r="GBU46" s="41"/>
      <c r="GBV46" s="41"/>
      <c r="GBW46" s="41"/>
      <c r="GBX46" s="41"/>
      <c r="GBY46" s="41"/>
      <c r="GBZ46" s="41"/>
      <c r="GCA46" s="41"/>
      <c r="GCB46" s="41"/>
      <c r="GCC46" s="41"/>
      <c r="GCD46" s="41"/>
      <c r="GCE46" s="41"/>
      <c r="GCF46" s="41"/>
      <c r="GCG46" s="41"/>
      <c r="GCH46" s="41"/>
      <c r="GCI46" s="41"/>
      <c r="GCJ46" s="41"/>
      <c r="GCK46" s="41"/>
      <c r="GCL46" s="41"/>
      <c r="GCM46" s="41"/>
      <c r="GCN46" s="41"/>
      <c r="GCO46" s="41"/>
      <c r="GCP46" s="41"/>
      <c r="GCQ46" s="41"/>
      <c r="GCR46" s="41"/>
      <c r="GCS46" s="41"/>
      <c r="GCT46" s="41"/>
      <c r="GCU46" s="41"/>
      <c r="GCV46" s="41"/>
      <c r="GCW46" s="41"/>
      <c r="GCX46" s="41"/>
      <c r="GCY46" s="41"/>
      <c r="GCZ46" s="41"/>
      <c r="GDA46" s="41"/>
      <c r="GDB46" s="41"/>
      <c r="GDC46" s="41"/>
      <c r="GDD46" s="41"/>
      <c r="GDE46" s="41"/>
      <c r="GDF46" s="41"/>
      <c r="GDG46" s="41"/>
      <c r="GDH46" s="41"/>
      <c r="GDI46" s="41"/>
      <c r="GDJ46" s="41"/>
      <c r="GDK46" s="41"/>
      <c r="GDL46" s="41"/>
      <c r="GDM46" s="41"/>
      <c r="GDN46" s="41"/>
      <c r="GDO46" s="41"/>
      <c r="GDP46" s="41"/>
      <c r="GDQ46" s="41"/>
      <c r="GDR46" s="41"/>
      <c r="GDS46" s="41"/>
      <c r="GDT46" s="41"/>
      <c r="GDU46" s="41"/>
      <c r="GDV46" s="41"/>
      <c r="GDW46" s="41"/>
      <c r="GDX46" s="41"/>
      <c r="GDY46" s="41"/>
      <c r="GDZ46" s="41"/>
      <c r="GEA46" s="41"/>
      <c r="GEB46" s="41"/>
      <c r="GEC46" s="41"/>
      <c r="GED46" s="41"/>
      <c r="GEE46" s="41"/>
      <c r="GEF46" s="41"/>
      <c r="GEG46" s="41"/>
      <c r="GEH46" s="41"/>
      <c r="GEI46" s="41"/>
      <c r="GEJ46" s="41"/>
      <c r="GEK46" s="41"/>
      <c r="GEL46" s="41"/>
      <c r="GEM46" s="41"/>
      <c r="GEN46" s="41"/>
      <c r="GEO46" s="41"/>
      <c r="GEP46" s="41"/>
      <c r="GEQ46" s="41"/>
      <c r="GER46" s="41"/>
      <c r="GES46" s="41"/>
      <c r="GET46" s="41"/>
      <c r="GEU46" s="41"/>
      <c r="GEV46" s="41"/>
      <c r="GEW46" s="41"/>
      <c r="GEX46" s="41"/>
      <c r="GEY46" s="41"/>
      <c r="GEZ46" s="41"/>
      <c r="GFA46" s="41"/>
      <c r="GFB46" s="41"/>
      <c r="GFC46" s="41"/>
      <c r="GFD46" s="41"/>
      <c r="GFE46" s="41"/>
      <c r="GFF46" s="41"/>
      <c r="GFG46" s="41"/>
      <c r="GFH46" s="41"/>
      <c r="GFI46" s="41"/>
      <c r="GFJ46" s="41"/>
      <c r="GFK46" s="41"/>
      <c r="GFL46" s="41"/>
      <c r="GFM46" s="41"/>
      <c r="GFN46" s="41"/>
      <c r="GFO46" s="41"/>
      <c r="GFP46" s="41"/>
      <c r="GFQ46" s="41"/>
      <c r="GFR46" s="41"/>
      <c r="GFS46" s="41"/>
      <c r="GFT46" s="41"/>
      <c r="GFU46" s="41"/>
      <c r="GFV46" s="41"/>
      <c r="GFW46" s="41"/>
      <c r="GFX46" s="41"/>
      <c r="GFY46" s="41"/>
      <c r="GFZ46" s="41"/>
      <c r="GGA46" s="41"/>
      <c r="GGB46" s="41"/>
      <c r="GGC46" s="41"/>
      <c r="GGD46" s="41"/>
      <c r="GGE46" s="41"/>
      <c r="GGF46" s="41"/>
      <c r="GGG46" s="41"/>
      <c r="GGH46" s="41"/>
      <c r="GGI46" s="41"/>
      <c r="GGJ46" s="41"/>
      <c r="GGK46" s="41"/>
      <c r="GGL46" s="41"/>
      <c r="GGM46" s="41"/>
      <c r="GGN46" s="41"/>
      <c r="GGO46" s="41"/>
      <c r="GGP46" s="41"/>
      <c r="GGQ46" s="41"/>
      <c r="GGR46" s="41"/>
      <c r="GGS46" s="41"/>
      <c r="GGT46" s="41"/>
      <c r="GGU46" s="41"/>
      <c r="GGV46" s="41"/>
      <c r="GGW46" s="41"/>
      <c r="GGX46" s="41"/>
      <c r="GGY46" s="41"/>
      <c r="GGZ46" s="41"/>
      <c r="GHA46" s="41"/>
      <c r="GHB46" s="41"/>
      <c r="GHC46" s="41"/>
      <c r="GHD46" s="41"/>
      <c r="GHE46" s="41"/>
      <c r="GHF46" s="41"/>
      <c r="GHG46" s="41"/>
      <c r="GHH46" s="41"/>
      <c r="GHI46" s="41"/>
      <c r="GHJ46" s="41"/>
      <c r="GHK46" s="41"/>
      <c r="GHL46" s="41"/>
      <c r="GHM46" s="41"/>
      <c r="GHN46" s="41"/>
      <c r="GHO46" s="41"/>
      <c r="GHP46" s="41"/>
      <c r="GHQ46" s="41"/>
      <c r="GHR46" s="41"/>
      <c r="GHS46" s="41"/>
      <c r="GHT46" s="41"/>
      <c r="GHU46" s="41"/>
      <c r="GHV46" s="41"/>
      <c r="GHW46" s="41"/>
      <c r="GHX46" s="41"/>
      <c r="GHY46" s="41"/>
      <c r="GHZ46" s="41"/>
      <c r="GIA46" s="41"/>
      <c r="GIB46" s="41"/>
      <c r="GIC46" s="41"/>
      <c r="GID46" s="41"/>
      <c r="GIE46" s="41"/>
      <c r="GIF46" s="41"/>
      <c r="GIG46" s="41"/>
      <c r="GIH46" s="41"/>
      <c r="GII46" s="41"/>
      <c r="GIJ46" s="41"/>
      <c r="GIK46" s="41"/>
      <c r="GIL46" s="41"/>
      <c r="GIM46" s="41"/>
      <c r="GIN46" s="41"/>
      <c r="GIO46" s="41"/>
      <c r="GIP46" s="41"/>
      <c r="GIQ46" s="41"/>
      <c r="GIR46" s="41"/>
      <c r="GIS46" s="41"/>
      <c r="GIT46" s="41"/>
      <c r="GIU46" s="41"/>
      <c r="GIV46" s="41"/>
      <c r="GIW46" s="41"/>
      <c r="GIX46" s="41"/>
      <c r="GIY46" s="41"/>
      <c r="GIZ46" s="41"/>
      <c r="GJA46" s="41"/>
      <c r="GJB46" s="41"/>
      <c r="GJC46" s="41"/>
      <c r="GJD46" s="41"/>
      <c r="GJE46" s="41"/>
      <c r="GJF46" s="41"/>
      <c r="GJG46" s="41"/>
      <c r="GJH46" s="41"/>
      <c r="GJI46" s="41"/>
      <c r="GJJ46" s="41"/>
      <c r="GJK46" s="41"/>
      <c r="GJL46" s="41"/>
      <c r="GJM46" s="41"/>
      <c r="GJN46" s="41"/>
      <c r="GJO46" s="41"/>
      <c r="GJP46" s="41"/>
      <c r="GJQ46" s="41"/>
      <c r="GJR46" s="41"/>
      <c r="GJS46" s="41"/>
      <c r="GJT46" s="41"/>
      <c r="GJU46" s="41"/>
      <c r="GJV46" s="41"/>
      <c r="GJW46" s="41"/>
      <c r="GJX46" s="41"/>
      <c r="GJY46" s="41"/>
      <c r="GJZ46" s="41"/>
      <c r="GKA46" s="41"/>
      <c r="GKB46" s="41"/>
      <c r="GKC46" s="41"/>
      <c r="GKD46" s="41"/>
      <c r="GKE46" s="41"/>
      <c r="GKF46" s="41"/>
      <c r="GKG46" s="41"/>
      <c r="GKH46" s="41"/>
      <c r="GKI46" s="41"/>
      <c r="GKJ46" s="41"/>
      <c r="GKK46" s="41"/>
      <c r="GKL46" s="41"/>
      <c r="GKM46" s="41"/>
      <c r="GKN46" s="41"/>
      <c r="GKO46" s="41"/>
      <c r="GKP46" s="41"/>
      <c r="GKQ46" s="41"/>
      <c r="GKR46" s="41"/>
      <c r="GKS46" s="41"/>
      <c r="GKT46" s="41"/>
      <c r="GKU46" s="41"/>
      <c r="GKV46" s="41"/>
      <c r="GKW46" s="41"/>
      <c r="GKX46" s="41"/>
      <c r="GKY46" s="41"/>
      <c r="GKZ46" s="41"/>
      <c r="GLA46" s="41"/>
      <c r="GLB46" s="41"/>
      <c r="GLC46" s="41"/>
      <c r="GLD46" s="41"/>
      <c r="GLE46" s="41"/>
      <c r="GLF46" s="41"/>
      <c r="GLG46" s="41"/>
      <c r="GLH46" s="41"/>
      <c r="GLI46" s="41"/>
      <c r="GLJ46" s="41"/>
      <c r="GLK46" s="41"/>
      <c r="GLL46" s="41"/>
      <c r="GLM46" s="41"/>
      <c r="GLN46" s="41"/>
      <c r="GLO46" s="41"/>
      <c r="GLP46" s="41"/>
      <c r="GLQ46" s="41"/>
      <c r="GLR46" s="41"/>
      <c r="GLS46" s="41"/>
      <c r="GLT46" s="41"/>
      <c r="GLU46" s="41"/>
      <c r="GLV46" s="41"/>
      <c r="GLW46" s="41"/>
      <c r="GLX46" s="41"/>
      <c r="GLY46" s="41"/>
      <c r="GLZ46" s="41"/>
      <c r="GMA46" s="41"/>
      <c r="GMB46" s="41"/>
      <c r="GMC46" s="41"/>
      <c r="GMD46" s="41"/>
      <c r="GME46" s="41"/>
      <c r="GMF46" s="41"/>
      <c r="GMG46" s="41"/>
      <c r="GMH46" s="41"/>
      <c r="GMI46" s="41"/>
      <c r="GMJ46" s="41"/>
      <c r="GMK46" s="41"/>
      <c r="GML46" s="41"/>
      <c r="GMM46" s="41"/>
      <c r="GMN46" s="41"/>
      <c r="GMO46" s="41"/>
      <c r="GMP46" s="41"/>
      <c r="GMQ46" s="41"/>
      <c r="GMR46" s="41"/>
      <c r="GMS46" s="41"/>
      <c r="GMT46" s="41"/>
      <c r="GMU46" s="41"/>
      <c r="GMV46" s="41"/>
      <c r="GMW46" s="41"/>
      <c r="GMX46" s="41"/>
      <c r="GMY46" s="41"/>
      <c r="GMZ46" s="41"/>
      <c r="GNA46" s="41"/>
      <c r="GNB46" s="41"/>
      <c r="GNC46" s="41"/>
      <c r="GND46" s="41"/>
      <c r="GNE46" s="41"/>
      <c r="GNF46" s="41"/>
      <c r="GNG46" s="41"/>
      <c r="GNH46" s="41"/>
      <c r="GNI46" s="41"/>
      <c r="GNJ46" s="41"/>
      <c r="GNK46" s="41"/>
      <c r="GNL46" s="41"/>
      <c r="GNM46" s="41"/>
      <c r="GNN46" s="41"/>
      <c r="GNO46" s="41"/>
      <c r="GNP46" s="41"/>
      <c r="GNQ46" s="41"/>
      <c r="GNR46" s="41"/>
      <c r="GNS46" s="41"/>
      <c r="GNT46" s="41"/>
      <c r="GNU46" s="41"/>
      <c r="GNV46" s="41"/>
      <c r="GNW46" s="41"/>
      <c r="GNX46" s="41"/>
      <c r="GNY46" s="41"/>
      <c r="GNZ46" s="41"/>
      <c r="GOA46" s="41"/>
      <c r="GOB46" s="41"/>
      <c r="GOC46" s="41"/>
      <c r="GOD46" s="41"/>
      <c r="GOE46" s="41"/>
      <c r="GOF46" s="41"/>
      <c r="GOG46" s="41"/>
      <c r="GOH46" s="41"/>
      <c r="GOI46" s="41"/>
      <c r="GOJ46" s="41"/>
      <c r="GOK46" s="41"/>
      <c r="GOL46" s="41"/>
      <c r="GOM46" s="41"/>
      <c r="GON46" s="41"/>
      <c r="GOO46" s="41"/>
      <c r="GOP46" s="41"/>
      <c r="GOQ46" s="41"/>
      <c r="GOR46" s="41"/>
      <c r="GOS46" s="41"/>
      <c r="GOT46" s="41"/>
      <c r="GOU46" s="41"/>
      <c r="GOV46" s="41"/>
      <c r="GOW46" s="41"/>
      <c r="GOX46" s="41"/>
      <c r="GOY46" s="41"/>
      <c r="GOZ46" s="41"/>
      <c r="GPA46" s="41"/>
      <c r="GPB46" s="41"/>
      <c r="GPC46" s="41"/>
      <c r="GPD46" s="41"/>
      <c r="GPE46" s="41"/>
      <c r="GPF46" s="41"/>
      <c r="GPG46" s="41"/>
      <c r="GPH46" s="41"/>
      <c r="GPI46" s="41"/>
      <c r="GPJ46" s="41"/>
      <c r="GPK46" s="41"/>
      <c r="GPL46" s="41"/>
      <c r="GPM46" s="41"/>
      <c r="GPN46" s="41"/>
      <c r="GPO46" s="41"/>
      <c r="GPP46" s="41"/>
      <c r="GPQ46" s="41"/>
      <c r="GPR46" s="41"/>
      <c r="GPS46" s="41"/>
      <c r="GPT46" s="41"/>
      <c r="GPU46" s="41"/>
      <c r="GPV46" s="41"/>
      <c r="GPW46" s="41"/>
      <c r="GPX46" s="41"/>
      <c r="GPY46" s="41"/>
      <c r="GPZ46" s="41"/>
      <c r="GQA46" s="41"/>
      <c r="GQB46" s="41"/>
      <c r="GQC46" s="41"/>
      <c r="GQD46" s="41"/>
      <c r="GQE46" s="41"/>
      <c r="GQF46" s="41"/>
      <c r="GQG46" s="41"/>
      <c r="GQH46" s="41"/>
      <c r="GQI46" s="41"/>
      <c r="GQJ46" s="41"/>
      <c r="GQK46" s="41"/>
      <c r="GQL46" s="41"/>
      <c r="GQM46" s="41"/>
      <c r="GQN46" s="41"/>
      <c r="GQO46" s="41"/>
      <c r="GQP46" s="41"/>
      <c r="GQQ46" s="41"/>
      <c r="GQR46" s="41"/>
      <c r="GQS46" s="41"/>
      <c r="GQT46" s="41"/>
      <c r="GQU46" s="41"/>
      <c r="GQV46" s="41"/>
      <c r="GQW46" s="41"/>
      <c r="GQX46" s="41"/>
      <c r="GQY46" s="41"/>
      <c r="GQZ46" s="41"/>
      <c r="GRA46" s="41"/>
      <c r="GRB46" s="41"/>
      <c r="GRC46" s="41"/>
      <c r="GRD46" s="41"/>
      <c r="GRE46" s="41"/>
      <c r="GRF46" s="41"/>
      <c r="GRG46" s="41"/>
      <c r="GRH46" s="41"/>
      <c r="GRI46" s="41"/>
      <c r="GRJ46" s="41"/>
      <c r="GRK46" s="41"/>
      <c r="GRL46" s="41"/>
      <c r="GRM46" s="41"/>
      <c r="GRN46" s="41"/>
      <c r="GRO46" s="41"/>
      <c r="GRP46" s="41"/>
      <c r="GRQ46" s="41"/>
      <c r="GRR46" s="41"/>
      <c r="GRS46" s="41"/>
      <c r="GRT46" s="41"/>
      <c r="GRU46" s="41"/>
      <c r="GRV46" s="41"/>
      <c r="GRW46" s="41"/>
      <c r="GRX46" s="41"/>
      <c r="GRY46" s="41"/>
      <c r="GRZ46" s="41"/>
      <c r="GSA46" s="41"/>
      <c r="GSB46" s="41"/>
      <c r="GSC46" s="41"/>
      <c r="GSD46" s="41"/>
      <c r="GSE46" s="41"/>
      <c r="GSF46" s="41"/>
      <c r="GSG46" s="41"/>
      <c r="GSH46" s="41"/>
      <c r="GSI46" s="41"/>
      <c r="GSJ46" s="41"/>
      <c r="GSK46" s="41"/>
      <c r="GSL46" s="41"/>
      <c r="GSM46" s="41"/>
      <c r="GSN46" s="41"/>
      <c r="GSO46" s="41"/>
      <c r="GSP46" s="41"/>
      <c r="GSQ46" s="41"/>
      <c r="GSR46" s="41"/>
      <c r="GSS46" s="41"/>
      <c r="GST46" s="41"/>
      <c r="GSU46" s="41"/>
      <c r="GSV46" s="41"/>
      <c r="GSW46" s="41"/>
      <c r="GSX46" s="41"/>
      <c r="GSY46" s="41"/>
      <c r="GSZ46" s="41"/>
      <c r="GTA46" s="41"/>
      <c r="GTB46" s="41"/>
      <c r="GTC46" s="41"/>
      <c r="GTD46" s="41"/>
      <c r="GTE46" s="41"/>
      <c r="GTF46" s="41"/>
      <c r="GTG46" s="41"/>
      <c r="GTH46" s="41"/>
      <c r="GTI46" s="41"/>
      <c r="GTJ46" s="41"/>
      <c r="GTK46" s="41"/>
      <c r="GTL46" s="41"/>
      <c r="GTM46" s="41"/>
      <c r="GTN46" s="41"/>
      <c r="GTO46" s="41"/>
      <c r="GTP46" s="41"/>
      <c r="GTQ46" s="41"/>
      <c r="GTR46" s="41"/>
      <c r="GTS46" s="41"/>
      <c r="GTT46" s="41"/>
      <c r="GTU46" s="41"/>
      <c r="GTV46" s="41"/>
      <c r="GTW46" s="41"/>
      <c r="GTX46" s="41"/>
      <c r="GTY46" s="41"/>
      <c r="GTZ46" s="41"/>
      <c r="GUA46" s="41"/>
      <c r="GUB46" s="41"/>
      <c r="GUC46" s="41"/>
      <c r="GUD46" s="41"/>
      <c r="GUE46" s="41"/>
      <c r="GUF46" s="41"/>
      <c r="GUG46" s="41"/>
      <c r="GUH46" s="41"/>
      <c r="GUI46" s="41"/>
      <c r="GUJ46" s="41"/>
      <c r="GUK46" s="41"/>
      <c r="GUL46" s="41"/>
      <c r="GUM46" s="41"/>
      <c r="GUN46" s="41"/>
      <c r="GUO46" s="41"/>
      <c r="GUP46" s="41"/>
      <c r="GUQ46" s="41"/>
      <c r="GUR46" s="41"/>
      <c r="GUS46" s="41"/>
      <c r="GUT46" s="41"/>
      <c r="GUU46" s="41"/>
      <c r="GUV46" s="41"/>
      <c r="GUW46" s="41"/>
      <c r="GUX46" s="41"/>
      <c r="GUY46" s="41"/>
      <c r="GUZ46" s="41"/>
      <c r="GVA46" s="41"/>
      <c r="GVB46" s="41"/>
      <c r="GVC46" s="41"/>
      <c r="GVD46" s="41"/>
      <c r="GVE46" s="41"/>
      <c r="GVF46" s="41"/>
      <c r="GVG46" s="41"/>
      <c r="GVH46" s="41"/>
      <c r="GVI46" s="41"/>
      <c r="GVJ46" s="41"/>
      <c r="GVK46" s="41"/>
      <c r="GVL46" s="41"/>
      <c r="GVM46" s="41"/>
      <c r="GVN46" s="41"/>
      <c r="GVO46" s="41"/>
      <c r="GVP46" s="41"/>
      <c r="GVQ46" s="41"/>
      <c r="GVR46" s="41"/>
      <c r="GVS46" s="41"/>
      <c r="GVT46" s="41"/>
      <c r="GVU46" s="41"/>
      <c r="GVV46" s="41"/>
      <c r="GVW46" s="41"/>
      <c r="GVX46" s="41"/>
      <c r="GVY46" s="41"/>
      <c r="GVZ46" s="41"/>
      <c r="GWA46" s="41"/>
      <c r="GWB46" s="41"/>
      <c r="GWC46" s="41"/>
      <c r="GWD46" s="41"/>
      <c r="GWE46" s="41"/>
      <c r="GWF46" s="41"/>
      <c r="GWG46" s="41"/>
      <c r="GWH46" s="41"/>
      <c r="GWI46" s="41"/>
      <c r="GWJ46" s="41"/>
      <c r="GWK46" s="41"/>
      <c r="GWL46" s="41"/>
      <c r="GWM46" s="41"/>
      <c r="GWN46" s="41"/>
      <c r="GWO46" s="41"/>
      <c r="GWP46" s="41"/>
      <c r="GWQ46" s="41"/>
      <c r="GWR46" s="41"/>
      <c r="GWS46" s="41"/>
      <c r="GWT46" s="41"/>
      <c r="GWU46" s="41"/>
      <c r="GWV46" s="41"/>
      <c r="GWW46" s="41"/>
      <c r="GWX46" s="41"/>
      <c r="GWY46" s="41"/>
      <c r="GWZ46" s="41"/>
      <c r="GXA46" s="41"/>
      <c r="GXB46" s="41"/>
      <c r="GXC46" s="41"/>
      <c r="GXD46" s="41"/>
      <c r="GXE46" s="41"/>
      <c r="GXF46" s="41"/>
      <c r="GXG46" s="41"/>
      <c r="GXH46" s="41"/>
      <c r="GXI46" s="41"/>
      <c r="GXJ46" s="41"/>
      <c r="GXK46" s="41"/>
      <c r="GXL46" s="41"/>
      <c r="GXM46" s="41"/>
      <c r="GXN46" s="41"/>
      <c r="GXO46" s="41"/>
      <c r="GXP46" s="41"/>
      <c r="GXQ46" s="41"/>
      <c r="GXR46" s="41"/>
      <c r="GXS46" s="41"/>
      <c r="GXT46" s="41"/>
      <c r="GXU46" s="41"/>
      <c r="GXV46" s="41"/>
      <c r="GXW46" s="41"/>
      <c r="GXX46" s="41"/>
      <c r="GXY46" s="41"/>
      <c r="GXZ46" s="41"/>
      <c r="GYA46" s="41"/>
      <c r="GYB46" s="41"/>
      <c r="GYC46" s="41"/>
      <c r="GYD46" s="41"/>
      <c r="GYE46" s="41"/>
      <c r="GYF46" s="41"/>
      <c r="GYG46" s="41"/>
      <c r="GYH46" s="41"/>
      <c r="GYI46" s="41"/>
      <c r="GYJ46" s="41"/>
      <c r="GYK46" s="41"/>
      <c r="GYL46" s="41"/>
      <c r="GYM46" s="41"/>
      <c r="GYN46" s="41"/>
      <c r="GYO46" s="41"/>
      <c r="GYP46" s="41"/>
      <c r="GYQ46" s="41"/>
      <c r="GYR46" s="41"/>
      <c r="GYS46" s="41"/>
      <c r="GYT46" s="41"/>
      <c r="GYU46" s="41"/>
      <c r="GYV46" s="41"/>
      <c r="GYW46" s="41"/>
      <c r="GYX46" s="41"/>
      <c r="GYY46" s="41"/>
      <c r="GYZ46" s="41"/>
      <c r="GZA46" s="41"/>
      <c r="GZB46" s="41"/>
      <c r="GZC46" s="41"/>
      <c r="GZD46" s="41"/>
      <c r="GZE46" s="41"/>
      <c r="GZF46" s="41"/>
      <c r="GZG46" s="41"/>
      <c r="GZH46" s="41"/>
      <c r="GZI46" s="41"/>
      <c r="GZJ46" s="41"/>
      <c r="GZK46" s="41"/>
      <c r="GZL46" s="41"/>
      <c r="GZM46" s="41"/>
      <c r="GZN46" s="41"/>
      <c r="GZO46" s="41"/>
      <c r="GZP46" s="41"/>
      <c r="GZQ46" s="41"/>
      <c r="GZR46" s="41"/>
      <c r="GZS46" s="41"/>
      <c r="GZT46" s="41"/>
      <c r="GZU46" s="41"/>
      <c r="GZV46" s="41"/>
      <c r="GZW46" s="41"/>
      <c r="GZX46" s="41"/>
      <c r="GZY46" s="41"/>
      <c r="GZZ46" s="41"/>
      <c r="HAA46" s="41"/>
      <c r="HAB46" s="41"/>
      <c r="HAC46" s="41"/>
      <c r="HAD46" s="41"/>
      <c r="HAE46" s="41"/>
      <c r="HAF46" s="41"/>
      <c r="HAG46" s="41"/>
      <c r="HAH46" s="41"/>
      <c r="HAI46" s="41"/>
      <c r="HAJ46" s="41"/>
      <c r="HAK46" s="41"/>
      <c r="HAL46" s="41"/>
      <c r="HAM46" s="41"/>
      <c r="HAN46" s="41"/>
      <c r="HAO46" s="41"/>
      <c r="HAP46" s="41"/>
      <c r="HAQ46" s="41"/>
      <c r="HAR46" s="41"/>
      <c r="HAS46" s="41"/>
      <c r="HAT46" s="41"/>
      <c r="HAU46" s="41"/>
      <c r="HAV46" s="41"/>
      <c r="HAW46" s="41"/>
      <c r="HAX46" s="41"/>
      <c r="HAY46" s="41"/>
      <c r="HAZ46" s="41"/>
      <c r="HBA46" s="41"/>
      <c r="HBB46" s="41"/>
      <c r="HBC46" s="41"/>
      <c r="HBD46" s="41"/>
      <c r="HBE46" s="41"/>
      <c r="HBF46" s="41"/>
      <c r="HBG46" s="41"/>
      <c r="HBH46" s="41"/>
      <c r="HBI46" s="41"/>
      <c r="HBJ46" s="41"/>
      <c r="HBK46" s="41"/>
      <c r="HBL46" s="41"/>
      <c r="HBM46" s="41"/>
      <c r="HBN46" s="41"/>
      <c r="HBO46" s="41"/>
      <c r="HBP46" s="41"/>
      <c r="HBQ46" s="41"/>
      <c r="HBR46" s="41"/>
      <c r="HBS46" s="41"/>
      <c r="HBT46" s="41"/>
      <c r="HBU46" s="41"/>
      <c r="HBV46" s="41"/>
      <c r="HBW46" s="41"/>
      <c r="HBX46" s="41"/>
      <c r="HBY46" s="41"/>
      <c r="HBZ46" s="41"/>
      <c r="HCA46" s="41"/>
      <c r="HCB46" s="41"/>
      <c r="HCC46" s="41"/>
      <c r="HCD46" s="41"/>
      <c r="HCE46" s="41"/>
      <c r="HCF46" s="41"/>
      <c r="HCG46" s="41"/>
      <c r="HCH46" s="41"/>
      <c r="HCI46" s="41"/>
      <c r="HCJ46" s="41"/>
      <c r="HCK46" s="41"/>
      <c r="HCL46" s="41"/>
      <c r="HCM46" s="41"/>
      <c r="HCN46" s="41"/>
      <c r="HCO46" s="41"/>
      <c r="HCP46" s="41"/>
      <c r="HCQ46" s="41"/>
      <c r="HCR46" s="41"/>
      <c r="HCS46" s="41"/>
      <c r="HCT46" s="41"/>
      <c r="HCU46" s="41"/>
      <c r="HCV46" s="41"/>
      <c r="HCW46" s="41"/>
      <c r="HCX46" s="41"/>
      <c r="HCY46" s="41"/>
      <c r="HCZ46" s="41"/>
      <c r="HDA46" s="41"/>
      <c r="HDB46" s="41"/>
      <c r="HDC46" s="41"/>
      <c r="HDD46" s="41"/>
      <c r="HDE46" s="41"/>
      <c r="HDF46" s="41"/>
      <c r="HDG46" s="41"/>
      <c r="HDH46" s="41"/>
      <c r="HDI46" s="41"/>
      <c r="HDJ46" s="41"/>
      <c r="HDK46" s="41"/>
      <c r="HDL46" s="41"/>
      <c r="HDM46" s="41"/>
      <c r="HDN46" s="41"/>
      <c r="HDO46" s="41"/>
      <c r="HDP46" s="41"/>
      <c r="HDQ46" s="41"/>
      <c r="HDR46" s="41"/>
      <c r="HDS46" s="41"/>
      <c r="HDT46" s="41"/>
      <c r="HDU46" s="41"/>
      <c r="HDV46" s="41"/>
      <c r="HDW46" s="41"/>
      <c r="HDX46" s="41"/>
      <c r="HDY46" s="41"/>
      <c r="HDZ46" s="41"/>
      <c r="HEA46" s="41"/>
      <c r="HEB46" s="41"/>
      <c r="HEC46" s="41"/>
      <c r="HED46" s="41"/>
      <c r="HEE46" s="41"/>
      <c r="HEF46" s="41"/>
      <c r="HEG46" s="41"/>
      <c r="HEH46" s="41"/>
      <c r="HEI46" s="41"/>
      <c r="HEJ46" s="41"/>
      <c r="HEK46" s="41"/>
      <c r="HEL46" s="41"/>
      <c r="HEM46" s="41"/>
      <c r="HEN46" s="41"/>
      <c r="HEO46" s="41"/>
      <c r="HEP46" s="41"/>
      <c r="HEQ46" s="41"/>
      <c r="HER46" s="41"/>
      <c r="HES46" s="41"/>
      <c r="HET46" s="41"/>
      <c r="HEU46" s="41"/>
      <c r="HEV46" s="41"/>
      <c r="HEW46" s="41"/>
      <c r="HEX46" s="41"/>
      <c r="HEY46" s="41"/>
      <c r="HEZ46" s="41"/>
      <c r="HFA46" s="41"/>
      <c r="HFB46" s="41"/>
      <c r="HFC46" s="41"/>
      <c r="HFD46" s="41"/>
      <c r="HFE46" s="41"/>
      <c r="HFF46" s="41"/>
      <c r="HFG46" s="41"/>
      <c r="HFH46" s="41"/>
      <c r="HFI46" s="41"/>
      <c r="HFJ46" s="41"/>
      <c r="HFK46" s="41"/>
      <c r="HFL46" s="41"/>
      <c r="HFM46" s="41"/>
      <c r="HFN46" s="41"/>
      <c r="HFO46" s="41"/>
      <c r="HFP46" s="41"/>
      <c r="HFQ46" s="41"/>
      <c r="HFR46" s="41"/>
      <c r="HFS46" s="41"/>
      <c r="HFT46" s="41"/>
      <c r="HFU46" s="41"/>
      <c r="HFV46" s="41"/>
      <c r="HFW46" s="41"/>
      <c r="HFX46" s="41"/>
      <c r="HFY46" s="41"/>
      <c r="HFZ46" s="41"/>
      <c r="HGA46" s="41"/>
      <c r="HGB46" s="41"/>
      <c r="HGC46" s="41"/>
      <c r="HGD46" s="41"/>
      <c r="HGE46" s="41"/>
      <c r="HGF46" s="41"/>
      <c r="HGG46" s="41"/>
      <c r="HGH46" s="41"/>
      <c r="HGI46" s="41"/>
      <c r="HGJ46" s="41"/>
      <c r="HGK46" s="41"/>
      <c r="HGL46" s="41"/>
      <c r="HGM46" s="41"/>
      <c r="HGN46" s="41"/>
      <c r="HGO46" s="41"/>
      <c r="HGP46" s="41"/>
      <c r="HGQ46" s="41"/>
      <c r="HGR46" s="41"/>
      <c r="HGS46" s="41"/>
      <c r="HGT46" s="41"/>
      <c r="HGU46" s="41"/>
      <c r="HGV46" s="41"/>
      <c r="HGW46" s="41"/>
      <c r="HGX46" s="41"/>
      <c r="HGY46" s="41"/>
      <c r="HGZ46" s="41"/>
      <c r="HHA46" s="41"/>
      <c r="HHB46" s="41"/>
      <c r="HHC46" s="41"/>
      <c r="HHD46" s="41"/>
      <c r="HHE46" s="41"/>
      <c r="HHF46" s="41"/>
      <c r="HHG46" s="41"/>
      <c r="HHH46" s="41"/>
      <c r="HHI46" s="41"/>
      <c r="HHJ46" s="41"/>
      <c r="HHK46" s="41"/>
      <c r="HHL46" s="41"/>
      <c r="HHM46" s="41"/>
      <c r="HHN46" s="41"/>
      <c r="HHO46" s="41"/>
      <c r="HHP46" s="41"/>
      <c r="HHQ46" s="41"/>
      <c r="HHR46" s="41"/>
      <c r="HHS46" s="41"/>
      <c r="HHT46" s="41"/>
      <c r="HHU46" s="41"/>
      <c r="HHV46" s="41"/>
      <c r="HHW46" s="41"/>
      <c r="HHX46" s="41"/>
      <c r="HHY46" s="41"/>
      <c r="HHZ46" s="41"/>
      <c r="HIA46" s="41"/>
      <c r="HIB46" s="41"/>
      <c r="HIC46" s="41"/>
      <c r="HID46" s="41"/>
      <c r="HIE46" s="41"/>
      <c r="HIF46" s="41"/>
      <c r="HIG46" s="41"/>
      <c r="HIH46" s="41"/>
      <c r="HII46" s="41"/>
      <c r="HIJ46" s="41"/>
      <c r="HIK46" s="41"/>
      <c r="HIL46" s="41"/>
      <c r="HIM46" s="41"/>
      <c r="HIN46" s="41"/>
      <c r="HIO46" s="41"/>
      <c r="HIP46" s="41"/>
      <c r="HIQ46" s="41"/>
      <c r="HIR46" s="41"/>
      <c r="HIS46" s="41"/>
      <c r="HIT46" s="41"/>
      <c r="HIU46" s="41"/>
      <c r="HIV46" s="41"/>
      <c r="HIW46" s="41"/>
      <c r="HIX46" s="41"/>
      <c r="HIY46" s="41"/>
      <c r="HIZ46" s="41"/>
      <c r="HJA46" s="41"/>
      <c r="HJB46" s="41"/>
      <c r="HJC46" s="41"/>
      <c r="HJD46" s="41"/>
      <c r="HJE46" s="41"/>
      <c r="HJF46" s="41"/>
      <c r="HJG46" s="41"/>
      <c r="HJH46" s="41"/>
      <c r="HJI46" s="41"/>
      <c r="HJJ46" s="41"/>
      <c r="HJK46" s="41"/>
      <c r="HJL46" s="41"/>
      <c r="HJM46" s="41"/>
      <c r="HJN46" s="41"/>
      <c r="HJO46" s="41"/>
      <c r="HJP46" s="41"/>
      <c r="HJQ46" s="41"/>
      <c r="HJR46" s="41"/>
      <c r="HJS46" s="41"/>
      <c r="HJT46" s="41"/>
      <c r="HJU46" s="41"/>
      <c r="HJV46" s="41"/>
      <c r="HJW46" s="41"/>
      <c r="HJX46" s="41"/>
      <c r="HJY46" s="41"/>
      <c r="HJZ46" s="41"/>
      <c r="HKA46" s="41"/>
      <c r="HKB46" s="41"/>
      <c r="HKC46" s="41"/>
      <c r="HKD46" s="41"/>
      <c r="HKE46" s="41"/>
      <c r="HKF46" s="41"/>
      <c r="HKG46" s="41"/>
      <c r="HKH46" s="41"/>
      <c r="HKI46" s="41"/>
      <c r="HKJ46" s="41"/>
      <c r="HKK46" s="41"/>
      <c r="HKL46" s="41"/>
      <c r="HKM46" s="41"/>
      <c r="HKN46" s="41"/>
      <c r="HKO46" s="41"/>
      <c r="HKP46" s="41"/>
      <c r="HKQ46" s="41"/>
      <c r="HKR46" s="41"/>
      <c r="HKS46" s="41"/>
      <c r="HKT46" s="41"/>
      <c r="HKU46" s="41"/>
      <c r="HKV46" s="41"/>
      <c r="HKW46" s="41"/>
      <c r="HKX46" s="41"/>
      <c r="HKY46" s="41"/>
      <c r="HKZ46" s="41"/>
      <c r="HLA46" s="41"/>
      <c r="HLB46" s="41"/>
      <c r="HLC46" s="41"/>
      <c r="HLD46" s="41"/>
      <c r="HLE46" s="41"/>
      <c r="HLF46" s="41"/>
      <c r="HLG46" s="41"/>
      <c r="HLH46" s="41"/>
      <c r="HLI46" s="41"/>
      <c r="HLJ46" s="41"/>
      <c r="HLK46" s="41"/>
      <c r="HLL46" s="41"/>
      <c r="HLM46" s="41"/>
      <c r="HLN46" s="41"/>
      <c r="HLO46" s="41"/>
      <c r="HLP46" s="41"/>
      <c r="HLQ46" s="41"/>
      <c r="HLR46" s="41"/>
      <c r="HLS46" s="41"/>
      <c r="HLT46" s="41"/>
      <c r="HLU46" s="41"/>
      <c r="HLV46" s="41"/>
      <c r="HLW46" s="41"/>
      <c r="HLX46" s="41"/>
      <c r="HLY46" s="41"/>
      <c r="HLZ46" s="41"/>
      <c r="HMA46" s="41"/>
      <c r="HMB46" s="41"/>
      <c r="HMC46" s="41"/>
      <c r="HMD46" s="41"/>
      <c r="HME46" s="41"/>
      <c r="HMF46" s="41"/>
      <c r="HMG46" s="41"/>
      <c r="HMH46" s="41"/>
      <c r="HMI46" s="41"/>
      <c r="HMJ46" s="41"/>
      <c r="HMK46" s="41"/>
      <c r="HML46" s="41"/>
      <c r="HMM46" s="41"/>
      <c r="HMN46" s="41"/>
      <c r="HMO46" s="41"/>
      <c r="HMP46" s="41"/>
      <c r="HMQ46" s="41"/>
      <c r="HMR46" s="41"/>
      <c r="HMS46" s="41"/>
      <c r="HMT46" s="41"/>
      <c r="HMU46" s="41"/>
      <c r="HMV46" s="41"/>
      <c r="HMW46" s="41"/>
      <c r="HMX46" s="41"/>
      <c r="HMY46" s="41"/>
      <c r="HMZ46" s="41"/>
      <c r="HNA46" s="41"/>
      <c r="HNB46" s="41"/>
      <c r="HNC46" s="41"/>
      <c r="HND46" s="41"/>
      <c r="HNE46" s="41"/>
      <c r="HNF46" s="41"/>
      <c r="HNG46" s="41"/>
      <c r="HNH46" s="41"/>
      <c r="HNI46" s="41"/>
      <c r="HNJ46" s="41"/>
      <c r="HNK46" s="41"/>
      <c r="HNL46" s="41"/>
      <c r="HNM46" s="41"/>
      <c r="HNN46" s="41"/>
      <c r="HNO46" s="41"/>
      <c r="HNP46" s="41"/>
      <c r="HNQ46" s="41"/>
      <c r="HNR46" s="41"/>
      <c r="HNS46" s="41"/>
      <c r="HNT46" s="41"/>
      <c r="HNU46" s="41"/>
      <c r="HNV46" s="41"/>
      <c r="HNW46" s="41"/>
      <c r="HNX46" s="41"/>
      <c r="HNY46" s="41"/>
      <c r="HNZ46" s="41"/>
      <c r="HOA46" s="41"/>
      <c r="HOB46" s="41"/>
      <c r="HOC46" s="41"/>
      <c r="HOD46" s="41"/>
      <c r="HOE46" s="41"/>
      <c r="HOF46" s="41"/>
      <c r="HOG46" s="41"/>
      <c r="HOH46" s="41"/>
      <c r="HOI46" s="41"/>
      <c r="HOJ46" s="41"/>
      <c r="HOK46" s="41"/>
      <c r="HOL46" s="41"/>
      <c r="HOM46" s="41"/>
      <c r="HON46" s="41"/>
      <c r="HOO46" s="41"/>
      <c r="HOP46" s="41"/>
      <c r="HOQ46" s="41"/>
      <c r="HOR46" s="41"/>
      <c r="HOS46" s="41"/>
      <c r="HOT46" s="41"/>
      <c r="HOU46" s="41"/>
      <c r="HOV46" s="41"/>
      <c r="HOW46" s="41"/>
      <c r="HOX46" s="41"/>
      <c r="HOY46" s="41"/>
      <c r="HOZ46" s="41"/>
      <c r="HPA46" s="41"/>
      <c r="HPB46" s="41"/>
      <c r="HPC46" s="41"/>
      <c r="HPD46" s="41"/>
      <c r="HPE46" s="41"/>
      <c r="HPF46" s="41"/>
      <c r="HPG46" s="41"/>
      <c r="HPH46" s="41"/>
      <c r="HPI46" s="41"/>
      <c r="HPJ46" s="41"/>
      <c r="HPK46" s="41"/>
      <c r="HPL46" s="41"/>
      <c r="HPM46" s="41"/>
      <c r="HPN46" s="41"/>
      <c r="HPO46" s="41"/>
      <c r="HPP46" s="41"/>
      <c r="HPQ46" s="41"/>
      <c r="HPR46" s="41"/>
      <c r="HPS46" s="41"/>
      <c r="HPT46" s="41"/>
      <c r="HPU46" s="41"/>
      <c r="HPV46" s="41"/>
      <c r="HPW46" s="41"/>
      <c r="HPX46" s="41"/>
      <c r="HPY46" s="41"/>
      <c r="HPZ46" s="41"/>
      <c r="HQA46" s="41"/>
      <c r="HQB46" s="41"/>
      <c r="HQC46" s="41"/>
      <c r="HQD46" s="41"/>
      <c r="HQE46" s="41"/>
      <c r="HQF46" s="41"/>
      <c r="HQG46" s="41"/>
      <c r="HQH46" s="41"/>
      <c r="HQI46" s="41"/>
      <c r="HQJ46" s="41"/>
      <c r="HQK46" s="41"/>
      <c r="HQL46" s="41"/>
      <c r="HQM46" s="41"/>
      <c r="HQN46" s="41"/>
      <c r="HQO46" s="41"/>
      <c r="HQP46" s="41"/>
      <c r="HQQ46" s="41"/>
      <c r="HQR46" s="41"/>
      <c r="HQS46" s="41"/>
      <c r="HQT46" s="41"/>
      <c r="HQU46" s="41"/>
      <c r="HQV46" s="41"/>
      <c r="HQW46" s="41"/>
      <c r="HQX46" s="41"/>
      <c r="HQY46" s="41"/>
      <c r="HQZ46" s="41"/>
      <c r="HRA46" s="41"/>
      <c r="HRB46" s="41"/>
      <c r="HRC46" s="41"/>
      <c r="HRD46" s="41"/>
      <c r="HRE46" s="41"/>
      <c r="HRF46" s="41"/>
      <c r="HRG46" s="41"/>
      <c r="HRH46" s="41"/>
      <c r="HRI46" s="41"/>
      <c r="HRJ46" s="41"/>
      <c r="HRK46" s="41"/>
      <c r="HRL46" s="41"/>
      <c r="HRM46" s="41"/>
      <c r="HRN46" s="41"/>
      <c r="HRO46" s="41"/>
      <c r="HRP46" s="41"/>
      <c r="HRQ46" s="41"/>
      <c r="HRR46" s="41"/>
      <c r="HRS46" s="41"/>
      <c r="HRT46" s="41"/>
      <c r="HRU46" s="41"/>
      <c r="HRV46" s="41"/>
      <c r="HRW46" s="41"/>
      <c r="HRX46" s="41"/>
      <c r="HRY46" s="41"/>
      <c r="HRZ46" s="41"/>
      <c r="HSA46" s="41"/>
      <c r="HSB46" s="41"/>
      <c r="HSC46" s="41"/>
      <c r="HSD46" s="41"/>
      <c r="HSE46" s="41"/>
      <c r="HSF46" s="41"/>
      <c r="HSG46" s="41"/>
      <c r="HSH46" s="41"/>
      <c r="HSI46" s="41"/>
      <c r="HSJ46" s="41"/>
      <c r="HSK46" s="41"/>
      <c r="HSL46" s="41"/>
      <c r="HSM46" s="41"/>
      <c r="HSN46" s="41"/>
      <c r="HSO46" s="41"/>
      <c r="HSP46" s="41"/>
      <c r="HSQ46" s="41"/>
      <c r="HSR46" s="41"/>
      <c r="HSS46" s="41"/>
      <c r="HST46" s="41"/>
      <c r="HSU46" s="41"/>
      <c r="HSV46" s="41"/>
      <c r="HSW46" s="41"/>
      <c r="HSX46" s="41"/>
      <c r="HSY46" s="41"/>
      <c r="HSZ46" s="41"/>
      <c r="HTA46" s="41"/>
      <c r="HTB46" s="41"/>
      <c r="HTC46" s="41"/>
      <c r="HTD46" s="41"/>
      <c r="HTE46" s="41"/>
      <c r="HTF46" s="41"/>
      <c r="HTG46" s="41"/>
      <c r="HTH46" s="41"/>
      <c r="HTI46" s="41"/>
      <c r="HTJ46" s="41"/>
      <c r="HTK46" s="41"/>
      <c r="HTL46" s="41"/>
      <c r="HTM46" s="41"/>
      <c r="HTN46" s="41"/>
      <c r="HTO46" s="41"/>
      <c r="HTP46" s="41"/>
      <c r="HTQ46" s="41"/>
      <c r="HTR46" s="41"/>
      <c r="HTS46" s="41"/>
      <c r="HTT46" s="41"/>
      <c r="HTU46" s="41"/>
      <c r="HTV46" s="41"/>
      <c r="HTW46" s="41"/>
      <c r="HTX46" s="41"/>
      <c r="HTY46" s="41"/>
      <c r="HTZ46" s="41"/>
      <c r="HUA46" s="41"/>
      <c r="HUB46" s="41"/>
      <c r="HUC46" s="41"/>
      <c r="HUD46" s="41"/>
      <c r="HUE46" s="41"/>
      <c r="HUF46" s="41"/>
      <c r="HUG46" s="41"/>
      <c r="HUH46" s="41"/>
      <c r="HUI46" s="41"/>
      <c r="HUJ46" s="41"/>
      <c r="HUK46" s="41"/>
      <c r="HUL46" s="41"/>
      <c r="HUM46" s="41"/>
      <c r="HUN46" s="41"/>
      <c r="HUO46" s="41"/>
      <c r="HUP46" s="41"/>
      <c r="HUQ46" s="41"/>
      <c r="HUR46" s="41"/>
      <c r="HUS46" s="41"/>
      <c r="HUT46" s="41"/>
      <c r="HUU46" s="41"/>
      <c r="HUV46" s="41"/>
      <c r="HUW46" s="41"/>
      <c r="HUX46" s="41"/>
      <c r="HUY46" s="41"/>
      <c r="HUZ46" s="41"/>
      <c r="HVA46" s="41"/>
      <c r="HVB46" s="41"/>
      <c r="HVC46" s="41"/>
      <c r="HVD46" s="41"/>
      <c r="HVE46" s="41"/>
      <c r="HVF46" s="41"/>
      <c r="HVG46" s="41"/>
      <c r="HVH46" s="41"/>
      <c r="HVI46" s="41"/>
      <c r="HVJ46" s="41"/>
      <c r="HVK46" s="41"/>
      <c r="HVL46" s="41"/>
      <c r="HVM46" s="41"/>
      <c r="HVN46" s="41"/>
      <c r="HVO46" s="41"/>
      <c r="HVP46" s="41"/>
      <c r="HVQ46" s="41"/>
      <c r="HVR46" s="41"/>
      <c r="HVS46" s="41"/>
      <c r="HVT46" s="41"/>
      <c r="HVU46" s="41"/>
      <c r="HVV46" s="41"/>
      <c r="HVW46" s="41"/>
      <c r="HVX46" s="41"/>
      <c r="HVY46" s="41"/>
      <c r="HVZ46" s="41"/>
      <c r="HWA46" s="41"/>
      <c r="HWB46" s="41"/>
      <c r="HWC46" s="41"/>
      <c r="HWD46" s="41"/>
      <c r="HWE46" s="41"/>
      <c r="HWF46" s="41"/>
      <c r="HWG46" s="41"/>
      <c r="HWH46" s="41"/>
      <c r="HWI46" s="41"/>
      <c r="HWJ46" s="41"/>
      <c r="HWK46" s="41"/>
      <c r="HWL46" s="41"/>
      <c r="HWM46" s="41"/>
      <c r="HWN46" s="41"/>
      <c r="HWO46" s="41"/>
      <c r="HWP46" s="41"/>
      <c r="HWQ46" s="41"/>
      <c r="HWR46" s="41"/>
      <c r="HWS46" s="41"/>
      <c r="HWT46" s="41"/>
      <c r="HWU46" s="41"/>
      <c r="HWV46" s="41"/>
      <c r="HWW46" s="41"/>
      <c r="HWX46" s="41"/>
      <c r="HWY46" s="41"/>
      <c r="HWZ46" s="41"/>
      <c r="HXA46" s="41"/>
      <c r="HXB46" s="41"/>
      <c r="HXC46" s="41"/>
      <c r="HXD46" s="41"/>
      <c r="HXE46" s="41"/>
      <c r="HXF46" s="41"/>
      <c r="HXG46" s="41"/>
      <c r="HXH46" s="41"/>
      <c r="HXI46" s="41"/>
      <c r="HXJ46" s="41"/>
      <c r="HXK46" s="41"/>
      <c r="HXL46" s="41"/>
      <c r="HXM46" s="41"/>
      <c r="HXN46" s="41"/>
      <c r="HXO46" s="41"/>
      <c r="HXP46" s="41"/>
      <c r="HXQ46" s="41"/>
      <c r="HXR46" s="41"/>
      <c r="HXS46" s="41"/>
      <c r="HXT46" s="41"/>
      <c r="HXU46" s="41"/>
      <c r="HXV46" s="41"/>
      <c r="HXW46" s="41"/>
      <c r="HXX46" s="41"/>
      <c r="HXY46" s="41"/>
      <c r="HXZ46" s="41"/>
      <c r="HYA46" s="41"/>
      <c r="HYB46" s="41"/>
      <c r="HYC46" s="41"/>
      <c r="HYD46" s="41"/>
      <c r="HYE46" s="41"/>
      <c r="HYF46" s="41"/>
      <c r="HYG46" s="41"/>
      <c r="HYH46" s="41"/>
      <c r="HYI46" s="41"/>
      <c r="HYJ46" s="41"/>
      <c r="HYK46" s="41"/>
      <c r="HYL46" s="41"/>
      <c r="HYM46" s="41"/>
      <c r="HYN46" s="41"/>
      <c r="HYO46" s="41"/>
      <c r="HYP46" s="41"/>
      <c r="HYQ46" s="41"/>
      <c r="HYR46" s="41"/>
      <c r="HYS46" s="41"/>
      <c r="HYT46" s="41"/>
      <c r="HYU46" s="41"/>
      <c r="HYV46" s="41"/>
      <c r="HYW46" s="41"/>
      <c r="HYX46" s="41"/>
      <c r="HYY46" s="41"/>
      <c r="HYZ46" s="41"/>
      <c r="HZA46" s="41"/>
      <c r="HZB46" s="41"/>
      <c r="HZC46" s="41"/>
      <c r="HZD46" s="41"/>
      <c r="HZE46" s="41"/>
      <c r="HZF46" s="41"/>
      <c r="HZG46" s="41"/>
      <c r="HZH46" s="41"/>
      <c r="HZI46" s="41"/>
      <c r="HZJ46" s="41"/>
      <c r="HZK46" s="41"/>
      <c r="HZL46" s="41"/>
      <c r="HZM46" s="41"/>
      <c r="HZN46" s="41"/>
      <c r="HZO46" s="41"/>
      <c r="HZP46" s="41"/>
      <c r="HZQ46" s="41"/>
      <c r="HZR46" s="41"/>
      <c r="HZS46" s="41"/>
      <c r="HZT46" s="41"/>
      <c r="HZU46" s="41"/>
      <c r="HZV46" s="41"/>
      <c r="HZW46" s="41"/>
      <c r="HZX46" s="41"/>
      <c r="HZY46" s="41"/>
      <c r="HZZ46" s="41"/>
      <c r="IAA46" s="41"/>
      <c r="IAB46" s="41"/>
      <c r="IAC46" s="41"/>
      <c r="IAD46" s="41"/>
      <c r="IAE46" s="41"/>
      <c r="IAF46" s="41"/>
      <c r="IAG46" s="41"/>
      <c r="IAH46" s="41"/>
      <c r="IAI46" s="41"/>
      <c r="IAJ46" s="41"/>
      <c r="IAK46" s="41"/>
      <c r="IAL46" s="41"/>
      <c r="IAM46" s="41"/>
      <c r="IAN46" s="41"/>
      <c r="IAO46" s="41"/>
      <c r="IAP46" s="41"/>
      <c r="IAQ46" s="41"/>
      <c r="IAR46" s="41"/>
      <c r="IAS46" s="41"/>
      <c r="IAT46" s="41"/>
      <c r="IAU46" s="41"/>
      <c r="IAV46" s="41"/>
      <c r="IAW46" s="41"/>
      <c r="IAX46" s="41"/>
      <c r="IAY46" s="41"/>
      <c r="IAZ46" s="41"/>
      <c r="IBA46" s="41"/>
      <c r="IBB46" s="41"/>
      <c r="IBC46" s="41"/>
      <c r="IBD46" s="41"/>
      <c r="IBE46" s="41"/>
      <c r="IBF46" s="41"/>
      <c r="IBG46" s="41"/>
      <c r="IBH46" s="41"/>
      <c r="IBI46" s="41"/>
      <c r="IBJ46" s="41"/>
      <c r="IBK46" s="41"/>
      <c r="IBL46" s="41"/>
      <c r="IBM46" s="41"/>
      <c r="IBN46" s="41"/>
      <c r="IBO46" s="41"/>
      <c r="IBP46" s="41"/>
      <c r="IBQ46" s="41"/>
      <c r="IBR46" s="41"/>
      <c r="IBS46" s="41"/>
      <c r="IBT46" s="41"/>
      <c r="IBU46" s="41"/>
      <c r="IBV46" s="41"/>
      <c r="IBW46" s="41"/>
      <c r="IBX46" s="41"/>
      <c r="IBY46" s="41"/>
      <c r="IBZ46" s="41"/>
      <c r="ICA46" s="41"/>
      <c r="ICB46" s="41"/>
      <c r="ICC46" s="41"/>
      <c r="ICD46" s="41"/>
      <c r="ICE46" s="41"/>
      <c r="ICF46" s="41"/>
      <c r="ICG46" s="41"/>
      <c r="ICH46" s="41"/>
      <c r="ICI46" s="41"/>
      <c r="ICJ46" s="41"/>
      <c r="ICK46" s="41"/>
      <c r="ICL46" s="41"/>
      <c r="ICM46" s="41"/>
      <c r="ICN46" s="41"/>
      <c r="ICO46" s="41"/>
      <c r="ICP46" s="41"/>
      <c r="ICQ46" s="41"/>
      <c r="ICR46" s="41"/>
      <c r="ICS46" s="41"/>
      <c r="ICT46" s="41"/>
      <c r="ICU46" s="41"/>
      <c r="ICV46" s="41"/>
      <c r="ICW46" s="41"/>
      <c r="ICX46" s="41"/>
      <c r="ICY46" s="41"/>
      <c r="ICZ46" s="41"/>
      <c r="IDA46" s="41"/>
      <c r="IDB46" s="41"/>
      <c r="IDC46" s="41"/>
      <c r="IDD46" s="41"/>
      <c r="IDE46" s="41"/>
      <c r="IDF46" s="41"/>
      <c r="IDG46" s="41"/>
      <c r="IDH46" s="41"/>
      <c r="IDI46" s="41"/>
      <c r="IDJ46" s="41"/>
      <c r="IDK46" s="41"/>
      <c r="IDL46" s="41"/>
      <c r="IDM46" s="41"/>
      <c r="IDN46" s="41"/>
      <c r="IDO46" s="41"/>
      <c r="IDP46" s="41"/>
      <c r="IDQ46" s="41"/>
      <c r="IDR46" s="41"/>
      <c r="IDS46" s="41"/>
      <c r="IDT46" s="41"/>
      <c r="IDU46" s="41"/>
      <c r="IDV46" s="41"/>
      <c r="IDW46" s="41"/>
      <c r="IDX46" s="41"/>
      <c r="IDY46" s="41"/>
      <c r="IDZ46" s="41"/>
      <c r="IEA46" s="41"/>
      <c r="IEB46" s="41"/>
      <c r="IEC46" s="41"/>
      <c r="IED46" s="41"/>
      <c r="IEE46" s="41"/>
      <c r="IEF46" s="41"/>
      <c r="IEG46" s="41"/>
      <c r="IEH46" s="41"/>
      <c r="IEI46" s="41"/>
      <c r="IEJ46" s="41"/>
      <c r="IEK46" s="41"/>
      <c r="IEL46" s="41"/>
      <c r="IEM46" s="41"/>
      <c r="IEN46" s="41"/>
      <c r="IEO46" s="41"/>
      <c r="IEP46" s="41"/>
      <c r="IEQ46" s="41"/>
      <c r="IER46" s="41"/>
      <c r="IES46" s="41"/>
      <c r="IET46" s="41"/>
      <c r="IEU46" s="41"/>
      <c r="IEV46" s="41"/>
      <c r="IEW46" s="41"/>
      <c r="IEX46" s="41"/>
      <c r="IEY46" s="41"/>
      <c r="IEZ46" s="41"/>
      <c r="IFA46" s="41"/>
      <c r="IFB46" s="41"/>
      <c r="IFC46" s="41"/>
      <c r="IFD46" s="41"/>
      <c r="IFE46" s="41"/>
      <c r="IFF46" s="41"/>
      <c r="IFG46" s="41"/>
      <c r="IFH46" s="41"/>
      <c r="IFI46" s="41"/>
      <c r="IFJ46" s="41"/>
      <c r="IFK46" s="41"/>
      <c r="IFL46" s="41"/>
      <c r="IFM46" s="41"/>
      <c r="IFN46" s="41"/>
      <c r="IFO46" s="41"/>
      <c r="IFP46" s="41"/>
      <c r="IFQ46" s="41"/>
      <c r="IFR46" s="41"/>
      <c r="IFS46" s="41"/>
      <c r="IFT46" s="41"/>
      <c r="IFU46" s="41"/>
      <c r="IFV46" s="41"/>
      <c r="IFW46" s="41"/>
      <c r="IFX46" s="41"/>
      <c r="IFY46" s="41"/>
      <c r="IFZ46" s="41"/>
      <c r="IGA46" s="41"/>
      <c r="IGB46" s="41"/>
      <c r="IGC46" s="41"/>
      <c r="IGD46" s="41"/>
      <c r="IGE46" s="41"/>
      <c r="IGF46" s="41"/>
      <c r="IGG46" s="41"/>
      <c r="IGH46" s="41"/>
      <c r="IGI46" s="41"/>
      <c r="IGJ46" s="41"/>
      <c r="IGK46" s="41"/>
      <c r="IGL46" s="41"/>
      <c r="IGM46" s="41"/>
      <c r="IGN46" s="41"/>
      <c r="IGO46" s="41"/>
      <c r="IGP46" s="41"/>
      <c r="IGQ46" s="41"/>
      <c r="IGR46" s="41"/>
      <c r="IGS46" s="41"/>
      <c r="IGT46" s="41"/>
      <c r="IGU46" s="41"/>
      <c r="IGV46" s="41"/>
      <c r="IGW46" s="41"/>
      <c r="IGX46" s="41"/>
      <c r="IGY46" s="41"/>
      <c r="IGZ46" s="41"/>
      <c r="IHA46" s="41"/>
      <c r="IHB46" s="41"/>
      <c r="IHC46" s="41"/>
      <c r="IHD46" s="41"/>
      <c r="IHE46" s="41"/>
      <c r="IHF46" s="41"/>
      <c r="IHG46" s="41"/>
      <c r="IHH46" s="41"/>
      <c r="IHI46" s="41"/>
      <c r="IHJ46" s="41"/>
      <c r="IHK46" s="41"/>
      <c r="IHL46" s="41"/>
      <c r="IHM46" s="41"/>
      <c r="IHN46" s="41"/>
      <c r="IHO46" s="41"/>
      <c r="IHP46" s="41"/>
      <c r="IHQ46" s="41"/>
      <c r="IHR46" s="41"/>
      <c r="IHS46" s="41"/>
      <c r="IHT46" s="41"/>
      <c r="IHU46" s="41"/>
      <c r="IHV46" s="41"/>
      <c r="IHW46" s="41"/>
      <c r="IHX46" s="41"/>
      <c r="IHY46" s="41"/>
      <c r="IHZ46" s="41"/>
      <c r="IIA46" s="41"/>
      <c r="IIB46" s="41"/>
      <c r="IIC46" s="41"/>
      <c r="IID46" s="41"/>
      <c r="IIE46" s="41"/>
      <c r="IIF46" s="41"/>
      <c r="IIG46" s="41"/>
      <c r="IIH46" s="41"/>
      <c r="III46" s="41"/>
      <c r="IIJ46" s="41"/>
      <c r="IIK46" s="41"/>
      <c r="IIL46" s="41"/>
      <c r="IIM46" s="41"/>
      <c r="IIN46" s="41"/>
      <c r="IIO46" s="41"/>
      <c r="IIP46" s="41"/>
      <c r="IIQ46" s="41"/>
      <c r="IIR46" s="41"/>
      <c r="IIS46" s="41"/>
      <c r="IIT46" s="41"/>
      <c r="IIU46" s="41"/>
      <c r="IIV46" s="41"/>
      <c r="IIW46" s="41"/>
      <c r="IIX46" s="41"/>
      <c r="IIY46" s="41"/>
      <c r="IIZ46" s="41"/>
      <c r="IJA46" s="41"/>
      <c r="IJB46" s="41"/>
      <c r="IJC46" s="41"/>
      <c r="IJD46" s="41"/>
      <c r="IJE46" s="41"/>
      <c r="IJF46" s="41"/>
      <c r="IJG46" s="41"/>
      <c r="IJH46" s="41"/>
      <c r="IJI46" s="41"/>
      <c r="IJJ46" s="41"/>
      <c r="IJK46" s="41"/>
      <c r="IJL46" s="41"/>
      <c r="IJM46" s="41"/>
      <c r="IJN46" s="41"/>
      <c r="IJO46" s="41"/>
      <c r="IJP46" s="41"/>
      <c r="IJQ46" s="41"/>
      <c r="IJR46" s="41"/>
      <c r="IJS46" s="41"/>
      <c r="IJT46" s="41"/>
      <c r="IJU46" s="41"/>
      <c r="IJV46" s="41"/>
      <c r="IJW46" s="41"/>
      <c r="IJX46" s="41"/>
      <c r="IJY46" s="41"/>
      <c r="IJZ46" s="41"/>
      <c r="IKA46" s="41"/>
      <c r="IKB46" s="41"/>
      <c r="IKC46" s="41"/>
      <c r="IKD46" s="41"/>
      <c r="IKE46" s="41"/>
      <c r="IKF46" s="41"/>
      <c r="IKG46" s="41"/>
      <c r="IKH46" s="41"/>
      <c r="IKI46" s="41"/>
      <c r="IKJ46" s="41"/>
      <c r="IKK46" s="41"/>
      <c r="IKL46" s="41"/>
      <c r="IKM46" s="41"/>
      <c r="IKN46" s="41"/>
      <c r="IKO46" s="41"/>
      <c r="IKP46" s="41"/>
      <c r="IKQ46" s="41"/>
      <c r="IKR46" s="41"/>
      <c r="IKS46" s="41"/>
      <c r="IKT46" s="41"/>
      <c r="IKU46" s="41"/>
      <c r="IKV46" s="41"/>
      <c r="IKW46" s="41"/>
      <c r="IKX46" s="41"/>
      <c r="IKY46" s="41"/>
      <c r="IKZ46" s="41"/>
      <c r="ILA46" s="41"/>
      <c r="ILB46" s="41"/>
      <c r="ILC46" s="41"/>
      <c r="ILD46" s="41"/>
      <c r="ILE46" s="41"/>
      <c r="ILF46" s="41"/>
      <c r="ILG46" s="41"/>
      <c r="ILH46" s="41"/>
      <c r="ILI46" s="41"/>
      <c r="ILJ46" s="41"/>
      <c r="ILK46" s="41"/>
      <c r="ILL46" s="41"/>
      <c r="ILM46" s="41"/>
      <c r="ILN46" s="41"/>
      <c r="ILO46" s="41"/>
      <c r="ILP46" s="41"/>
      <c r="ILQ46" s="41"/>
      <c r="ILR46" s="41"/>
      <c r="ILS46" s="41"/>
      <c r="ILT46" s="41"/>
      <c r="ILU46" s="41"/>
      <c r="ILV46" s="41"/>
      <c r="ILW46" s="41"/>
      <c r="ILX46" s="41"/>
      <c r="ILY46" s="41"/>
      <c r="ILZ46" s="41"/>
      <c r="IMA46" s="41"/>
      <c r="IMB46" s="41"/>
      <c r="IMC46" s="41"/>
      <c r="IMD46" s="41"/>
      <c r="IME46" s="41"/>
      <c r="IMF46" s="41"/>
      <c r="IMG46" s="41"/>
      <c r="IMH46" s="41"/>
      <c r="IMI46" s="41"/>
      <c r="IMJ46" s="41"/>
      <c r="IMK46" s="41"/>
      <c r="IML46" s="41"/>
      <c r="IMM46" s="41"/>
      <c r="IMN46" s="41"/>
      <c r="IMO46" s="41"/>
      <c r="IMP46" s="41"/>
      <c r="IMQ46" s="41"/>
      <c r="IMR46" s="41"/>
      <c r="IMS46" s="41"/>
      <c r="IMT46" s="41"/>
      <c r="IMU46" s="41"/>
      <c r="IMV46" s="41"/>
      <c r="IMW46" s="41"/>
      <c r="IMX46" s="41"/>
      <c r="IMY46" s="41"/>
      <c r="IMZ46" s="41"/>
      <c r="INA46" s="41"/>
      <c r="INB46" s="41"/>
      <c r="INC46" s="41"/>
      <c r="IND46" s="41"/>
      <c r="INE46" s="41"/>
      <c r="INF46" s="41"/>
      <c r="ING46" s="41"/>
      <c r="INH46" s="41"/>
      <c r="INI46" s="41"/>
      <c r="INJ46" s="41"/>
      <c r="INK46" s="41"/>
      <c r="INL46" s="41"/>
      <c r="INM46" s="41"/>
      <c r="INN46" s="41"/>
      <c r="INO46" s="41"/>
      <c r="INP46" s="41"/>
      <c r="INQ46" s="41"/>
      <c r="INR46" s="41"/>
      <c r="INS46" s="41"/>
      <c r="INT46" s="41"/>
      <c r="INU46" s="41"/>
      <c r="INV46" s="41"/>
      <c r="INW46" s="41"/>
      <c r="INX46" s="41"/>
      <c r="INY46" s="41"/>
      <c r="INZ46" s="41"/>
      <c r="IOA46" s="41"/>
      <c r="IOB46" s="41"/>
      <c r="IOC46" s="41"/>
      <c r="IOD46" s="41"/>
      <c r="IOE46" s="41"/>
      <c r="IOF46" s="41"/>
      <c r="IOG46" s="41"/>
      <c r="IOH46" s="41"/>
      <c r="IOI46" s="41"/>
      <c r="IOJ46" s="41"/>
      <c r="IOK46" s="41"/>
      <c r="IOL46" s="41"/>
      <c r="IOM46" s="41"/>
      <c r="ION46" s="41"/>
      <c r="IOO46" s="41"/>
      <c r="IOP46" s="41"/>
      <c r="IOQ46" s="41"/>
      <c r="IOR46" s="41"/>
      <c r="IOS46" s="41"/>
      <c r="IOT46" s="41"/>
      <c r="IOU46" s="41"/>
      <c r="IOV46" s="41"/>
      <c r="IOW46" s="41"/>
      <c r="IOX46" s="41"/>
      <c r="IOY46" s="41"/>
      <c r="IOZ46" s="41"/>
      <c r="IPA46" s="41"/>
      <c r="IPB46" s="41"/>
      <c r="IPC46" s="41"/>
      <c r="IPD46" s="41"/>
      <c r="IPE46" s="41"/>
      <c r="IPF46" s="41"/>
      <c r="IPG46" s="41"/>
      <c r="IPH46" s="41"/>
      <c r="IPI46" s="41"/>
      <c r="IPJ46" s="41"/>
      <c r="IPK46" s="41"/>
      <c r="IPL46" s="41"/>
      <c r="IPM46" s="41"/>
      <c r="IPN46" s="41"/>
      <c r="IPO46" s="41"/>
      <c r="IPP46" s="41"/>
      <c r="IPQ46" s="41"/>
      <c r="IPR46" s="41"/>
      <c r="IPS46" s="41"/>
      <c r="IPT46" s="41"/>
      <c r="IPU46" s="41"/>
      <c r="IPV46" s="41"/>
      <c r="IPW46" s="41"/>
      <c r="IPX46" s="41"/>
      <c r="IPY46" s="41"/>
      <c r="IPZ46" s="41"/>
      <c r="IQA46" s="41"/>
      <c r="IQB46" s="41"/>
      <c r="IQC46" s="41"/>
      <c r="IQD46" s="41"/>
      <c r="IQE46" s="41"/>
      <c r="IQF46" s="41"/>
      <c r="IQG46" s="41"/>
      <c r="IQH46" s="41"/>
      <c r="IQI46" s="41"/>
      <c r="IQJ46" s="41"/>
      <c r="IQK46" s="41"/>
      <c r="IQL46" s="41"/>
      <c r="IQM46" s="41"/>
      <c r="IQN46" s="41"/>
      <c r="IQO46" s="41"/>
      <c r="IQP46" s="41"/>
      <c r="IQQ46" s="41"/>
      <c r="IQR46" s="41"/>
      <c r="IQS46" s="41"/>
      <c r="IQT46" s="41"/>
      <c r="IQU46" s="41"/>
      <c r="IQV46" s="41"/>
      <c r="IQW46" s="41"/>
      <c r="IQX46" s="41"/>
      <c r="IQY46" s="41"/>
      <c r="IQZ46" s="41"/>
      <c r="IRA46" s="41"/>
      <c r="IRB46" s="41"/>
      <c r="IRC46" s="41"/>
      <c r="IRD46" s="41"/>
      <c r="IRE46" s="41"/>
      <c r="IRF46" s="41"/>
      <c r="IRG46" s="41"/>
      <c r="IRH46" s="41"/>
      <c r="IRI46" s="41"/>
      <c r="IRJ46" s="41"/>
      <c r="IRK46" s="41"/>
      <c r="IRL46" s="41"/>
      <c r="IRM46" s="41"/>
      <c r="IRN46" s="41"/>
      <c r="IRO46" s="41"/>
      <c r="IRP46" s="41"/>
      <c r="IRQ46" s="41"/>
      <c r="IRR46" s="41"/>
      <c r="IRS46" s="41"/>
      <c r="IRT46" s="41"/>
      <c r="IRU46" s="41"/>
      <c r="IRV46" s="41"/>
      <c r="IRW46" s="41"/>
      <c r="IRX46" s="41"/>
      <c r="IRY46" s="41"/>
      <c r="IRZ46" s="41"/>
      <c r="ISA46" s="41"/>
      <c r="ISB46" s="41"/>
      <c r="ISC46" s="41"/>
      <c r="ISD46" s="41"/>
      <c r="ISE46" s="41"/>
      <c r="ISF46" s="41"/>
      <c r="ISG46" s="41"/>
      <c r="ISH46" s="41"/>
      <c r="ISI46" s="41"/>
      <c r="ISJ46" s="41"/>
      <c r="ISK46" s="41"/>
      <c r="ISL46" s="41"/>
      <c r="ISM46" s="41"/>
      <c r="ISN46" s="41"/>
      <c r="ISO46" s="41"/>
      <c r="ISP46" s="41"/>
      <c r="ISQ46" s="41"/>
      <c r="ISR46" s="41"/>
      <c r="ISS46" s="41"/>
      <c r="IST46" s="41"/>
      <c r="ISU46" s="41"/>
      <c r="ISV46" s="41"/>
      <c r="ISW46" s="41"/>
      <c r="ISX46" s="41"/>
      <c r="ISY46" s="41"/>
      <c r="ISZ46" s="41"/>
      <c r="ITA46" s="41"/>
      <c r="ITB46" s="41"/>
      <c r="ITC46" s="41"/>
      <c r="ITD46" s="41"/>
      <c r="ITE46" s="41"/>
      <c r="ITF46" s="41"/>
      <c r="ITG46" s="41"/>
      <c r="ITH46" s="41"/>
      <c r="ITI46" s="41"/>
      <c r="ITJ46" s="41"/>
      <c r="ITK46" s="41"/>
      <c r="ITL46" s="41"/>
      <c r="ITM46" s="41"/>
      <c r="ITN46" s="41"/>
      <c r="ITO46" s="41"/>
      <c r="ITP46" s="41"/>
      <c r="ITQ46" s="41"/>
      <c r="ITR46" s="41"/>
      <c r="ITS46" s="41"/>
      <c r="ITT46" s="41"/>
      <c r="ITU46" s="41"/>
      <c r="ITV46" s="41"/>
      <c r="ITW46" s="41"/>
      <c r="ITX46" s="41"/>
      <c r="ITY46" s="41"/>
      <c r="ITZ46" s="41"/>
      <c r="IUA46" s="41"/>
      <c r="IUB46" s="41"/>
      <c r="IUC46" s="41"/>
      <c r="IUD46" s="41"/>
      <c r="IUE46" s="41"/>
      <c r="IUF46" s="41"/>
      <c r="IUG46" s="41"/>
      <c r="IUH46" s="41"/>
      <c r="IUI46" s="41"/>
      <c r="IUJ46" s="41"/>
      <c r="IUK46" s="41"/>
      <c r="IUL46" s="41"/>
      <c r="IUM46" s="41"/>
      <c r="IUN46" s="41"/>
      <c r="IUO46" s="41"/>
      <c r="IUP46" s="41"/>
      <c r="IUQ46" s="41"/>
      <c r="IUR46" s="41"/>
      <c r="IUS46" s="41"/>
      <c r="IUT46" s="41"/>
      <c r="IUU46" s="41"/>
      <c r="IUV46" s="41"/>
      <c r="IUW46" s="41"/>
      <c r="IUX46" s="41"/>
      <c r="IUY46" s="41"/>
      <c r="IUZ46" s="41"/>
      <c r="IVA46" s="41"/>
      <c r="IVB46" s="41"/>
      <c r="IVC46" s="41"/>
      <c r="IVD46" s="41"/>
      <c r="IVE46" s="41"/>
      <c r="IVF46" s="41"/>
      <c r="IVG46" s="41"/>
      <c r="IVH46" s="41"/>
      <c r="IVI46" s="41"/>
      <c r="IVJ46" s="41"/>
      <c r="IVK46" s="41"/>
      <c r="IVL46" s="41"/>
      <c r="IVM46" s="41"/>
      <c r="IVN46" s="41"/>
      <c r="IVO46" s="41"/>
      <c r="IVP46" s="41"/>
      <c r="IVQ46" s="41"/>
      <c r="IVR46" s="41"/>
      <c r="IVS46" s="41"/>
      <c r="IVT46" s="41"/>
      <c r="IVU46" s="41"/>
      <c r="IVV46" s="41"/>
      <c r="IVW46" s="41"/>
      <c r="IVX46" s="41"/>
      <c r="IVY46" s="41"/>
      <c r="IVZ46" s="41"/>
      <c r="IWA46" s="41"/>
      <c r="IWB46" s="41"/>
      <c r="IWC46" s="41"/>
      <c r="IWD46" s="41"/>
      <c r="IWE46" s="41"/>
      <c r="IWF46" s="41"/>
      <c r="IWG46" s="41"/>
      <c r="IWH46" s="41"/>
      <c r="IWI46" s="41"/>
      <c r="IWJ46" s="41"/>
      <c r="IWK46" s="41"/>
      <c r="IWL46" s="41"/>
      <c r="IWM46" s="41"/>
      <c r="IWN46" s="41"/>
      <c r="IWO46" s="41"/>
      <c r="IWP46" s="41"/>
      <c r="IWQ46" s="41"/>
      <c r="IWR46" s="41"/>
      <c r="IWS46" s="41"/>
      <c r="IWT46" s="41"/>
      <c r="IWU46" s="41"/>
      <c r="IWV46" s="41"/>
      <c r="IWW46" s="41"/>
      <c r="IWX46" s="41"/>
      <c r="IWY46" s="41"/>
      <c r="IWZ46" s="41"/>
      <c r="IXA46" s="41"/>
      <c r="IXB46" s="41"/>
      <c r="IXC46" s="41"/>
      <c r="IXD46" s="41"/>
      <c r="IXE46" s="41"/>
      <c r="IXF46" s="41"/>
      <c r="IXG46" s="41"/>
      <c r="IXH46" s="41"/>
      <c r="IXI46" s="41"/>
      <c r="IXJ46" s="41"/>
      <c r="IXK46" s="41"/>
      <c r="IXL46" s="41"/>
      <c r="IXM46" s="41"/>
      <c r="IXN46" s="41"/>
      <c r="IXO46" s="41"/>
      <c r="IXP46" s="41"/>
      <c r="IXQ46" s="41"/>
      <c r="IXR46" s="41"/>
      <c r="IXS46" s="41"/>
      <c r="IXT46" s="41"/>
      <c r="IXU46" s="41"/>
      <c r="IXV46" s="41"/>
      <c r="IXW46" s="41"/>
      <c r="IXX46" s="41"/>
      <c r="IXY46" s="41"/>
      <c r="IXZ46" s="41"/>
      <c r="IYA46" s="41"/>
      <c r="IYB46" s="41"/>
      <c r="IYC46" s="41"/>
      <c r="IYD46" s="41"/>
      <c r="IYE46" s="41"/>
      <c r="IYF46" s="41"/>
      <c r="IYG46" s="41"/>
      <c r="IYH46" s="41"/>
      <c r="IYI46" s="41"/>
      <c r="IYJ46" s="41"/>
      <c r="IYK46" s="41"/>
      <c r="IYL46" s="41"/>
      <c r="IYM46" s="41"/>
      <c r="IYN46" s="41"/>
      <c r="IYO46" s="41"/>
      <c r="IYP46" s="41"/>
      <c r="IYQ46" s="41"/>
      <c r="IYR46" s="41"/>
      <c r="IYS46" s="41"/>
      <c r="IYT46" s="41"/>
      <c r="IYU46" s="41"/>
      <c r="IYV46" s="41"/>
      <c r="IYW46" s="41"/>
      <c r="IYX46" s="41"/>
      <c r="IYY46" s="41"/>
      <c r="IYZ46" s="41"/>
      <c r="IZA46" s="41"/>
      <c r="IZB46" s="41"/>
      <c r="IZC46" s="41"/>
      <c r="IZD46" s="41"/>
      <c r="IZE46" s="41"/>
      <c r="IZF46" s="41"/>
      <c r="IZG46" s="41"/>
      <c r="IZH46" s="41"/>
      <c r="IZI46" s="41"/>
      <c r="IZJ46" s="41"/>
      <c r="IZK46" s="41"/>
      <c r="IZL46" s="41"/>
      <c r="IZM46" s="41"/>
      <c r="IZN46" s="41"/>
      <c r="IZO46" s="41"/>
      <c r="IZP46" s="41"/>
      <c r="IZQ46" s="41"/>
      <c r="IZR46" s="41"/>
      <c r="IZS46" s="41"/>
      <c r="IZT46" s="41"/>
      <c r="IZU46" s="41"/>
      <c r="IZV46" s="41"/>
      <c r="IZW46" s="41"/>
      <c r="IZX46" s="41"/>
      <c r="IZY46" s="41"/>
      <c r="IZZ46" s="41"/>
      <c r="JAA46" s="41"/>
      <c r="JAB46" s="41"/>
      <c r="JAC46" s="41"/>
      <c r="JAD46" s="41"/>
      <c r="JAE46" s="41"/>
      <c r="JAF46" s="41"/>
      <c r="JAG46" s="41"/>
      <c r="JAH46" s="41"/>
      <c r="JAI46" s="41"/>
      <c r="JAJ46" s="41"/>
      <c r="JAK46" s="41"/>
      <c r="JAL46" s="41"/>
      <c r="JAM46" s="41"/>
      <c r="JAN46" s="41"/>
      <c r="JAO46" s="41"/>
      <c r="JAP46" s="41"/>
      <c r="JAQ46" s="41"/>
      <c r="JAR46" s="41"/>
      <c r="JAS46" s="41"/>
      <c r="JAT46" s="41"/>
      <c r="JAU46" s="41"/>
      <c r="JAV46" s="41"/>
      <c r="JAW46" s="41"/>
      <c r="JAX46" s="41"/>
      <c r="JAY46" s="41"/>
      <c r="JAZ46" s="41"/>
      <c r="JBA46" s="41"/>
      <c r="JBB46" s="41"/>
      <c r="JBC46" s="41"/>
      <c r="JBD46" s="41"/>
      <c r="JBE46" s="41"/>
      <c r="JBF46" s="41"/>
      <c r="JBG46" s="41"/>
      <c r="JBH46" s="41"/>
      <c r="JBI46" s="41"/>
      <c r="JBJ46" s="41"/>
      <c r="JBK46" s="41"/>
      <c r="JBL46" s="41"/>
      <c r="JBM46" s="41"/>
      <c r="JBN46" s="41"/>
      <c r="JBO46" s="41"/>
      <c r="JBP46" s="41"/>
      <c r="JBQ46" s="41"/>
      <c r="JBR46" s="41"/>
      <c r="JBS46" s="41"/>
      <c r="JBT46" s="41"/>
      <c r="JBU46" s="41"/>
      <c r="JBV46" s="41"/>
      <c r="JBW46" s="41"/>
      <c r="JBX46" s="41"/>
      <c r="JBY46" s="41"/>
      <c r="JBZ46" s="41"/>
      <c r="JCA46" s="41"/>
      <c r="JCB46" s="41"/>
      <c r="JCC46" s="41"/>
      <c r="JCD46" s="41"/>
      <c r="JCE46" s="41"/>
      <c r="JCF46" s="41"/>
      <c r="JCG46" s="41"/>
      <c r="JCH46" s="41"/>
      <c r="JCI46" s="41"/>
      <c r="JCJ46" s="41"/>
      <c r="JCK46" s="41"/>
      <c r="JCL46" s="41"/>
      <c r="JCM46" s="41"/>
      <c r="JCN46" s="41"/>
      <c r="JCO46" s="41"/>
      <c r="JCP46" s="41"/>
      <c r="JCQ46" s="41"/>
      <c r="JCR46" s="41"/>
      <c r="JCS46" s="41"/>
      <c r="JCT46" s="41"/>
      <c r="JCU46" s="41"/>
      <c r="JCV46" s="41"/>
      <c r="JCW46" s="41"/>
      <c r="JCX46" s="41"/>
      <c r="JCY46" s="41"/>
      <c r="JCZ46" s="41"/>
      <c r="JDA46" s="41"/>
      <c r="JDB46" s="41"/>
      <c r="JDC46" s="41"/>
      <c r="JDD46" s="41"/>
      <c r="JDE46" s="41"/>
      <c r="JDF46" s="41"/>
      <c r="JDG46" s="41"/>
      <c r="JDH46" s="41"/>
      <c r="JDI46" s="41"/>
      <c r="JDJ46" s="41"/>
      <c r="JDK46" s="41"/>
      <c r="JDL46" s="41"/>
      <c r="JDM46" s="41"/>
      <c r="JDN46" s="41"/>
      <c r="JDO46" s="41"/>
      <c r="JDP46" s="41"/>
      <c r="JDQ46" s="41"/>
      <c r="JDR46" s="41"/>
      <c r="JDS46" s="41"/>
      <c r="JDT46" s="41"/>
      <c r="JDU46" s="41"/>
      <c r="JDV46" s="41"/>
      <c r="JDW46" s="41"/>
      <c r="JDX46" s="41"/>
      <c r="JDY46" s="41"/>
      <c r="JDZ46" s="41"/>
      <c r="JEA46" s="41"/>
      <c r="JEB46" s="41"/>
      <c r="JEC46" s="41"/>
      <c r="JED46" s="41"/>
      <c r="JEE46" s="41"/>
      <c r="JEF46" s="41"/>
      <c r="JEG46" s="41"/>
      <c r="JEH46" s="41"/>
      <c r="JEI46" s="41"/>
      <c r="JEJ46" s="41"/>
      <c r="JEK46" s="41"/>
      <c r="JEL46" s="41"/>
      <c r="JEM46" s="41"/>
      <c r="JEN46" s="41"/>
      <c r="JEO46" s="41"/>
      <c r="JEP46" s="41"/>
      <c r="JEQ46" s="41"/>
      <c r="JER46" s="41"/>
      <c r="JES46" s="41"/>
      <c r="JET46" s="41"/>
      <c r="JEU46" s="41"/>
      <c r="JEV46" s="41"/>
      <c r="JEW46" s="41"/>
      <c r="JEX46" s="41"/>
      <c r="JEY46" s="41"/>
      <c r="JEZ46" s="41"/>
      <c r="JFA46" s="41"/>
      <c r="JFB46" s="41"/>
      <c r="JFC46" s="41"/>
      <c r="JFD46" s="41"/>
      <c r="JFE46" s="41"/>
      <c r="JFF46" s="41"/>
      <c r="JFG46" s="41"/>
      <c r="JFH46" s="41"/>
      <c r="JFI46" s="41"/>
      <c r="JFJ46" s="41"/>
      <c r="JFK46" s="41"/>
      <c r="JFL46" s="41"/>
      <c r="JFM46" s="41"/>
      <c r="JFN46" s="41"/>
      <c r="JFO46" s="41"/>
      <c r="JFP46" s="41"/>
      <c r="JFQ46" s="41"/>
      <c r="JFR46" s="41"/>
      <c r="JFS46" s="41"/>
      <c r="JFT46" s="41"/>
      <c r="JFU46" s="41"/>
      <c r="JFV46" s="41"/>
      <c r="JFW46" s="41"/>
      <c r="JFX46" s="41"/>
      <c r="JFY46" s="41"/>
      <c r="JFZ46" s="41"/>
      <c r="JGA46" s="41"/>
      <c r="JGB46" s="41"/>
      <c r="JGC46" s="41"/>
      <c r="JGD46" s="41"/>
      <c r="JGE46" s="41"/>
      <c r="JGF46" s="41"/>
      <c r="JGG46" s="41"/>
      <c r="JGH46" s="41"/>
      <c r="JGI46" s="41"/>
      <c r="JGJ46" s="41"/>
      <c r="JGK46" s="41"/>
      <c r="JGL46" s="41"/>
      <c r="JGM46" s="41"/>
      <c r="JGN46" s="41"/>
      <c r="JGO46" s="41"/>
      <c r="JGP46" s="41"/>
      <c r="JGQ46" s="41"/>
      <c r="JGR46" s="41"/>
      <c r="JGS46" s="41"/>
      <c r="JGT46" s="41"/>
      <c r="JGU46" s="41"/>
      <c r="JGV46" s="41"/>
      <c r="JGW46" s="41"/>
      <c r="JGX46" s="41"/>
      <c r="JGY46" s="41"/>
      <c r="JGZ46" s="41"/>
      <c r="JHA46" s="41"/>
      <c r="JHB46" s="41"/>
      <c r="JHC46" s="41"/>
      <c r="JHD46" s="41"/>
      <c r="JHE46" s="41"/>
      <c r="JHF46" s="41"/>
      <c r="JHG46" s="41"/>
      <c r="JHH46" s="41"/>
      <c r="JHI46" s="41"/>
      <c r="JHJ46" s="41"/>
      <c r="JHK46" s="41"/>
      <c r="JHL46" s="41"/>
      <c r="JHM46" s="41"/>
      <c r="JHN46" s="41"/>
      <c r="JHO46" s="41"/>
      <c r="JHP46" s="41"/>
      <c r="JHQ46" s="41"/>
      <c r="JHR46" s="41"/>
      <c r="JHS46" s="41"/>
      <c r="JHT46" s="41"/>
      <c r="JHU46" s="41"/>
      <c r="JHV46" s="41"/>
      <c r="JHW46" s="41"/>
      <c r="JHX46" s="41"/>
      <c r="JHY46" s="41"/>
      <c r="JHZ46" s="41"/>
      <c r="JIA46" s="41"/>
      <c r="JIB46" s="41"/>
      <c r="JIC46" s="41"/>
      <c r="JID46" s="41"/>
      <c r="JIE46" s="41"/>
      <c r="JIF46" s="41"/>
      <c r="JIG46" s="41"/>
      <c r="JIH46" s="41"/>
      <c r="JII46" s="41"/>
      <c r="JIJ46" s="41"/>
      <c r="JIK46" s="41"/>
      <c r="JIL46" s="41"/>
      <c r="JIM46" s="41"/>
      <c r="JIN46" s="41"/>
      <c r="JIO46" s="41"/>
      <c r="JIP46" s="41"/>
      <c r="JIQ46" s="41"/>
      <c r="JIR46" s="41"/>
      <c r="JIS46" s="41"/>
      <c r="JIT46" s="41"/>
      <c r="JIU46" s="41"/>
      <c r="JIV46" s="41"/>
      <c r="JIW46" s="41"/>
      <c r="JIX46" s="41"/>
      <c r="JIY46" s="41"/>
      <c r="JIZ46" s="41"/>
      <c r="JJA46" s="41"/>
      <c r="JJB46" s="41"/>
      <c r="JJC46" s="41"/>
      <c r="JJD46" s="41"/>
      <c r="JJE46" s="41"/>
      <c r="JJF46" s="41"/>
      <c r="JJG46" s="41"/>
      <c r="JJH46" s="41"/>
      <c r="JJI46" s="41"/>
      <c r="JJJ46" s="41"/>
      <c r="JJK46" s="41"/>
      <c r="JJL46" s="41"/>
      <c r="JJM46" s="41"/>
      <c r="JJN46" s="41"/>
      <c r="JJO46" s="41"/>
      <c r="JJP46" s="41"/>
      <c r="JJQ46" s="41"/>
      <c r="JJR46" s="41"/>
      <c r="JJS46" s="41"/>
      <c r="JJT46" s="41"/>
      <c r="JJU46" s="41"/>
      <c r="JJV46" s="41"/>
      <c r="JJW46" s="41"/>
      <c r="JJX46" s="41"/>
      <c r="JJY46" s="41"/>
      <c r="JJZ46" s="41"/>
      <c r="JKA46" s="41"/>
      <c r="JKB46" s="41"/>
      <c r="JKC46" s="41"/>
      <c r="JKD46" s="41"/>
      <c r="JKE46" s="41"/>
      <c r="JKF46" s="41"/>
      <c r="JKG46" s="41"/>
      <c r="JKH46" s="41"/>
      <c r="JKI46" s="41"/>
      <c r="JKJ46" s="41"/>
      <c r="JKK46" s="41"/>
      <c r="JKL46" s="41"/>
      <c r="JKM46" s="41"/>
      <c r="JKN46" s="41"/>
      <c r="JKO46" s="41"/>
      <c r="JKP46" s="41"/>
      <c r="JKQ46" s="41"/>
      <c r="JKR46" s="41"/>
      <c r="JKS46" s="41"/>
      <c r="JKT46" s="41"/>
      <c r="JKU46" s="41"/>
      <c r="JKV46" s="41"/>
      <c r="JKW46" s="41"/>
      <c r="JKX46" s="41"/>
      <c r="JKY46" s="41"/>
      <c r="JKZ46" s="41"/>
      <c r="JLA46" s="41"/>
      <c r="JLB46" s="41"/>
      <c r="JLC46" s="41"/>
      <c r="JLD46" s="41"/>
      <c r="JLE46" s="41"/>
      <c r="JLF46" s="41"/>
      <c r="JLG46" s="41"/>
      <c r="JLH46" s="41"/>
      <c r="JLI46" s="41"/>
      <c r="JLJ46" s="41"/>
      <c r="JLK46" s="41"/>
      <c r="JLL46" s="41"/>
      <c r="JLM46" s="41"/>
      <c r="JLN46" s="41"/>
      <c r="JLO46" s="41"/>
      <c r="JLP46" s="41"/>
      <c r="JLQ46" s="41"/>
      <c r="JLR46" s="41"/>
      <c r="JLS46" s="41"/>
      <c r="JLT46" s="41"/>
      <c r="JLU46" s="41"/>
      <c r="JLV46" s="41"/>
      <c r="JLW46" s="41"/>
      <c r="JLX46" s="41"/>
      <c r="JLY46" s="41"/>
      <c r="JLZ46" s="41"/>
      <c r="JMA46" s="41"/>
      <c r="JMB46" s="41"/>
      <c r="JMC46" s="41"/>
      <c r="JMD46" s="41"/>
      <c r="JME46" s="41"/>
      <c r="JMF46" s="41"/>
      <c r="JMG46" s="41"/>
      <c r="JMH46" s="41"/>
      <c r="JMI46" s="41"/>
      <c r="JMJ46" s="41"/>
      <c r="JMK46" s="41"/>
      <c r="JML46" s="41"/>
      <c r="JMM46" s="41"/>
      <c r="JMN46" s="41"/>
      <c r="JMO46" s="41"/>
      <c r="JMP46" s="41"/>
      <c r="JMQ46" s="41"/>
      <c r="JMR46" s="41"/>
      <c r="JMS46" s="41"/>
      <c r="JMT46" s="41"/>
      <c r="JMU46" s="41"/>
      <c r="JMV46" s="41"/>
      <c r="JMW46" s="41"/>
      <c r="JMX46" s="41"/>
      <c r="JMY46" s="41"/>
      <c r="JMZ46" s="41"/>
      <c r="JNA46" s="41"/>
      <c r="JNB46" s="41"/>
      <c r="JNC46" s="41"/>
      <c r="JND46" s="41"/>
      <c r="JNE46" s="41"/>
      <c r="JNF46" s="41"/>
      <c r="JNG46" s="41"/>
      <c r="JNH46" s="41"/>
      <c r="JNI46" s="41"/>
      <c r="JNJ46" s="41"/>
      <c r="JNK46" s="41"/>
      <c r="JNL46" s="41"/>
      <c r="JNM46" s="41"/>
      <c r="JNN46" s="41"/>
      <c r="JNO46" s="41"/>
      <c r="JNP46" s="41"/>
      <c r="JNQ46" s="41"/>
      <c r="JNR46" s="41"/>
      <c r="JNS46" s="41"/>
      <c r="JNT46" s="41"/>
      <c r="JNU46" s="41"/>
      <c r="JNV46" s="41"/>
      <c r="JNW46" s="41"/>
      <c r="JNX46" s="41"/>
      <c r="JNY46" s="41"/>
      <c r="JNZ46" s="41"/>
      <c r="JOA46" s="41"/>
      <c r="JOB46" s="41"/>
      <c r="JOC46" s="41"/>
      <c r="JOD46" s="41"/>
      <c r="JOE46" s="41"/>
      <c r="JOF46" s="41"/>
      <c r="JOG46" s="41"/>
      <c r="JOH46" s="41"/>
      <c r="JOI46" s="41"/>
      <c r="JOJ46" s="41"/>
      <c r="JOK46" s="41"/>
      <c r="JOL46" s="41"/>
      <c r="JOM46" s="41"/>
      <c r="JON46" s="41"/>
      <c r="JOO46" s="41"/>
      <c r="JOP46" s="41"/>
      <c r="JOQ46" s="41"/>
      <c r="JOR46" s="41"/>
      <c r="JOS46" s="41"/>
      <c r="JOT46" s="41"/>
      <c r="JOU46" s="41"/>
      <c r="JOV46" s="41"/>
      <c r="JOW46" s="41"/>
      <c r="JOX46" s="41"/>
      <c r="JOY46" s="41"/>
      <c r="JOZ46" s="41"/>
      <c r="JPA46" s="41"/>
      <c r="JPB46" s="41"/>
      <c r="JPC46" s="41"/>
      <c r="JPD46" s="41"/>
      <c r="JPE46" s="41"/>
      <c r="JPF46" s="41"/>
      <c r="JPG46" s="41"/>
      <c r="JPH46" s="41"/>
      <c r="JPI46" s="41"/>
      <c r="JPJ46" s="41"/>
      <c r="JPK46" s="41"/>
      <c r="JPL46" s="41"/>
      <c r="JPM46" s="41"/>
      <c r="JPN46" s="41"/>
      <c r="JPO46" s="41"/>
      <c r="JPP46" s="41"/>
      <c r="JPQ46" s="41"/>
      <c r="JPR46" s="41"/>
      <c r="JPS46" s="41"/>
      <c r="JPT46" s="41"/>
      <c r="JPU46" s="41"/>
      <c r="JPV46" s="41"/>
      <c r="JPW46" s="41"/>
      <c r="JPX46" s="41"/>
      <c r="JPY46" s="41"/>
      <c r="JPZ46" s="41"/>
      <c r="JQA46" s="41"/>
      <c r="JQB46" s="41"/>
      <c r="JQC46" s="41"/>
      <c r="JQD46" s="41"/>
      <c r="JQE46" s="41"/>
      <c r="JQF46" s="41"/>
      <c r="JQG46" s="41"/>
      <c r="JQH46" s="41"/>
      <c r="JQI46" s="41"/>
      <c r="JQJ46" s="41"/>
      <c r="JQK46" s="41"/>
      <c r="JQL46" s="41"/>
      <c r="JQM46" s="41"/>
      <c r="JQN46" s="41"/>
      <c r="JQO46" s="41"/>
      <c r="JQP46" s="41"/>
      <c r="JQQ46" s="41"/>
      <c r="JQR46" s="41"/>
      <c r="JQS46" s="41"/>
      <c r="JQT46" s="41"/>
      <c r="JQU46" s="41"/>
      <c r="JQV46" s="41"/>
      <c r="JQW46" s="41"/>
      <c r="JQX46" s="41"/>
      <c r="JQY46" s="41"/>
      <c r="JQZ46" s="41"/>
      <c r="JRA46" s="41"/>
      <c r="JRB46" s="41"/>
      <c r="JRC46" s="41"/>
      <c r="JRD46" s="41"/>
      <c r="JRE46" s="41"/>
      <c r="JRF46" s="41"/>
      <c r="JRG46" s="41"/>
      <c r="JRH46" s="41"/>
      <c r="JRI46" s="41"/>
      <c r="JRJ46" s="41"/>
      <c r="JRK46" s="41"/>
      <c r="JRL46" s="41"/>
      <c r="JRM46" s="41"/>
      <c r="JRN46" s="41"/>
      <c r="JRO46" s="41"/>
      <c r="JRP46" s="41"/>
      <c r="JRQ46" s="41"/>
      <c r="JRR46" s="41"/>
      <c r="JRS46" s="41"/>
      <c r="JRT46" s="41"/>
      <c r="JRU46" s="41"/>
      <c r="JRV46" s="41"/>
      <c r="JRW46" s="41"/>
      <c r="JRX46" s="41"/>
      <c r="JRY46" s="41"/>
      <c r="JRZ46" s="41"/>
      <c r="JSA46" s="41"/>
      <c r="JSB46" s="41"/>
      <c r="JSC46" s="41"/>
      <c r="JSD46" s="41"/>
      <c r="JSE46" s="41"/>
      <c r="JSF46" s="41"/>
      <c r="JSG46" s="41"/>
      <c r="JSH46" s="41"/>
      <c r="JSI46" s="41"/>
      <c r="JSJ46" s="41"/>
      <c r="JSK46" s="41"/>
      <c r="JSL46" s="41"/>
      <c r="JSM46" s="41"/>
      <c r="JSN46" s="41"/>
      <c r="JSO46" s="41"/>
      <c r="JSP46" s="41"/>
      <c r="JSQ46" s="41"/>
      <c r="JSR46" s="41"/>
      <c r="JSS46" s="41"/>
      <c r="JST46" s="41"/>
      <c r="JSU46" s="41"/>
      <c r="JSV46" s="41"/>
      <c r="JSW46" s="41"/>
      <c r="JSX46" s="41"/>
      <c r="JSY46" s="41"/>
      <c r="JSZ46" s="41"/>
      <c r="JTA46" s="41"/>
      <c r="JTB46" s="41"/>
      <c r="JTC46" s="41"/>
      <c r="JTD46" s="41"/>
      <c r="JTE46" s="41"/>
      <c r="JTF46" s="41"/>
      <c r="JTG46" s="41"/>
      <c r="JTH46" s="41"/>
      <c r="JTI46" s="41"/>
      <c r="JTJ46" s="41"/>
      <c r="JTK46" s="41"/>
      <c r="JTL46" s="41"/>
      <c r="JTM46" s="41"/>
      <c r="JTN46" s="41"/>
      <c r="JTO46" s="41"/>
      <c r="JTP46" s="41"/>
      <c r="JTQ46" s="41"/>
      <c r="JTR46" s="41"/>
      <c r="JTS46" s="41"/>
      <c r="JTT46" s="41"/>
      <c r="JTU46" s="41"/>
      <c r="JTV46" s="41"/>
      <c r="JTW46" s="41"/>
      <c r="JTX46" s="41"/>
      <c r="JTY46" s="41"/>
      <c r="JTZ46" s="41"/>
      <c r="JUA46" s="41"/>
      <c r="JUB46" s="41"/>
      <c r="JUC46" s="41"/>
      <c r="JUD46" s="41"/>
      <c r="JUE46" s="41"/>
      <c r="JUF46" s="41"/>
      <c r="JUG46" s="41"/>
      <c r="JUH46" s="41"/>
      <c r="JUI46" s="41"/>
      <c r="JUJ46" s="41"/>
      <c r="JUK46" s="41"/>
      <c r="JUL46" s="41"/>
      <c r="JUM46" s="41"/>
      <c r="JUN46" s="41"/>
      <c r="JUO46" s="41"/>
      <c r="JUP46" s="41"/>
      <c r="JUQ46" s="41"/>
      <c r="JUR46" s="41"/>
      <c r="JUS46" s="41"/>
      <c r="JUT46" s="41"/>
      <c r="JUU46" s="41"/>
      <c r="JUV46" s="41"/>
      <c r="JUW46" s="41"/>
      <c r="JUX46" s="41"/>
      <c r="JUY46" s="41"/>
      <c r="JUZ46" s="41"/>
      <c r="JVA46" s="41"/>
      <c r="JVB46" s="41"/>
      <c r="JVC46" s="41"/>
      <c r="JVD46" s="41"/>
      <c r="JVE46" s="41"/>
      <c r="JVF46" s="41"/>
      <c r="JVG46" s="41"/>
      <c r="JVH46" s="41"/>
      <c r="JVI46" s="41"/>
      <c r="JVJ46" s="41"/>
      <c r="JVK46" s="41"/>
      <c r="JVL46" s="41"/>
      <c r="JVM46" s="41"/>
      <c r="JVN46" s="41"/>
      <c r="JVO46" s="41"/>
      <c r="JVP46" s="41"/>
      <c r="JVQ46" s="41"/>
      <c r="JVR46" s="41"/>
      <c r="JVS46" s="41"/>
      <c r="JVT46" s="41"/>
      <c r="JVU46" s="41"/>
      <c r="JVV46" s="41"/>
      <c r="JVW46" s="41"/>
      <c r="JVX46" s="41"/>
      <c r="JVY46" s="41"/>
      <c r="JVZ46" s="41"/>
      <c r="JWA46" s="41"/>
      <c r="JWB46" s="41"/>
      <c r="JWC46" s="41"/>
      <c r="JWD46" s="41"/>
      <c r="JWE46" s="41"/>
      <c r="JWF46" s="41"/>
      <c r="JWG46" s="41"/>
      <c r="JWH46" s="41"/>
      <c r="JWI46" s="41"/>
      <c r="JWJ46" s="41"/>
      <c r="JWK46" s="41"/>
      <c r="JWL46" s="41"/>
      <c r="JWM46" s="41"/>
      <c r="JWN46" s="41"/>
      <c r="JWO46" s="41"/>
      <c r="JWP46" s="41"/>
      <c r="JWQ46" s="41"/>
      <c r="JWR46" s="41"/>
      <c r="JWS46" s="41"/>
      <c r="JWT46" s="41"/>
      <c r="JWU46" s="41"/>
      <c r="JWV46" s="41"/>
      <c r="JWW46" s="41"/>
      <c r="JWX46" s="41"/>
      <c r="JWY46" s="41"/>
      <c r="JWZ46" s="41"/>
      <c r="JXA46" s="41"/>
      <c r="JXB46" s="41"/>
      <c r="JXC46" s="41"/>
      <c r="JXD46" s="41"/>
      <c r="JXE46" s="41"/>
      <c r="JXF46" s="41"/>
      <c r="JXG46" s="41"/>
      <c r="JXH46" s="41"/>
      <c r="JXI46" s="41"/>
      <c r="JXJ46" s="41"/>
      <c r="JXK46" s="41"/>
      <c r="JXL46" s="41"/>
      <c r="JXM46" s="41"/>
      <c r="JXN46" s="41"/>
      <c r="JXO46" s="41"/>
      <c r="JXP46" s="41"/>
      <c r="JXQ46" s="41"/>
      <c r="JXR46" s="41"/>
      <c r="JXS46" s="41"/>
      <c r="JXT46" s="41"/>
      <c r="JXU46" s="41"/>
      <c r="JXV46" s="41"/>
      <c r="JXW46" s="41"/>
      <c r="JXX46" s="41"/>
      <c r="JXY46" s="41"/>
      <c r="JXZ46" s="41"/>
      <c r="JYA46" s="41"/>
      <c r="JYB46" s="41"/>
      <c r="JYC46" s="41"/>
      <c r="JYD46" s="41"/>
      <c r="JYE46" s="41"/>
      <c r="JYF46" s="41"/>
      <c r="JYG46" s="41"/>
      <c r="JYH46" s="41"/>
      <c r="JYI46" s="41"/>
      <c r="JYJ46" s="41"/>
      <c r="JYK46" s="41"/>
      <c r="JYL46" s="41"/>
      <c r="JYM46" s="41"/>
      <c r="JYN46" s="41"/>
      <c r="JYO46" s="41"/>
      <c r="JYP46" s="41"/>
      <c r="JYQ46" s="41"/>
      <c r="JYR46" s="41"/>
      <c r="JYS46" s="41"/>
      <c r="JYT46" s="41"/>
      <c r="JYU46" s="41"/>
      <c r="JYV46" s="41"/>
      <c r="JYW46" s="41"/>
      <c r="JYX46" s="41"/>
      <c r="JYY46" s="41"/>
      <c r="JYZ46" s="41"/>
      <c r="JZA46" s="41"/>
      <c r="JZB46" s="41"/>
      <c r="JZC46" s="41"/>
      <c r="JZD46" s="41"/>
      <c r="JZE46" s="41"/>
      <c r="JZF46" s="41"/>
      <c r="JZG46" s="41"/>
      <c r="JZH46" s="41"/>
      <c r="JZI46" s="41"/>
      <c r="JZJ46" s="41"/>
      <c r="JZK46" s="41"/>
      <c r="JZL46" s="41"/>
      <c r="JZM46" s="41"/>
      <c r="JZN46" s="41"/>
      <c r="JZO46" s="41"/>
      <c r="JZP46" s="41"/>
      <c r="JZQ46" s="41"/>
      <c r="JZR46" s="41"/>
      <c r="JZS46" s="41"/>
      <c r="JZT46" s="41"/>
      <c r="JZU46" s="41"/>
      <c r="JZV46" s="41"/>
      <c r="JZW46" s="41"/>
      <c r="JZX46" s="41"/>
      <c r="JZY46" s="41"/>
      <c r="JZZ46" s="41"/>
      <c r="KAA46" s="41"/>
      <c r="KAB46" s="41"/>
      <c r="KAC46" s="41"/>
      <c r="KAD46" s="41"/>
      <c r="KAE46" s="41"/>
      <c r="KAF46" s="41"/>
      <c r="KAG46" s="41"/>
      <c r="KAH46" s="41"/>
      <c r="KAI46" s="41"/>
      <c r="KAJ46" s="41"/>
      <c r="KAK46" s="41"/>
      <c r="KAL46" s="41"/>
      <c r="KAM46" s="41"/>
      <c r="KAN46" s="41"/>
      <c r="KAO46" s="41"/>
      <c r="KAP46" s="41"/>
      <c r="KAQ46" s="41"/>
      <c r="KAR46" s="41"/>
      <c r="KAS46" s="41"/>
      <c r="KAT46" s="41"/>
      <c r="KAU46" s="41"/>
      <c r="KAV46" s="41"/>
      <c r="KAW46" s="41"/>
      <c r="KAX46" s="41"/>
      <c r="KAY46" s="41"/>
      <c r="KAZ46" s="41"/>
      <c r="KBA46" s="41"/>
      <c r="KBB46" s="41"/>
      <c r="KBC46" s="41"/>
      <c r="KBD46" s="41"/>
      <c r="KBE46" s="41"/>
      <c r="KBF46" s="41"/>
      <c r="KBG46" s="41"/>
      <c r="KBH46" s="41"/>
      <c r="KBI46" s="41"/>
      <c r="KBJ46" s="41"/>
      <c r="KBK46" s="41"/>
      <c r="KBL46" s="41"/>
      <c r="KBM46" s="41"/>
      <c r="KBN46" s="41"/>
      <c r="KBO46" s="41"/>
      <c r="KBP46" s="41"/>
      <c r="KBQ46" s="41"/>
      <c r="KBR46" s="41"/>
      <c r="KBS46" s="41"/>
      <c r="KBT46" s="41"/>
      <c r="KBU46" s="41"/>
      <c r="KBV46" s="41"/>
      <c r="KBW46" s="41"/>
      <c r="KBX46" s="41"/>
      <c r="KBY46" s="41"/>
      <c r="KBZ46" s="41"/>
      <c r="KCA46" s="41"/>
      <c r="KCB46" s="41"/>
      <c r="KCC46" s="41"/>
      <c r="KCD46" s="41"/>
      <c r="KCE46" s="41"/>
      <c r="KCF46" s="41"/>
      <c r="KCG46" s="41"/>
      <c r="KCH46" s="41"/>
      <c r="KCI46" s="41"/>
      <c r="KCJ46" s="41"/>
      <c r="KCK46" s="41"/>
      <c r="KCL46" s="41"/>
      <c r="KCM46" s="41"/>
      <c r="KCN46" s="41"/>
      <c r="KCO46" s="41"/>
      <c r="KCP46" s="41"/>
      <c r="KCQ46" s="41"/>
      <c r="KCR46" s="41"/>
      <c r="KCS46" s="41"/>
      <c r="KCT46" s="41"/>
      <c r="KCU46" s="41"/>
      <c r="KCV46" s="41"/>
      <c r="KCW46" s="41"/>
      <c r="KCX46" s="41"/>
      <c r="KCY46" s="41"/>
      <c r="KCZ46" s="41"/>
      <c r="KDA46" s="41"/>
      <c r="KDB46" s="41"/>
      <c r="KDC46" s="41"/>
      <c r="KDD46" s="41"/>
      <c r="KDE46" s="41"/>
      <c r="KDF46" s="41"/>
      <c r="KDG46" s="41"/>
      <c r="KDH46" s="41"/>
      <c r="KDI46" s="41"/>
      <c r="KDJ46" s="41"/>
      <c r="KDK46" s="41"/>
      <c r="KDL46" s="41"/>
      <c r="KDM46" s="41"/>
      <c r="KDN46" s="41"/>
      <c r="KDO46" s="41"/>
      <c r="KDP46" s="41"/>
      <c r="KDQ46" s="41"/>
      <c r="KDR46" s="41"/>
      <c r="KDS46" s="41"/>
      <c r="KDT46" s="41"/>
      <c r="KDU46" s="41"/>
      <c r="KDV46" s="41"/>
      <c r="KDW46" s="41"/>
      <c r="KDX46" s="41"/>
      <c r="KDY46" s="41"/>
      <c r="KDZ46" s="41"/>
      <c r="KEA46" s="41"/>
      <c r="KEB46" s="41"/>
      <c r="KEC46" s="41"/>
      <c r="KED46" s="41"/>
      <c r="KEE46" s="41"/>
      <c r="KEF46" s="41"/>
      <c r="KEG46" s="41"/>
      <c r="KEH46" s="41"/>
      <c r="KEI46" s="41"/>
      <c r="KEJ46" s="41"/>
      <c r="KEK46" s="41"/>
      <c r="KEL46" s="41"/>
      <c r="KEM46" s="41"/>
      <c r="KEN46" s="41"/>
      <c r="KEO46" s="41"/>
      <c r="KEP46" s="41"/>
      <c r="KEQ46" s="41"/>
      <c r="KER46" s="41"/>
      <c r="KES46" s="41"/>
      <c r="KET46" s="41"/>
      <c r="KEU46" s="41"/>
      <c r="KEV46" s="41"/>
      <c r="KEW46" s="41"/>
      <c r="KEX46" s="41"/>
      <c r="KEY46" s="41"/>
      <c r="KEZ46" s="41"/>
      <c r="KFA46" s="41"/>
      <c r="KFB46" s="41"/>
      <c r="KFC46" s="41"/>
      <c r="KFD46" s="41"/>
      <c r="KFE46" s="41"/>
      <c r="KFF46" s="41"/>
      <c r="KFG46" s="41"/>
      <c r="KFH46" s="41"/>
      <c r="KFI46" s="41"/>
      <c r="KFJ46" s="41"/>
      <c r="KFK46" s="41"/>
      <c r="KFL46" s="41"/>
      <c r="KFM46" s="41"/>
      <c r="KFN46" s="41"/>
      <c r="KFO46" s="41"/>
      <c r="KFP46" s="41"/>
      <c r="KFQ46" s="41"/>
      <c r="KFR46" s="41"/>
      <c r="KFS46" s="41"/>
      <c r="KFT46" s="41"/>
      <c r="KFU46" s="41"/>
      <c r="KFV46" s="41"/>
      <c r="KFW46" s="41"/>
      <c r="KFX46" s="41"/>
      <c r="KFY46" s="41"/>
      <c r="KFZ46" s="41"/>
      <c r="KGA46" s="41"/>
      <c r="KGB46" s="41"/>
      <c r="KGC46" s="41"/>
      <c r="KGD46" s="41"/>
      <c r="KGE46" s="41"/>
      <c r="KGF46" s="41"/>
      <c r="KGG46" s="41"/>
      <c r="KGH46" s="41"/>
      <c r="KGI46" s="41"/>
      <c r="KGJ46" s="41"/>
      <c r="KGK46" s="41"/>
      <c r="KGL46" s="41"/>
      <c r="KGM46" s="41"/>
      <c r="KGN46" s="41"/>
      <c r="KGO46" s="41"/>
      <c r="KGP46" s="41"/>
      <c r="KGQ46" s="41"/>
      <c r="KGR46" s="41"/>
      <c r="KGS46" s="41"/>
      <c r="KGT46" s="41"/>
      <c r="KGU46" s="41"/>
      <c r="KGV46" s="41"/>
      <c r="KGW46" s="41"/>
      <c r="KGX46" s="41"/>
      <c r="KGY46" s="41"/>
      <c r="KGZ46" s="41"/>
      <c r="KHA46" s="41"/>
      <c r="KHB46" s="41"/>
      <c r="KHC46" s="41"/>
      <c r="KHD46" s="41"/>
      <c r="KHE46" s="41"/>
      <c r="KHF46" s="41"/>
      <c r="KHG46" s="41"/>
      <c r="KHH46" s="41"/>
      <c r="KHI46" s="41"/>
      <c r="KHJ46" s="41"/>
      <c r="KHK46" s="41"/>
      <c r="KHL46" s="41"/>
      <c r="KHM46" s="41"/>
      <c r="KHN46" s="41"/>
      <c r="KHO46" s="41"/>
      <c r="KHP46" s="41"/>
      <c r="KHQ46" s="41"/>
      <c r="KHR46" s="41"/>
      <c r="KHS46" s="41"/>
      <c r="KHT46" s="41"/>
      <c r="KHU46" s="41"/>
      <c r="KHV46" s="41"/>
      <c r="KHW46" s="41"/>
      <c r="KHX46" s="41"/>
      <c r="KHY46" s="41"/>
      <c r="KHZ46" s="41"/>
      <c r="KIA46" s="41"/>
      <c r="KIB46" s="41"/>
      <c r="KIC46" s="41"/>
      <c r="KID46" s="41"/>
      <c r="KIE46" s="41"/>
      <c r="KIF46" s="41"/>
      <c r="KIG46" s="41"/>
      <c r="KIH46" s="41"/>
      <c r="KII46" s="41"/>
      <c r="KIJ46" s="41"/>
      <c r="KIK46" s="41"/>
      <c r="KIL46" s="41"/>
      <c r="KIM46" s="41"/>
      <c r="KIN46" s="41"/>
      <c r="KIO46" s="41"/>
      <c r="KIP46" s="41"/>
      <c r="KIQ46" s="41"/>
      <c r="KIR46" s="41"/>
      <c r="KIS46" s="41"/>
      <c r="KIT46" s="41"/>
      <c r="KIU46" s="41"/>
      <c r="KIV46" s="41"/>
      <c r="KIW46" s="41"/>
      <c r="KIX46" s="41"/>
      <c r="KIY46" s="41"/>
      <c r="KIZ46" s="41"/>
      <c r="KJA46" s="41"/>
      <c r="KJB46" s="41"/>
      <c r="KJC46" s="41"/>
      <c r="KJD46" s="41"/>
      <c r="KJE46" s="41"/>
      <c r="KJF46" s="41"/>
      <c r="KJG46" s="41"/>
      <c r="KJH46" s="41"/>
      <c r="KJI46" s="41"/>
      <c r="KJJ46" s="41"/>
      <c r="KJK46" s="41"/>
      <c r="KJL46" s="41"/>
      <c r="KJM46" s="41"/>
      <c r="KJN46" s="41"/>
      <c r="KJO46" s="41"/>
      <c r="KJP46" s="41"/>
      <c r="KJQ46" s="41"/>
      <c r="KJR46" s="41"/>
      <c r="KJS46" s="41"/>
      <c r="KJT46" s="41"/>
      <c r="KJU46" s="41"/>
      <c r="KJV46" s="41"/>
      <c r="KJW46" s="41"/>
      <c r="KJX46" s="41"/>
      <c r="KJY46" s="41"/>
      <c r="KJZ46" s="41"/>
      <c r="KKA46" s="41"/>
      <c r="KKB46" s="41"/>
      <c r="KKC46" s="41"/>
      <c r="KKD46" s="41"/>
      <c r="KKE46" s="41"/>
      <c r="KKF46" s="41"/>
      <c r="KKG46" s="41"/>
      <c r="KKH46" s="41"/>
      <c r="KKI46" s="41"/>
      <c r="KKJ46" s="41"/>
      <c r="KKK46" s="41"/>
      <c r="KKL46" s="41"/>
      <c r="KKM46" s="41"/>
      <c r="KKN46" s="41"/>
      <c r="KKO46" s="41"/>
      <c r="KKP46" s="41"/>
      <c r="KKQ46" s="41"/>
      <c r="KKR46" s="41"/>
      <c r="KKS46" s="41"/>
      <c r="KKT46" s="41"/>
      <c r="KKU46" s="41"/>
      <c r="KKV46" s="41"/>
      <c r="KKW46" s="41"/>
      <c r="KKX46" s="41"/>
      <c r="KKY46" s="41"/>
      <c r="KKZ46" s="41"/>
      <c r="KLA46" s="41"/>
      <c r="KLB46" s="41"/>
      <c r="KLC46" s="41"/>
      <c r="KLD46" s="41"/>
      <c r="KLE46" s="41"/>
      <c r="KLF46" s="41"/>
      <c r="KLG46" s="41"/>
      <c r="KLH46" s="41"/>
      <c r="KLI46" s="41"/>
      <c r="KLJ46" s="41"/>
      <c r="KLK46" s="41"/>
      <c r="KLL46" s="41"/>
      <c r="KLM46" s="41"/>
      <c r="KLN46" s="41"/>
      <c r="KLO46" s="41"/>
      <c r="KLP46" s="41"/>
      <c r="KLQ46" s="41"/>
      <c r="KLR46" s="41"/>
      <c r="KLS46" s="41"/>
      <c r="KLT46" s="41"/>
      <c r="KLU46" s="41"/>
      <c r="KLV46" s="41"/>
      <c r="KLW46" s="41"/>
      <c r="KLX46" s="41"/>
      <c r="KLY46" s="41"/>
      <c r="KLZ46" s="41"/>
      <c r="KMA46" s="41"/>
      <c r="KMB46" s="41"/>
      <c r="KMC46" s="41"/>
      <c r="KMD46" s="41"/>
      <c r="KME46" s="41"/>
      <c r="KMF46" s="41"/>
      <c r="KMG46" s="41"/>
      <c r="KMH46" s="41"/>
      <c r="KMI46" s="41"/>
      <c r="KMJ46" s="41"/>
      <c r="KMK46" s="41"/>
      <c r="KML46" s="41"/>
      <c r="KMM46" s="41"/>
      <c r="KMN46" s="41"/>
      <c r="KMO46" s="41"/>
      <c r="KMP46" s="41"/>
      <c r="KMQ46" s="41"/>
      <c r="KMR46" s="41"/>
      <c r="KMS46" s="41"/>
      <c r="KMT46" s="41"/>
      <c r="KMU46" s="41"/>
      <c r="KMV46" s="41"/>
      <c r="KMW46" s="41"/>
      <c r="KMX46" s="41"/>
      <c r="KMY46" s="41"/>
      <c r="KMZ46" s="41"/>
      <c r="KNA46" s="41"/>
      <c r="KNB46" s="41"/>
      <c r="KNC46" s="41"/>
      <c r="KND46" s="41"/>
      <c r="KNE46" s="41"/>
      <c r="KNF46" s="41"/>
      <c r="KNG46" s="41"/>
      <c r="KNH46" s="41"/>
      <c r="KNI46" s="41"/>
      <c r="KNJ46" s="41"/>
      <c r="KNK46" s="41"/>
      <c r="KNL46" s="41"/>
      <c r="KNM46" s="41"/>
      <c r="KNN46" s="41"/>
      <c r="KNO46" s="41"/>
      <c r="KNP46" s="41"/>
      <c r="KNQ46" s="41"/>
      <c r="KNR46" s="41"/>
      <c r="KNS46" s="41"/>
      <c r="KNT46" s="41"/>
      <c r="KNU46" s="41"/>
      <c r="KNV46" s="41"/>
      <c r="KNW46" s="41"/>
      <c r="KNX46" s="41"/>
      <c r="KNY46" s="41"/>
      <c r="KNZ46" s="41"/>
      <c r="KOA46" s="41"/>
      <c r="KOB46" s="41"/>
      <c r="KOC46" s="41"/>
      <c r="KOD46" s="41"/>
      <c r="KOE46" s="41"/>
      <c r="KOF46" s="41"/>
      <c r="KOG46" s="41"/>
      <c r="KOH46" s="41"/>
      <c r="KOI46" s="41"/>
      <c r="KOJ46" s="41"/>
      <c r="KOK46" s="41"/>
      <c r="KOL46" s="41"/>
      <c r="KOM46" s="41"/>
      <c r="KON46" s="41"/>
      <c r="KOO46" s="41"/>
      <c r="KOP46" s="41"/>
      <c r="KOQ46" s="41"/>
      <c r="KOR46" s="41"/>
      <c r="KOS46" s="41"/>
      <c r="KOT46" s="41"/>
      <c r="KOU46" s="41"/>
      <c r="KOV46" s="41"/>
      <c r="KOW46" s="41"/>
      <c r="KOX46" s="41"/>
      <c r="KOY46" s="41"/>
      <c r="KOZ46" s="41"/>
      <c r="KPA46" s="41"/>
      <c r="KPB46" s="41"/>
      <c r="KPC46" s="41"/>
      <c r="KPD46" s="41"/>
      <c r="KPE46" s="41"/>
      <c r="KPF46" s="41"/>
      <c r="KPG46" s="41"/>
      <c r="KPH46" s="41"/>
      <c r="KPI46" s="41"/>
      <c r="KPJ46" s="41"/>
      <c r="KPK46" s="41"/>
      <c r="KPL46" s="41"/>
      <c r="KPM46" s="41"/>
      <c r="KPN46" s="41"/>
      <c r="KPO46" s="41"/>
      <c r="KPP46" s="41"/>
      <c r="KPQ46" s="41"/>
      <c r="KPR46" s="41"/>
      <c r="KPS46" s="41"/>
      <c r="KPT46" s="41"/>
      <c r="KPU46" s="41"/>
      <c r="KPV46" s="41"/>
      <c r="KPW46" s="41"/>
      <c r="KPX46" s="41"/>
      <c r="KPY46" s="41"/>
      <c r="KPZ46" s="41"/>
      <c r="KQA46" s="41"/>
      <c r="KQB46" s="41"/>
      <c r="KQC46" s="41"/>
      <c r="KQD46" s="41"/>
      <c r="KQE46" s="41"/>
      <c r="KQF46" s="41"/>
      <c r="KQG46" s="41"/>
      <c r="KQH46" s="41"/>
      <c r="KQI46" s="41"/>
      <c r="KQJ46" s="41"/>
      <c r="KQK46" s="41"/>
      <c r="KQL46" s="41"/>
      <c r="KQM46" s="41"/>
      <c r="KQN46" s="41"/>
      <c r="KQO46" s="41"/>
      <c r="KQP46" s="41"/>
      <c r="KQQ46" s="41"/>
      <c r="KQR46" s="41"/>
      <c r="KQS46" s="41"/>
      <c r="KQT46" s="41"/>
      <c r="KQU46" s="41"/>
      <c r="KQV46" s="41"/>
      <c r="KQW46" s="41"/>
      <c r="KQX46" s="41"/>
      <c r="KQY46" s="41"/>
      <c r="KQZ46" s="41"/>
      <c r="KRA46" s="41"/>
      <c r="KRB46" s="41"/>
      <c r="KRC46" s="41"/>
      <c r="KRD46" s="41"/>
      <c r="KRE46" s="41"/>
      <c r="KRF46" s="41"/>
      <c r="KRG46" s="41"/>
      <c r="KRH46" s="41"/>
      <c r="KRI46" s="41"/>
      <c r="KRJ46" s="41"/>
      <c r="KRK46" s="41"/>
      <c r="KRL46" s="41"/>
      <c r="KRM46" s="41"/>
      <c r="KRN46" s="41"/>
      <c r="KRO46" s="41"/>
      <c r="KRP46" s="41"/>
      <c r="KRQ46" s="41"/>
      <c r="KRR46" s="41"/>
      <c r="KRS46" s="41"/>
      <c r="KRT46" s="41"/>
      <c r="KRU46" s="41"/>
      <c r="KRV46" s="41"/>
      <c r="KRW46" s="41"/>
      <c r="KRX46" s="41"/>
      <c r="KRY46" s="41"/>
      <c r="KRZ46" s="41"/>
      <c r="KSA46" s="41"/>
      <c r="KSB46" s="41"/>
      <c r="KSC46" s="41"/>
      <c r="KSD46" s="41"/>
      <c r="KSE46" s="41"/>
      <c r="KSF46" s="41"/>
      <c r="KSG46" s="41"/>
      <c r="KSH46" s="41"/>
      <c r="KSI46" s="41"/>
      <c r="KSJ46" s="41"/>
      <c r="KSK46" s="41"/>
      <c r="KSL46" s="41"/>
      <c r="KSM46" s="41"/>
      <c r="KSN46" s="41"/>
      <c r="KSO46" s="41"/>
      <c r="KSP46" s="41"/>
      <c r="KSQ46" s="41"/>
      <c r="KSR46" s="41"/>
      <c r="KSS46" s="41"/>
      <c r="KST46" s="41"/>
      <c r="KSU46" s="41"/>
      <c r="KSV46" s="41"/>
      <c r="KSW46" s="41"/>
      <c r="KSX46" s="41"/>
      <c r="KSY46" s="41"/>
      <c r="KSZ46" s="41"/>
      <c r="KTA46" s="41"/>
      <c r="KTB46" s="41"/>
      <c r="KTC46" s="41"/>
      <c r="KTD46" s="41"/>
      <c r="KTE46" s="41"/>
      <c r="KTF46" s="41"/>
      <c r="KTG46" s="41"/>
      <c r="KTH46" s="41"/>
      <c r="KTI46" s="41"/>
      <c r="KTJ46" s="41"/>
      <c r="KTK46" s="41"/>
      <c r="KTL46" s="41"/>
      <c r="KTM46" s="41"/>
      <c r="KTN46" s="41"/>
      <c r="KTO46" s="41"/>
      <c r="KTP46" s="41"/>
      <c r="KTQ46" s="41"/>
      <c r="KTR46" s="41"/>
      <c r="KTS46" s="41"/>
      <c r="KTT46" s="41"/>
      <c r="KTU46" s="41"/>
      <c r="KTV46" s="41"/>
      <c r="KTW46" s="41"/>
      <c r="KTX46" s="41"/>
      <c r="KTY46" s="41"/>
      <c r="KTZ46" s="41"/>
      <c r="KUA46" s="41"/>
      <c r="KUB46" s="41"/>
      <c r="KUC46" s="41"/>
      <c r="KUD46" s="41"/>
      <c r="KUE46" s="41"/>
      <c r="KUF46" s="41"/>
      <c r="KUG46" s="41"/>
      <c r="KUH46" s="41"/>
      <c r="KUI46" s="41"/>
      <c r="KUJ46" s="41"/>
      <c r="KUK46" s="41"/>
      <c r="KUL46" s="41"/>
      <c r="KUM46" s="41"/>
      <c r="KUN46" s="41"/>
      <c r="KUO46" s="41"/>
      <c r="KUP46" s="41"/>
      <c r="KUQ46" s="41"/>
      <c r="KUR46" s="41"/>
      <c r="KUS46" s="41"/>
      <c r="KUT46" s="41"/>
      <c r="KUU46" s="41"/>
      <c r="KUV46" s="41"/>
      <c r="KUW46" s="41"/>
      <c r="KUX46" s="41"/>
      <c r="KUY46" s="41"/>
      <c r="KUZ46" s="41"/>
      <c r="KVA46" s="41"/>
      <c r="KVB46" s="41"/>
      <c r="KVC46" s="41"/>
      <c r="KVD46" s="41"/>
      <c r="KVE46" s="41"/>
      <c r="KVF46" s="41"/>
      <c r="KVG46" s="41"/>
      <c r="KVH46" s="41"/>
      <c r="KVI46" s="41"/>
      <c r="KVJ46" s="41"/>
      <c r="KVK46" s="41"/>
      <c r="KVL46" s="41"/>
      <c r="KVM46" s="41"/>
      <c r="KVN46" s="41"/>
      <c r="KVO46" s="41"/>
      <c r="KVP46" s="41"/>
      <c r="KVQ46" s="41"/>
      <c r="KVR46" s="41"/>
      <c r="KVS46" s="41"/>
      <c r="KVT46" s="41"/>
      <c r="KVU46" s="41"/>
      <c r="KVV46" s="41"/>
      <c r="KVW46" s="41"/>
      <c r="KVX46" s="41"/>
      <c r="KVY46" s="41"/>
      <c r="KVZ46" s="41"/>
      <c r="KWA46" s="41"/>
      <c r="KWB46" s="41"/>
      <c r="KWC46" s="41"/>
      <c r="KWD46" s="41"/>
      <c r="KWE46" s="41"/>
      <c r="KWF46" s="41"/>
      <c r="KWG46" s="41"/>
      <c r="KWH46" s="41"/>
      <c r="KWI46" s="41"/>
      <c r="KWJ46" s="41"/>
      <c r="KWK46" s="41"/>
      <c r="KWL46" s="41"/>
      <c r="KWM46" s="41"/>
      <c r="KWN46" s="41"/>
      <c r="KWO46" s="41"/>
      <c r="KWP46" s="41"/>
      <c r="KWQ46" s="41"/>
      <c r="KWR46" s="41"/>
      <c r="KWS46" s="41"/>
      <c r="KWT46" s="41"/>
      <c r="KWU46" s="41"/>
      <c r="KWV46" s="41"/>
      <c r="KWW46" s="41"/>
      <c r="KWX46" s="41"/>
      <c r="KWY46" s="41"/>
      <c r="KWZ46" s="41"/>
      <c r="KXA46" s="41"/>
      <c r="KXB46" s="41"/>
      <c r="KXC46" s="41"/>
      <c r="KXD46" s="41"/>
      <c r="KXE46" s="41"/>
      <c r="KXF46" s="41"/>
      <c r="KXG46" s="41"/>
      <c r="KXH46" s="41"/>
      <c r="KXI46" s="41"/>
      <c r="KXJ46" s="41"/>
      <c r="KXK46" s="41"/>
      <c r="KXL46" s="41"/>
      <c r="KXM46" s="41"/>
      <c r="KXN46" s="41"/>
      <c r="KXO46" s="41"/>
      <c r="KXP46" s="41"/>
      <c r="KXQ46" s="41"/>
      <c r="KXR46" s="41"/>
      <c r="KXS46" s="41"/>
      <c r="KXT46" s="41"/>
      <c r="KXU46" s="41"/>
      <c r="KXV46" s="41"/>
      <c r="KXW46" s="41"/>
      <c r="KXX46" s="41"/>
      <c r="KXY46" s="41"/>
      <c r="KXZ46" s="41"/>
      <c r="KYA46" s="41"/>
      <c r="KYB46" s="41"/>
      <c r="KYC46" s="41"/>
      <c r="KYD46" s="41"/>
      <c r="KYE46" s="41"/>
      <c r="KYF46" s="41"/>
      <c r="KYG46" s="41"/>
      <c r="KYH46" s="41"/>
      <c r="KYI46" s="41"/>
      <c r="KYJ46" s="41"/>
      <c r="KYK46" s="41"/>
      <c r="KYL46" s="41"/>
      <c r="KYM46" s="41"/>
      <c r="KYN46" s="41"/>
      <c r="KYO46" s="41"/>
      <c r="KYP46" s="41"/>
      <c r="KYQ46" s="41"/>
      <c r="KYR46" s="41"/>
      <c r="KYS46" s="41"/>
      <c r="KYT46" s="41"/>
      <c r="KYU46" s="41"/>
      <c r="KYV46" s="41"/>
      <c r="KYW46" s="41"/>
      <c r="KYX46" s="41"/>
      <c r="KYY46" s="41"/>
      <c r="KYZ46" s="41"/>
      <c r="KZA46" s="41"/>
      <c r="KZB46" s="41"/>
      <c r="KZC46" s="41"/>
      <c r="KZD46" s="41"/>
      <c r="KZE46" s="41"/>
      <c r="KZF46" s="41"/>
      <c r="KZG46" s="41"/>
      <c r="KZH46" s="41"/>
      <c r="KZI46" s="41"/>
      <c r="KZJ46" s="41"/>
      <c r="KZK46" s="41"/>
      <c r="KZL46" s="41"/>
      <c r="KZM46" s="41"/>
      <c r="KZN46" s="41"/>
      <c r="KZO46" s="41"/>
      <c r="KZP46" s="41"/>
      <c r="KZQ46" s="41"/>
      <c r="KZR46" s="41"/>
      <c r="KZS46" s="41"/>
      <c r="KZT46" s="41"/>
      <c r="KZU46" s="41"/>
      <c r="KZV46" s="41"/>
      <c r="KZW46" s="41"/>
      <c r="KZX46" s="41"/>
      <c r="KZY46" s="41"/>
      <c r="KZZ46" s="41"/>
      <c r="LAA46" s="41"/>
      <c r="LAB46" s="41"/>
      <c r="LAC46" s="41"/>
      <c r="LAD46" s="41"/>
      <c r="LAE46" s="41"/>
      <c r="LAF46" s="41"/>
      <c r="LAG46" s="41"/>
      <c r="LAH46" s="41"/>
      <c r="LAI46" s="41"/>
      <c r="LAJ46" s="41"/>
      <c r="LAK46" s="41"/>
      <c r="LAL46" s="41"/>
      <c r="LAM46" s="41"/>
      <c r="LAN46" s="41"/>
      <c r="LAO46" s="41"/>
      <c r="LAP46" s="41"/>
      <c r="LAQ46" s="41"/>
      <c r="LAR46" s="41"/>
      <c r="LAS46" s="41"/>
      <c r="LAT46" s="41"/>
      <c r="LAU46" s="41"/>
      <c r="LAV46" s="41"/>
      <c r="LAW46" s="41"/>
      <c r="LAX46" s="41"/>
      <c r="LAY46" s="41"/>
      <c r="LAZ46" s="41"/>
      <c r="LBA46" s="41"/>
      <c r="LBB46" s="41"/>
      <c r="LBC46" s="41"/>
      <c r="LBD46" s="41"/>
      <c r="LBE46" s="41"/>
      <c r="LBF46" s="41"/>
      <c r="LBG46" s="41"/>
      <c r="LBH46" s="41"/>
      <c r="LBI46" s="41"/>
      <c r="LBJ46" s="41"/>
      <c r="LBK46" s="41"/>
      <c r="LBL46" s="41"/>
      <c r="LBM46" s="41"/>
      <c r="LBN46" s="41"/>
      <c r="LBO46" s="41"/>
      <c r="LBP46" s="41"/>
      <c r="LBQ46" s="41"/>
      <c r="LBR46" s="41"/>
      <c r="LBS46" s="41"/>
      <c r="LBT46" s="41"/>
      <c r="LBU46" s="41"/>
      <c r="LBV46" s="41"/>
      <c r="LBW46" s="41"/>
      <c r="LBX46" s="41"/>
      <c r="LBY46" s="41"/>
      <c r="LBZ46" s="41"/>
      <c r="LCA46" s="41"/>
      <c r="LCB46" s="41"/>
      <c r="LCC46" s="41"/>
      <c r="LCD46" s="41"/>
      <c r="LCE46" s="41"/>
      <c r="LCF46" s="41"/>
      <c r="LCG46" s="41"/>
      <c r="LCH46" s="41"/>
      <c r="LCI46" s="41"/>
      <c r="LCJ46" s="41"/>
      <c r="LCK46" s="41"/>
      <c r="LCL46" s="41"/>
      <c r="LCM46" s="41"/>
      <c r="LCN46" s="41"/>
      <c r="LCO46" s="41"/>
      <c r="LCP46" s="41"/>
      <c r="LCQ46" s="41"/>
      <c r="LCR46" s="41"/>
      <c r="LCS46" s="41"/>
      <c r="LCT46" s="41"/>
      <c r="LCU46" s="41"/>
      <c r="LCV46" s="41"/>
      <c r="LCW46" s="41"/>
      <c r="LCX46" s="41"/>
      <c r="LCY46" s="41"/>
      <c r="LCZ46" s="41"/>
      <c r="LDA46" s="41"/>
      <c r="LDB46" s="41"/>
      <c r="LDC46" s="41"/>
      <c r="LDD46" s="41"/>
      <c r="LDE46" s="41"/>
      <c r="LDF46" s="41"/>
      <c r="LDG46" s="41"/>
      <c r="LDH46" s="41"/>
      <c r="LDI46" s="41"/>
      <c r="LDJ46" s="41"/>
      <c r="LDK46" s="41"/>
      <c r="LDL46" s="41"/>
      <c r="LDM46" s="41"/>
      <c r="LDN46" s="41"/>
      <c r="LDO46" s="41"/>
      <c r="LDP46" s="41"/>
      <c r="LDQ46" s="41"/>
      <c r="LDR46" s="41"/>
      <c r="LDS46" s="41"/>
      <c r="LDT46" s="41"/>
      <c r="LDU46" s="41"/>
      <c r="LDV46" s="41"/>
      <c r="LDW46" s="41"/>
      <c r="LDX46" s="41"/>
      <c r="LDY46" s="41"/>
      <c r="LDZ46" s="41"/>
      <c r="LEA46" s="41"/>
      <c r="LEB46" s="41"/>
      <c r="LEC46" s="41"/>
      <c r="LED46" s="41"/>
      <c r="LEE46" s="41"/>
      <c r="LEF46" s="41"/>
      <c r="LEG46" s="41"/>
      <c r="LEH46" s="41"/>
      <c r="LEI46" s="41"/>
      <c r="LEJ46" s="41"/>
      <c r="LEK46" s="41"/>
      <c r="LEL46" s="41"/>
      <c r="LEM46" s="41"/>
      <c r="LEN46" s="41"/>
      <c r="LEO46" s="41"/>
      <c r="LEP46" s="41"/>
      <c r="LEQ46" s="41"/>
      <c r="LER46" s="41"/>
      <c r="LES46" s="41"/>
      <c r="LET46" s="41"/>
      <c r="LEU46" s="41"/>
      <c r="LEV46" s="41"/>
      <c r="LEW46" s="41"/>
      <c r="LEX46" s="41"/>
      <c r="LEY46" s="41"/>
      <c r="LEZ46" s="41"/>
      <c r="LFA46" s="41"/>
      <c r="LFB46" s="41"/>
      <c r="LFC46" s="41"/>
      <c r="LFD46" s="41"/>
      <c r="LFE46" s="41"/>
      <c r="LFF46" s="41"/>
      <c r="LFG46" s="41"/>
      <c r="LFH46" s="41"/>
      <c r="LFI46" s="41"/>
      <c r="LFJ46" s="41"/>
      <c r="LFK46" s="41"/>
      <c r="LFL46" s="41"/>
      <c r="LFM46" s="41"/>
      <c r="LFN46" s="41"/>
      <c r="LFO46" s="41"/>
      <c r="LFP46" s="41"/>
      <c r="LFQ46" s="41"/>
      <c r="LFR46" s="41"/>
      <c r="LFS46" s="41"/>
      <c r="LFT46" s="41"/>
      <c r="LFU46" s="41"/>
      <c r="LFV46" s="41"/>
      <c r="LFW46" s="41"/>
      <c r="LFX46" s="41"/>
      <c r="LFY46" s="41"/>
      <c r="LFZ46" s="41"/>
      <c r="LGA46" s="41"/>
      <c r="LGB46" s="41"/>
      <c r="LGC46" s="41"/>
      <c r="LGD46" s="41"/>
      <c r="LGE46" s="41"/>
      <c r="LGF46" s="41"/>
      <c r="LGG46" s="41"/>
      <c r="LGH46" s="41"/>
      <c r="LGI46" s="41"/>
      <c r="LGJ46" s="41"/>
      <c r="LGK46" s="41"/>
      <c r="LGL46" s="41"/>
      <c r="LGM46" s="41"/>
      <c r="LGN46" s="41"/>
      <c r="LGO46" s="41"/>
      <c r="LGP46" s="41"/>
      <c r="LGQ46" s="41"/>
      <c r="LGR46" s="41"/>
      <c r="LGS46" s="41"/>
      <c r="LGT46" s="41"/>
      <c r="LGU46" s="41"/>
      <c r="LGV46" s="41"/>
      <c r="LGW46" s="41"/>
      <c r="LGX46" s="41"/>
      <c r="LGY46" s="41"/>
      <c r="LGZ46" s="41"/>
      <c r="LHA46" s="41"/>
      <c r="LHB46" s="41"/>
      <c r="LHC46" s="41"/>
      <c r="LHD46" s="41"/>
      <c r="LHE46" s="41"/>
      <c r="LHF46" s="41"/>
      <c r="LHG46" s="41"/>
      <c r="LHH46" s="41"/>
      <c r="LHI46" s="41"/>
      <c r="LHJ46" s="41"/>
      <c r="LHK46" s="41"/>
      <c r="LHL46" s="41"/>
      <c r="LHM46" s="41"/>
      <c r="LHN46" s="41"/>
      <c r="LHO46" s="41"/>
      <c r="LHP46" s="41"/>
      <c r="LHQ46" s="41"/>
      <c r="LHR46" s="41"/>
      <c r="LHS46" s="41"/>
      <c r="LHT46" s="41"/>
      <c r="LHU46" s="41"/>
      <c r="LHV46" s="41"/>
      <c r="LHW46" s="41"/>
      <c r="LHX46" s="41"/>
      <c r="LHY46" s="41"/>
      <c r="LHZ46" s="41"/>
      <c r="LIA46" s="41"/>
      <c r="LIB46" s="41"/>
      <c r="LIC46" s="41"/>
      <c r="LID46" s="41"/>
      <c r="LIE46" s="41"/>
      <c r="LIF46" s="41"/>
      <c r="LIG46" s="41"/>
      <c r="LIH46" s="41"/>
      <c r="LII46" s="41"/>
      <c r="LIJ46" s="41"/>
      <c r="LIK46" s="41"/>
      <c r="LIL46" s="41"/>
      <c r="LIM46" s="41"/>
      <c r="LIN46" s="41"/>
      <c r="LIO46" s="41"/>
      <c r="LIP46" s="41"/>
      <c r="LIQ46" s="41"/>
      <c r="LIR46" s="41"/>
      <c r="LIS46" s="41"/>
      <c r="LIT46" s="41"/>
      <c r="LIU46" s="41"/>
      <c r="LIV46" s="41"/>
      <c r="LIW46" s="41"/>
      <c r="LIX46" s="41"/>
      <c r="LIY46" s="41"/>
      <c r="LIZ46" s="41"/>
      <c r="LJA46" s="41"/>
      <c r="LJB46" s="41"/>
      <c r="LJC46" s="41"/>
      <c r="LJD46" s="41"/>
      <c r="LJE46" s="41"/>
      <c r="LJF46" s="41"/>
      <c r="LJG46" s="41"/>
      <c r="LJH46" s="41"/>
      <c r="LJI46" s="41"/>
      <c r="LJJ46" s="41"/>
      <c r="LJK46" s="41"/>
      <c r="LJL46" s="41"/>
      <c r="LJM46" s="41"/>
      <c r="LJN46" s="41"/>
      <c r="LJO46" s="41"/>
      <c r="LJP46" s="41"/>
      <c r="LJQ46" s="41"/>
      <c r="LJR46" s="41"/>
      <c r="LJS46" s="41"/>
      <c r="LJT46" s="41"/>
      <c r="LJU46" s="41"/>
      <c r="LJV46" s="41"/>
      <c r="LJW46" s="41"/>
      <c r="LJX46" s="41"/>
      <c r="LJY46" s="41"/>
      <c r="LJZ46" s="41"/>
      <c r="LKA46" s="41"/>
      <c r="LKB46" s="41"/>
      <c r="LKC46" s="41"/>
      <c r="LKD46" s="41"/>
      <c r="LKE46" s="41"/>
      <c r="LKF46" s="41"/>
      <c r="LKG46" s="41"/>
      <c r="LKH46" s="41"/>
      <c r="LKI46" s="41"/>
      <c r="LKJ46" s="41"/>
      <c r="LKK46" s="41"/>
      <c r="LKL46" s="41"/>
      <c r="LKM46" s="41"/>
      <c r="LKN46" s="41"/>
      <c r="LKO46" s="41"/>
      <c r="LKP46" s="41"/>
      <c r="LKQ46" s="41"/>
      <c r="LKR46" s="41"/>
      <c r="LKS46" s="41"/>
      <c r="LKT46" s="41"/>
      <c r="LKU46" s="41"/>
      <c r="LKV46" s="41"/>
      <c r="LKW46" s="41"/>
      <c r="LKX46" s="41"/>
      <c r="LKY46" s="41"/>
      <c r="LKZ46" s="41"/>
      <c r="LLA46" s="41"/>
      <c r="LLB46" s="41"/>
      <c r="LLC46" s="41"/>
      <c r="LLD46" s="41"/>
      <c r="LLE46" s="41"/>
      <c r="LLF46" s="41"/>
      <c r="LLG46" s="41"/>
      <c r="LLH46" s="41"/>
      <c r="LLI46" s="41"/>
      <c r="LLJ46" s="41"/>
      <c r="LLK46" s="41"/>
      <c r="LLL46" s="41"/>
      <c r="LLM46" s="41"/>
      <c r="LLN46" s="41"/>
      <c r="LLO46" s="41"/>
      <c r="LLP46" s="41"/>
      <c r="LLQ46" s="41"/>
      <c r="LLR46" s="41"/>
      <c r="LLS46" s="41"/>
      <c r="LLT46" s="41"/>
      <c r="LLU46" s="41"/>
      <c r="LLV46" s="41"/>
      <c r="LLW46" s="41"/>
      <c r="LLX46" s="41"/>
      <c r="LLY46" s="41"/>
      <c r="LLZ46" s="41"/>
      <c r="LMA46" s="41"/>
      <c r="LMB46" s="41"/>
      <c r="LMC46" s="41"/>
      <c r="LMD46" s="41"/>
      <c r="LME46" s="41"/>
      <c r="LMF46" s="41"/>
      <c r="LMG46" s="41"/>
      <c r="LMH46" s="41"/>
      <c r="LMI46" s="41"/>
      <c r="LMJ46" s="41"/>
      <c r="LMK46" s="41"/>
      <c r="LML46" s="41"/>
      <c r="LMM46" s="41"/>
      <c r="LMN46" s="41"/>
      <c r="LMO46" s="41"/>
      <c r="LMP46" s="41"/>
      <c r="LMQ46" s="41"/>
      <c r="LMR46" s="41"/>
      <c r="LMS46" s="41"/>
      <c r="LMT46" s="41"/>
      <c r="LMU46" s="41"/>
      <c r="LMV46" s="41"/>
      <c r="LMW46" s="41"/>
      <c r="LMX46" s="41"/>
      <c r="LMY46" s="41"/>
      <c r="LMZ46" s="41"/>
      <c r="LNA46" s="41"/>
      <c r="LNB46" s="41"/>
      <c r="LNC46" s="41"/>
      <c r="LND46" s="41"/>
      <c r="LNE46" s="41"/>
      <c r="LNF46" s="41"/>
      <c r="LNG46" s="41"/>
      <c r="LNH46" s="41"/>
      <c r="LNI46" s="41"/>
      <c r="LNJ46" s="41"/>
      <c r="LNK46" s="41"/>
      <c r="LNL46" s="41"/>
      <c r="LNM46" s="41"/>
      <c r="LNN46" s="41"/>
      <c r="LNO46" s="41"/>
      <c r="LNP46" s="41"/>
      <c r="LNQ46" s="41"/>
      <c r="LNR46" s="41"/>
      <c r="LNS46" s="41"/>
      <c r="LNT46" s="41"/>
      <c r="LNU46" s="41"/>
      <c r="LNV46" s="41"/>
      <c r="LNW46" s="41"/>
      <c r="LNX46" s="41"/>
      <c r="LNY46" s="41"/>
      <c r="LNZ46" s="41"/>
      <c r="LOA46" s="41"/>
      <c r="LOB46" s="41"/>
      <c r="LOC46" s="41"/>
      <c r="LOD46" s="41"/>
      <c r="LOE46" s="41"/>
      <c r="LOF46" s="41"/>
      <c r="LOG46" s="41"/>
      <c r="LOH46" s="41"/>
      <c r="LOI46" s="41"/>
      <c r="LOJ46" s="41"/>
      <c r="LOK46" s="41"/>
      <c r="LOL46" s="41"/>
      <c r="LOM46" s="41"/>
      <c r="LON46" s="41"/>
      <c r="LOO46" s="41"/>
      <c r="LOP46" s="41"/>
      <c r="LOQ46" s="41"/>
      <c r="LOR46" s="41"/>
      <c r="LOS46" s="41"/>
      <c r="LOT46" s="41"/>
      <c r="LOU46" s="41"/>
      <c r="LOV46" s="41"/>
      <c r="LOW46" s="41"/>
      <c r="LOX46" s="41"/>
      <c r="LOY46" s="41"/>
      <c r="LOZ46" s="41"/>
      <c r="LPA46" s="41"/>
      <c r="LPB46" s="41"/>
      <c r="LPC46" s="41"/>
      <c r="LPD46" s="41"/>
      <c r="LPE46" s="41"/>
      <c r="LPF46" s="41"/>
      <c r="LPG46" s="41"/>
      <c r="LPH46" s="41"/>
      <c r="LPI46" s="41"/>
      <c r="LPJ46" s="41"/>
      <c r="LPK46" s="41"/>
      <c r="LPL46" s="41"/>
      <c r="LPM46" s="41"/>
      <c r="LPN46" s="41"/>
      <c r="LPO46" s="41"/>
      <c r="LPP46" s="41"/>
      <c r="LPQ46" s="41"/>
      <c r="LPR46" s="41"/>
      <c r="LPS46" s="41"/>
      <c r="LPT46" s="41"/>
      <c r="LPU46" s="41"/>
      <c r="LPV46" s="41"/>
      <c r="LPW46" s="41"/>
      <c r="LPX46" s="41"/>
      <c r="LPY46" s="41"/>
      <c r="LPZ46" s="41"/>
      <c r="LQA46" s="41"/>
      <c r="LQB46" s="41"/>
      <c r="LQC46" s="41"/>
      <c r="LQD46" s="41"/>
      <c r="LQE46" s="41"/>
      <c r="LQF46" s="41"/>
      <c r="LQG46" s="41"/>
      <c r="LQH46" s="41"/>
      <c r="LQI46" s="41"/>
      <c r="LQJ46" s="41"/>
      <c r="LQK46" s="41"/>
      <c r="LQL46" s="41"/>
      <c r="LQM46" s="41"/>
      <c r="LQN46" s="41"/>
      <c r="LQO46" s="41"/>
      <c r="LQP46" s="41"/>
      <c r="LQQ46" s="41"/>
      <c r="LQR46" s="41"/>
      <c r="LQS46" s="41"/>
      <c r="LQT46" s="41"/>
      <c r="LQU46" s="41"/>
      <c r="LQV46" s="41"/>
      <c r="LQW46" s="41"/>
      <c r="LQX46" s="41"/>
      <c r="LQY46" s="41"/>
      <c r="LQZ46" s="41"/>
      <c r="LRA46" s="41"/>
      <c r="LRB46" s="41"/>
      <c r="LRC46" s="41"/>
      <c r="LRD46" s="41"/>
      <c r="LRE46" s="41"/>
      <c r="LRF46" s="41"/>
      <c r="LRG46" s="41"/>
      <c r="LRH46" s="41"/>
      <c r="LRI46" s="41"/>
      <c r="LRJ46" s="41"/>
      <c r="LRK46" s="41"/>
      <c r="LRL46" s="41"/>
      <c r="LRM46" s="41"/>
      <c r="LRN46" s="41"/>
      <c r="LRO46" s="41"/>
      <c r="LRP46" s="41"/>
      <c r="LRQ46" s="41"/>
      <c r="LRR46" s="41"/>
      <c r="LRS46" s="41"/>
      <c r="LRT46" s="41"/>
      <c r="LRU46" s="41"/>
      <c r="LRV46" s="41"/>
      <c r="LRW46" s="41"/>
      <c r="LRX46" s="41"/>
      <c r="LRY46" s="41"/>
      <c r="LRZ46" s="41"/>
      <c r="LSA46" s="41"/>
      <c r="LSB46" s="41"/>
      <c r="LSC46" s="41"/>
      <c r="LSD46" s="41"/>
      <c r="LSE46" s="41"/>
      <c r="LSF46" s="41"/>
      <c r="LSG46" s="41"/>
      <c r="LSH46" s="41"/>
      <c r="LSI46" s="41"/>
      <c r="LSJ46" s="41"/>
      <c r="LSK46" s="41"/>
      <c r="LSL46" s="41"/>
      <c r="LSM46" s="41"/>
      <c r="LSN46" s="41"/>
      <c r="LSO46" s="41"/>
      <c r="LSP46" s="41"/>
      <c r="LSQ46" s="41"/>
      <c r="LSR46" s="41"/>
      <c r="LSS46" s="41"/>
      <c r="LST46" s="41"/>
      <c r="LSU46" s="41"/>
      <c r="LSV46" s="41"/>
      <c r="LSW46" s="41"/>
      <c r="LSX46" s="41"/>
      <c r="LSY46" s="41"/>
      <c r="LSZ46" s="41"/>
      <c r="LTA46" s="41"/>
      <c r="LTB46" s="41"/>
      <c r="LTC46" s="41"/>
      <c r="LTD46" s="41"/>
      <c r="LTE46" s="41"/>
      <c r="LTF46" s="41"/>
      <c r="LTG46" s="41"/>
      <c r="LTH46" s="41"/>
      <c r="LTI46" s="41"/>
      <c r="LTJ46" s="41"/>
      <c r="LTK46" s="41"/>
      <c r="LTL46" s="41"/>
      <c r="LTM46" s="41"/>
      <c r="LTN46" s="41"/>
      <c r="LTO46" s="41"/>
      <c r="LTP46" s="41"/>
      <c r="LTQ46" s="41"/>
      <c r="LTR46" s="41"/>
      <c r="LTS46" s="41"/>
      <c r="LTT46" s="41"/>
      <c r="LTU46" s="41"/>
      <c r="LTV46" s="41"/>
      <c r="LTW46" s="41"/>
      <c r="LTX46" s="41"/>
      <c r="LTY46" s="41"/>
      <c r="LTZ46" s="41"/>
      <c r="LUA46" s="41"/>
      <c r="LUB46" s="41"/>
      <c r="LUC46" s="41"/>
      <c r="LUD46" s="41"/>
      <c r="LUE46" s="41"/>
      <c r="LUF46" s="41"/>
      <c r="LUG46" s="41"/>
      <c r="LUH46" s="41"/>
      <c r="LUI46" s="41"/>
      <c r="LUJ46" s="41"/>
      <c r="LUK46" s="41"/>
      <c r="LUL46" s="41"/>
      <c r="LUM46" s="41"/>
      <c r="LUN46" s="41"/>
      <c r="LUO46" s="41"/>
      <c r="LUP46" s="41"/>
      <c r="LUQ46" s="41"/>
      <c r="LUR46" s="41"/>
      <c r="LUS46" s="41"/>
      <c r="LUT46" s="41"/>
      <c r="LUU46" s="41"/>
      <c r="LUV46" s="41"/>
      <c r="LUW46" s="41"/>
      <c r="LUX46" s="41"/>
      <c r="LUY46" s="41"/>
      <c r="LUZ46" s="41"/>
      <c r="LVA46" s="41"/>
      <c r="LVB46" s="41"/>
      <c r="LVC46" s="41"/>
      <c r="LVD46" s="41"/>
      <c r="LVE46" s="41"/>
      <c r="LVF46" s="41"/>
      <c r="LVG46" s="41"/>
      <c r="LVH46" s="41"/>
      <c r="LVI46" s="41"/>
      <c r="LVJ46" s="41"/>
      <c r="LVK46" s="41"/>
      <c r="LVL46" s="41"/>
      <c r="LVM46" s="41"/>
      <c r="LVN46" s="41"/>
      <c r="LVO46" s="41"/>
      <c r="LVP46" s="41"/>
      <c r="LVQ46" s="41"/>
      <c r="LVR46" s="41"/>
      <c r="LVS46" s="41"/>
      <c r="LVT46" s="41"/>
      <c r="LVU46" s="41"/>
      <c r="LVV46" s="41"/>
      <c r="LVW46" s="41"/>
      <c r="LVX46" s="41"/>
      <c r="LVY46" s="41"/>
      <c r="LVZ46" s="41"/>
      <c r="LWA46" s="41"/>
      <c r="LWB46" s="41"/>
      <c r="LWC46" s="41"/>
      <c r="LWD46" s="41"/>
      <c r="LWE46" s="41"/>
      <c r="LWF46" s="41"/>
      <c r="LWG46" s="41"/>
      <c r="LWH46" s="41"/>
      <c r="LWI46" s="41"/>
      <c r="LWJ46" s="41"/>
      <c r="LWK46" s="41"/>
      <c r="LWL46" s="41"/>
      <c r="LWM46" s="41"/>
      <c r="LWN46" s="41"/>
      <c r="LWO46" s="41"/>
      <c r="LWP46" s="41"/>
      <c r="LWQ46" s="41"/>
      <c r="LWR46" s="41"/>
      <c r="LWS46" s="41"/>
      <c r="LWT46" s="41"/>
      <c r="LWU46" s="41"/>
      <c r="LWV46" s="41"/>
      <c r="LWW46" s="41"/>
      <c r="LWX46" s="41"/>
      <c r="LWY46" s="41"/>
      <c r="LWZ46" s="41"/>
      <c r="LXA46" s="41"/>
      <c r="LXB46" s="41"/>
      <c r="LXC46" s="41"/>
      <c r="LXD46" s="41"/>
      <c r="LXE46" s="41"/>
      <c r="LXF46" s="41"/>
      <c r="LXG46" s="41"/>
      <c r="LXH46" s="41"/>
      <c r="LXI46" s="41"/>
      <c r="LXJ46" s="41"/>
      <c r="LXK46" s="41"/>
      <c r="LXL46" s="41"/>
      <c r="LXM46" s="41"/>
      <c r="LXN46" s="41"/>
      <c r="LXO46" s="41"/>
      <c r="LXP46" s="41"/>
      <c r="LXQ46" s="41"/>
      <c r="LXR46" s="41"/>
      <c r="LXS46" s="41"/>
      <c r="LXT46" s="41"/>
      <c r="LXU46" s="41"/>
      <c r="LXV46" s="41"/>
      <c r="LXW46" s="41"/>
      <c r="LXX46" s="41"/>
      <c r="LXY46" s="41"/>
      <c r="LXZ46" s="41"/>
      <c r="LYA46" s="41"/>
      <c r="LYB46" s="41"/>
      <c r="LYC46" s="41"/>
      <c r="LYD46" s="41"/>
      <c r="LYE46" s="41"/>
      <c r="LYF46" s="41"/>
      <c r="LYG46" s="41"/>
      <c r="LYH46" s="41"/>
      <c r="LYI46" s="41"/>
      <c r="LYJ46" s="41"/>
      <c r="LYK46" s="41"/>
      <c r="LYL46" s="41"/>
      <c r="LYM46" s="41"/>
      <c r="LYN46" s="41"/>
      <c r="LYO46" s="41"/>
      <c r="LYP46" s="41"/>
      <c r="LYQ46" s="41"/>
      <c r="LYR46" s="41"/>
      <c r="LYS46" s="41"/>
      <c r="LYT46" s="41"/>
      <c r="LYU46" s="41"/>
      <c r="LYV46" s="41"/>
      <c r="LYW46" s="41"/>
      <c r="LYX46" s="41"/>
      <c r="LYY46" s="41"/>
      <c r="LYZ46" s="41"/>
      <c r="LZA46" s="41"/>
      <c r="LZB46" s="41"/>
      <c r="LZC46" s="41"/>
      <c r="LZD46" s="41"/>
      <c r="LZE46" s="41"/>
      <c r="LZF46" s="41"/>
      <c r="LZG46" s="41"/>
      <c r="LZH46" s="41"/>
      <c r="LZI46" s="41"/>
      <c r="LZJ46" s="41"/>
      <c r="LZK46" s="41"/>
      <c r="LZL46" s="41"/>
      <c r="LZM46" s="41"/>
      <c r="LZN46" s="41"/>
      <c r="LZO46" s="41"/>
      <c r="LZP46" s="41"/>
      <c r="LZQ46" s="41"/>
      <c r="LZR46" s="41"/>
      <c r="LZS46" s="41"/>
      <c r="LZT46" s="41"/>
      <c r="LZU46" s="41"/>
      <c r="LZV46" s="41"/>
      <c r="LZW46" s="41"/>
      <c r="LZX46" s="41"/>
      <c r="LZY46" s="41"/>
      <c r="LZZ46" s="41"/>
      <c r="MAA46" s="41"/>
      <c r="MAB46" s="41"/>
      <c r="MAC46" s="41"/>
      <c r="MAD46" s="41"/>
      <c r="MAE46" s="41"/>
      <c r="MAF46" s="41"/>
      <c r="MAG46" s="41"/>
      <c r="MAH46" s="41"/>
      <c r="MAI46" s="41"/>
      <c r="MAJ46" s="41"/>
      <c r="MAK46" s="41"/>
      <c r="MAL46" s="41"/>
      <c r="MAM46" s="41"/>
      <c r="MAN46" s="41"/>
      <c r="MAO46" s="41"/>
      <c r="MAP46" s="41"/>
      <c r="MAQ46" s="41"/>
      <c r="MAR46" s="41"/>
      <c r="MAS46" s="41"/>
      <c r="MAT46" s="41"/>
      <c r="MAU46" s="41"/>
      <c r="MAV46" s="41"/>
      <c r="MAW46" s="41"/>
      <c r="MAX46" s="41"/>
      <c r="MAY46" s="41"/>
      <c r="MAZ46" s="41"/>
      <c r="MBA46" s="41"/>
      <c r="MBB46" s="41"/>
      <c r="MBC46" s="41"/>
      <c r="MBD46" s="41"/>
      <c r="MBE46" s="41"/>
      <c r="MBF46" s="41"/>
      <c r="MBG46" s="41"/>
      <c r="MBH46" s="41"/>
      <c r="MBI46" s="41"/>
      <c r="MBJ46" s="41"/>
      <c r="MBK46" s="41"/>
      <c r="MBL46" s="41"/>
      <c r="MBM46" s="41"/>
      <c r="MBN46" s="41"/>
      <c r="MBO46" s="41"/>
      <c r="MBP46" s="41"/>
      <c r="MBQ46" s="41"/>
      <c r="MBR46" s="41"/>
      <c r="MBS46" s="41"/>
      <c r="MBT46" s="41"/>
      <c r="MBU46" s="41"/>
      <c r="MBV46" s="41"/>
      <c r="MBW46" s="41"/>
      <c r="MBX46" s="41"/>
      <c r="MBY46" s="41"/>
      <c r="MBZ46" s="41"/>
      <c r="MCA46" s="41"/>
      <c r="MCB46" s="41"/>
      <c r="MCC46" s="41"/>
      <c r="MCD46" s="41"/>
      <c r="MCE46" s="41"/>
      <c r="MCF46" s="41"/>
      <c r="MCG46" s="41"/>
      <c r="MCH46" s="41"/>
      <c r="MCI46" s="41"/>
      <c r="MCJ46" s="41"/>
      <c r="MCK46" s="41"/>
      <c r="MCL46" s="41"/>
      <c r="MCM46" s="41"/>
      <c r="MCN46" s="41"/>
      <c r="MCO46" s="41"/>
      <c r="MCP46" s="41"/>
      <c r="MCQ46" s="41"/>
      <c r="MCR46" s="41"/>
      <c r="MCS46" s="41"/>
      <c r="MCT46" s="41"/>
      <c r="MCU46" s="41"/>
      <c r="MCV46" s="41"/>
      <c r="MCW46" s="41"/>
      <c r="MCX46" s="41"/>
      <c r="MCY46" s="41"/>
      <c r="MCZ46" s="41"/>
      <c r="MDA46" s="41"/>
      <c r="MDB46" s="41"/>
      <c r="MDC46" s="41"/>
      <c r="MDD46" s="41"/>
      <c r="MDE46" s="41"/>
      <c r="MDF46" s="41"/>
      <c r="MDG46" s="41"/>
      <c r="MDH46" s="41"/>
      <c r="MDI46" s="41"/>
      <c r="MDJ46" s="41"/>
      <c r="MDK46" s="41"/>
      <c r="MDL46" s="41"/>
      <c r="MDM46" s="41"/>
      <c r="MDN46" s="41"/>
      <c r="MDO46" s="41"/>
      <c r="MDP46" s="41"/>
      <c r="MDQ46" s="41"/>
      <c r="MDR46" s="41"/>
      <c r="MDS46" s="41"/>
      <c r="MDT46" s="41"/>
      <c r="MDU46" s="41"/>
      <c r="MDV46" s="41"/>
      <c r="MDW46" s="41"/>
      <c r="MDX46" s="41"/>
      <c r="MDY46" s="41"/>
      <c r="MDZ46" s="41"/>
      <c r="MEA46" s="41"/>
      <c r="MEB46" s="41"/>
      <c r="MEC46" s="41"/>
      <c r="MED46" s="41"/>
      <c r="MEE46" s="41"/>
      <c r="MEF46" s="41"/>
      <c r="MEG46" s="41"/>
      <c r="MEH46" s="41"/>
      <c r="MEI46" s="41"/>
      <c r="MEJ46" s="41"/>
      <c r="MEK46" s="41"/>
      <c r="MEL46" s="41"/>
      <c r="MEM46" s="41"/>
      <c r="MEN46" s="41"/>
      <c r="MEO46" s="41"/>
      <c r="MEP46" s="41"/>
      <c r="MEQ46" s="41"/>
      <c r="MER46" s="41"/>
      <c r="MES46" s="41"/>
      <c r="MET46" s="41"/>
      <c r="MEU46" s="41"/>
      <c r="MEV46" s="41"/>
      <c r="MEW46" s="41"/>
      <c r="MEX46" s="41"/>
      <c r="MEY46" s="41"/>
      <c r="MEZ46" s="41"/>
      <c r="MFA46" s="41"/>
      <c r="MFB46" s="41"/>
      <c r="MFC46" s="41"/>
      <c r="MFD46" s="41"/>
      <c r="MFE46" s="41"/>
      <c r="MFF46" s="41"/>
      <c r="MFG46" s="41"/>
      <c r="MFH46" s="41"/>
      <c r="MFI46" s="41"/>
      <c r="MFJ46" s="41"/>
      <c r="MFK46" s="41"/>
      <c r="MFL46" s="41"/>
      <c r="MFM46" s="41"/>
      <c r="MFN46" s="41"/>
      <c r="MFO46" s="41"/>
      <c r="MFP46" s="41"/>
      <c r="MFQ46" s="41"/>
      <c r="MFR46" s="41"/>
      <c r="MFS46" s="41"/>
      <c r="MFT46" s="41"/>
      <c r="MFU46" s="41"/>
      <c r="MFV46" s="41"/>
      <c r="MFW46" s="41"/>
      <c r="MFX46" s="41"/>
      <c r="MFY46" s="41"/>
      <c r="MFZ46" s="41"/>
      <c r="MGA46" s="41"/>
      <c r="MGB46" s="41"/>
      <c r="MGC46" s="41"/>
      <c r="MGD46" s="41"/>
      <c r="MGE46" s="41"/>
      <c r="MGF46" s="41"/>
      <c r="MGG46" s="41"/>
      <c r="MGH46" s="41"/>
      <c r="MGI46" s="41"/>
      <c r="MGJ46" s="41"/>
      <c r="MGK46" s="41"/>
      <c r="MGL46" s="41"/>
      <c r="MGM46" s="41"/>
      <c r="MGN46" s="41"/>
      <c r="MGO46" s="41"/>
      <c r="MGP46" s="41"/>
      <c r="MGQ46" s="41"/>
      <c r="MGR46" s="41"/>
      <c r="MGS46" s="41"/>
      <c r="MGT46" s="41"/>
      <c r="MGU46" s="41"/>
      <c r="MGV46" s="41"/>
      <c r="MGW46" s="41"/>
      <c r="MGX46" s="41"/>
      <c r="MGY46" s="41"/>
      <c r="MGZ46" s="41"/>
      <c r="MHA46" s="41"/>
      <c r="MHB46" s="41"/>
      <c r="MHC46" s="41"/>
      <c r="MHD46" s="41"/>
      <c r="MHE46" s="41"/>
      <c r="MHF46" s="41"/>
      <c r="MHG46" s="41"/>
      <c r="MHH46" s="41"/>
      <c r="MHI46" s="41"/>
      <c r="MHJ46" s="41"/>
      <c r="MHK46" s="41"/>
      <c r="MHL46" s="41"/>
      <c r="MHM46" s="41"/>
      <c r="MHN46" s="41"/>
      <c r="MHO46" s="41"/>
      <c r="MHP46" s="41"/>
      <c r="MHQ46" s="41"/>
      <c r="MHR46" s="41"/>
      <c r="MHS46" s="41"/>
      <c r="MHT46" s="41"/>
      <c r="MHU46" s="41"/>
      <c r="MHV46" s="41"/>
      <c r="MHW46" s="41"/>
      <c r="MHX46" s="41"/>
      <c r="MHY46" s="41"/>
      <c r="MHZ46" s="41"/>
      <c r="MIA46" s="41"/>
      <c r="MIB46" s="41"/>
      <c r="MIC46" s="41"/>
      <c r="MID46" s="41"/>
      <c r="MIE46" s="41"/>
      <c r="MIF46" s="41"/>
      <c r="MIG46" s="41"/>
      <c r="MIH46" s="41"/>
      <c r="MII46" s="41"/>
      <c r="MIJ46" s="41"/>
      <c r="MIK46" s="41"/>
      <c r="MIL46" s="41"/>
      <c r="MIM46" s="41"/>
      <c r="MIN46" s="41"/>
      <c r="MIO46" s="41"/>
      <c r="MIP46" s="41"/>
      <c r="MIQ46" s="41"/>
      <c r="MIR46" s="41"/>
      <c r="MIS46" s="41"/>
      <c r="MIT46" s="41"/>
      <c r="MIU46" s="41"/>
      <c r="MIV46" s="41"/>
      <c r="MIW46" s="41"/>
      <c r="MIX46" s="41"/>
      <c r="MIY46" s="41"/>
      <c r="MIZ46" s="41"/>
      <c r="MJA46" s="41"/>
      <c r="MJB46" s="41"/>
      <c r="MJC46" s="41"/>
      <c r="MJD46" s="41"/>
      <c r="MJE46" s="41"/>
      <c r="MJF46" s="41"/>
      <c r="MJG46" s="41"/>
      <c r="MJH46" s="41"/>
      <c r="MJI46" s="41"/>
      <c r="MJJ46" s="41"/>
      <c r="MJK46" s="41"/>
      <c r="MJL46" s="41"/>
      <c r="MJM46" s="41"/>
      <c r="MJN46" s="41"/>
      <c r="MJO46" s="41"/>
      <c r="MJP46" s="41"/>
      <c r="MJQ46" s="41"/>
      <c r="MJR46" s="41"/>
      <c r="MJS46" s="41"/>
      <c r="MJT46" s="41"/>
      <c r="MJU46" s="41"/>
      <c r="MJV46" s="41"/>
      <c r="MJW46" s="41"/>
      <c r="MJX46" s="41"/>
      <c r="MJY46" s="41"/>
      <c r="MJZ46" s="41"/>
      <c r="MKA46" s="41"/>
      <c r="MKB46" s="41"/>
      <c r="MKC46" s="41"/>
      <c r="MKD46" s="41"/>
      <c r="MKE46" s="41"/>
      <c r="MKF46" s="41"/>
      <c r="MKG46" s="41"/>
      <c r="MKH46" s="41"/>
      <c r="MKI46" s="41"/>
      <c r="MKJ46" s="41"/>
      <c r="MKK46" s="41"/>
      <c r="MKL46" s="41"/>
      <c r="MKM46" s="41"/>
      <c r="MKN46" s="41"/>
      <c r="MKO46" s="41"/>
      <c r="MKP46" s="41"/>
      <c r="MKQ46" s="41"/>
      <c r="MKR46" s="41"/>
      <c r="MKS46" s="41"/>
      <c r="MKT46" s="41"/>
      <c r="MKU46" s="41"/>
      <c r="MKV46" s="41"/>
      <c r="MKW46" s="41"/>
      <c r="MKX46" s="41"/>
      <c r="MKY46" s="41"/>
      <c r="MKZ46" s="41"/>
      <c r="MLA46" s="41"/>
      <c r="MLB46" s="41"/>
      <c r="MLC46" s="41"/>
      <c r="MLD46" s="41"/>
      <c r="MLE46" s="41"/>
      <c r="MLF46" s="41"/>
      <c r="MLG46" s="41"/>
      <c r="MLH46" s="41"/>
      <c r="MLI46" s="41"/>
      <c r="MLJ46" s="41"/>
      <c r="MLK46" s="41"/>
      <c r="MLL46" s="41"/>
      <c r="MLM46" s="41"/>
      <c r="MLN46" s="41"/>
      <c r="MLO46" s="41"/>
      <c r="MLP46" s="41"/>
      <c r="MLQ46" s="41"/>
      <c r="MLR46" s="41"/>
      <c r="MLS46" s="41"/>
      <c r="MLT46" s="41"/>
      <c r="MLU46" s="41"/>
      <c r="MLV46" s="41"/>
      <c r="MLW46" s="41"/>
      <c r="MLX46" s="41"/>
      <c r="MLY46" s="41"/>
      <c r="MLZ46" s="41"/>
      <c r="MMA46" s="41"/>
      <c r="MMB46" s="41"/>
      <c r="MMC46" s="41"/>
      <c r="MMD46" s="41"/>
      <c r="MME46" s="41"/>
      <c r="MMF46" s="41"/>
      <c r="MMG46" s="41"/>
      <c r="MMH46" s="41"/>
      <c r="MMI46" s="41"/>
      <c r="MMJ46" s="41"/>
      <c r="MMK46" s="41"/>
      <c r="MML46" s="41"/>
      <c r="MMM46" s="41"/>
      <c r="MMN46" s="41"/>
      <c r="MMO46" s="41"/>
      <c r="MMP46" s="41"/>
      <c r="MMQ46" s="41"/>
      <c r="MMR46" s="41"/>
      <c r="MMS46" s="41"/>
      <c r="MMT46" s="41"/>
      <c r="MMU46" s="41"/>
      <c r="MMV46" s="41"/>
      <c r="MMW46" s="41"/>
      <c r="MMX46" s="41"/>
      <c r="MMY46" s="41"/>
      <c r="MMZ46" s="41"/>
      <c r="MNA46" s="41"/>
      <c r="MNB46" s="41"/>
      <c r="MNC46" s="41"/>
      <c r="MND46" s="41"/>
      <c r="MNE46" s="41"/>
      <c r="MNF46" s="41"/>
      <c r="MNG46" s="41"/>
      <c r="MNH46" s="41"/>
      <c r="MNI46" s="41"/>
      <c r="MNJ46" s="41"/>
      <c r="MNK46" s="41"/>
      <c r="MNL46" s="41"/>
      <c r="MNM46" s="41"/>
      <c r="MNN46" s="41"/>
      <c r="MNO46" s="41"/>
      <c r="MNP46" s="41"/>
      <c r="MNQ46" s="41"/>
      <c r="MNR46" s="41"/>
      <c r="MNS46" s="41"/>
      <c r="MNT46" s="41"/>
      <c r="MNU46" s="41"/>
      <c r="MNV46" s="41"/>
      <c r="MNW46" s="41"/>
      <c r="MNX46" s="41"/>
      <c r="MNY46" s="41"/>
      <c r="MNZ46" s="41"/>
      <c r="MOA46" s="41"/>
      <c r="MOB46" s="41"/>
      <c r="MOC46" s="41"/>
      <c r="MOD46" s="41"/>
      <c r="MOE46" s="41"/>
      <c r="MOF46" s="41"/>
      <c r="MOG46" s="41"/>
      <c r="MOH46" s="41"/>
      <c r="MOI46" s="41"/>
      <c r="MOJ46" s="41"/>
      <c r="MOK46" s="41"/>
      <c r="MOL46" s="41"/>
      <c r="MOM46" s="41"/>
      <c r="MON46" s="41"/>
      <c r="MOO46" s="41"/>
      <c r="MOP46" s="41"/>
      <c r="MOQ46" s="41"/>
      <c r="MOR46" s="41"/>
      <c r="MOS46" s="41"/>
      <c r="MOT46" s="41"/>
      <c r="MOU46" s="41"/>
      <c r="MOV46" s="41"/>
      <c r="MOW46" s="41"/>
      <c r="MOX46" s="41"/>
      <c r="MOY46" s="41"/>
      <c r="MOZ46" s="41"/>
      <c r="MPA46" s="41"/>
      <c r="MPB46" s="41"/>
      <c r="MPC46" s="41"/>
      <c r="MPD46" s="41"/>
      <c r="MPE46" s="41"/>
      <c r="MPF46" s="41"/>
      <c r="MPG46" s="41"/>
      <c r="MPH46" s="41"/>
      <c r="MPI46" s="41"/>
      <c r="MPJ46" s="41"/>
      <c r="MPK46" s="41"/>
      <c r="MPL46" s="41"/>
      <c r="MPM46" s="41"/>
      <c r="MPN46" s="41"/>
      <c r="MPO46" s="41"/>
      <c r="MPP46" s="41"/>
      <c r="MPQ46" s="41"/>
      <c r="MPR46" s="41"/>
      <c r="MPS46" s="41"/>
      <c r="MPT46" s="41"/>
      <c r="MPU46" s="41"/>
      <c r="MPV46" s="41"/>
      <c r="MPW46" s="41"/>
      <c r="MPX46" s="41"/>
      <c r="MPY46" s="41"/>
      <c r="MPZ46" s="41"/>
      <c r="MQA46" s="41"/>
      <c r="MQB46" s="41"/>
      <c r="MQC46" s="41"/>
      <c r="MQD46" s="41"/>
      <c r="MQE46" s="41"/>
      <c r="MQF46" s="41"/>
      <c r="MQG46" s="41"/>
      <c r="MQH46" s="41"/>
      <c r="MQI46" s="41"/>
      <c r="MQJ46" s="41"/>
      <c r="MQK46" s="41"/>
      <c r="MQL46" s="41"/>
      <c r="MQM46" s="41"/>
      <c r="MQN46" s="41"/>
      <c r="MQO46" s="41"/>
      <c r="MQP46" s="41"/>
      <c r="MQQ46" s="41"/>
      <c r="MQR46" s="41"/>
      <c r="MQS46" s="41"/>
      <c r="MQT46" s="41"/>
      <c r="MQU46" s="41"/>
      <c r="MQV46" s="41"/>
      <c r="MQW46" s="41"/>
      <c r="MQX46" s="41"/>
      <c r="MQY46" s="41"/>
      <c r="MQZ46" s="41"/>
      <c r="MRA46" s="41"/>
      <c r="MRB46" s="41"/>
      <c r="MRC46" s="41"/>
      <c r="MRD46" s="41"/>
      <c r="MRE46" s="41"/>
      <c r="MRF46" s="41"/>
      <c r="MRG46" s="41"/>
      <c r="MRH46" s="41"/>
      <c r="MRI46" s="41"/>
      <c r="MRJ46" s="41"/>
      <c r="MRK46" s="41"/>
      <c r="MRL46" s="41"/>
      <c r="MRM46" s="41"/>
      <c r="MRN46" s="41"/>
      <c r="MRO46" s="41"/>
      <c r="MRP46" s="41"/>
      <c r="MRQ46" s="41"/>
      <c r="MRR46" s="41"/>
      <c r="MRS46" s="41"/>
      <c r="MRT46" s="41"/>
      <c r="MRU46" s="41"/>
      <c r="MRV46" s="41"/>
      <c r="MRW46" s="41"/>
      <c r="MRX46" s="41"/>
      <c r="MRY46" s="41"/>
      <c r="MRZ46" s="41"/>
      <c r="MSA46" s="41"/>
      <c r="MSB46" s="41"/>
      <c r="MSC46" s="41"/>
      <c r="MSD46" s="41"/>
      <c r="MSE46" s="41"/>
      <c r="MSF46" s="41"/>
      <c r="MSG46" s="41"/>
      <c r="MSH46" s="41"/>
      <c r="MSI46" s="41"/>
      <c r="MSJ46" s="41"/>
      <c r="MSK46" s="41"/>
      <c r="MSL46" s="41"/>
      <c r="MSM46" s="41"/>
      <c r="MSN46" s="41"/>
      <c r="MSO46" s="41"/>
      <c r="MSP46" s="41"/>
      <c r="MSQ46" s="41"/>
      <c r="MSR46" s="41"/>
      <c r="MSS46" s="41"/>
      <c r="MST46" s="41"/>
      <c r="MSU46" s="41"/>
      <c r="MSV46" s="41"/>
      <c r="MSW46" s="41"/>
      <c r="MSX46" s="41"/>
      <c r="MSY46" s="41"/>
      <c r="MSZ46" s="41"/>
      <c r="MTA46" s="41"/>
      <c r="MTB46" s="41"/>
      <c r="MTC46" s="41"/>
      <c r="MTD46" s="41"/>
      <c r="MTE46" s="41"/>
      <c r="MTF46" s="41"/>
      <c r="MTG46" s="41"/>
      <c r="MTH46" s="41"/>
      <c r="MTI46" s="41"/>
      <c r="MTJ46" s="41"/>
      <c r="MTK46" s="41"/>
      <c r="MTL46" s="41"/>
      <c r="MTM46" s="41"/>
      <c r="MTN46" s="41"/>
      <c r="MTO46" s="41"/>
      <c r="MTP46" s="41"/>
      <c r="MTQ46" s="41"/>
      <c r="MTR46" s="41"/>
      <c r="MTS46" s="41"/>
      <c r="MTT46" s="41"/>
      <c r="MTU46" s="41"/>
      <c r="MTV46" s="41"/>
      <c r="MTW46" s="41"/>
      <c r="MTX46" s="41"/>
      <c r="MTY46" s="41"/>
      <c r="MTZ46" s="41"/>
      <c r="MUA46" s="41"/>
      <c r="MUB46" s="41"/>
      <c r="MUC46" s="41"/>
      <c r="MUD46" s="41"/>
      <c r="MUE46" s="41"/>
      <c r="MUF46" s="41"/>
      <c r="MUG46" s="41"/>
      <c r="MUH46" s="41"/>
      <c r="MUI46" s="41"/>
      <c r="MUJ46" s="41"/>
      <c r="MUK46" s="41"/>
      <c r="MUL46" s="41"/>
      <c r="MUM46" s="41"/>
      <c r="MUN46" s="41"/>
      <c r="MUO46" s="41"/>
      <c r="MUP46" s="41"/>
      <c r="MUQ46" s="41"/>
      <c r="MUR46" s="41"/>
      <c r="MUS46" s="41"/>
      <c r="MUT46" s="41"/>
      <c r="MUU46" s="41"/>
      <c r="MUV46" s="41"/>
      <c r="MUW46" s="41"/>
      <c r="MUX46" s="41"/>
      <c r="MUY46" s="41"/>
      <c r="MUZ46" s="41"/>
      <c r="MVA46" s="41"/>
      <c r="MVB46" s="41"/>
      <c r="MVC46" s="41"/>
      <c r="MVD46" s="41"/>
      <c r="MVE46" s="41"/>
      <c r="MVF46" s="41"/>
      <c r="MVG46" s="41"/>
      <c r="MVH46" s="41"/>
      <c r="MVI46" s="41"/>
      <c r="MVJ46" s="41"/>
      <c r="MVK46" s="41"/>
      <c r="MVL46" s="41"/>
      <c r="MVM46" s="41"/>
      <c r="MVN46" s="41"/>
      <c r="MVO46" s="41"/>
      <c r="MVP46" s="41"/>
      <c r="MVQ46" s="41"/>
      <c r="MVR46" s="41"/>
      <c r="MVS46" s="41"/>
      <c r="MVT46" s="41"/>
      <c r="MVU46" s="41"/>
      <c r="MVV46" s="41"/>
      <c r="MVW46" s="41"/>
      <c r="MVX46" s="41"/>
      <c r="MVY46" s="41"/>
      <c r="MVZ46" s="41"/>
      <c r="MWA46" s="41"/>
      <c r="MWB46" s="41"/>
      <c r="MWC46" s="41"/>
      <c r="MWD46" s="41"/>
      <c r="MWE46" s="41"/>
      <c r="MWF46" s="41"/>
      <c r="MWG46" s="41"/>
      <c r="MWH46" s="41"/>
      <c r="MWI46" s="41"/>
      <c r="MWJ46" s="41"/>
      <c r="MWK46" s="41"/>
      <c r="MWL46" s="41"/>
      <c r="MWM46" s="41"/>
      <c r="MWN46" s="41"/>
      <c r="MWO46" s="41"/>
      <c r="MWP46" s="41"/>
      <c r="MWQ46" s="41"/>
      <c r="MWR46" s="41"/>
      <c r="MWS46" s="41"/>
      <c r="MWT46" s="41"/>
      <c r="MWU46" s="41"/>
      <c r="MWV46" s="41"/>
      <c r="MWW46" s="41"/>
      <c r="MWX46" s="41"/>
      <c r="MWY46" s="41"/>
      <c r="MWZ46" s="41"/>
      <c r="MXA46" s="41"/>
      <c r="MXB46" s="41"/>
      <c r="MXC46" s="41"/>
      <c r="MXD46" s="41"/>
      <c r="MXE46" s="41"/>
      <c r="MXF46" s="41"/>
      <c r="MXG46" s="41"/>
      <c r="MXH46" s="41"/>
      <c r="MXI46" s="41"/>
      <c r="MXJ46" s="41"/>
      <c r="MXK46" s="41"/>
      <c r="MXL46" s="41"/>
      <c r="MXM46" s="41"/>
      <c r="MXN46" s="41"/>
      <c r="MXO46" s="41"/>
      <c r="MXP46" s="41"/>
      <c r="MXQ46" s="41"/>
      <c r="MXR46" s="41"/>
      <c r="MXS46" s="41"/>
      <c r="MXT46" s="41"/>
      <c r="MXU46" s="41"/>
      <c r="MXV46" s="41"/>
      <c r="MXW46" s="41"/>
      <c r="MXX46" s="41"/>
      <c r="MXY46" s="41"/>
      <c r="MXZ46" s="41"/>
      <c r="MYA46" s="41"/>
      <c r="MYB46" s="41"/>
      <c r="MYC46" s="41"/>
      <c r="MYD46" s="41"/>
      <c r="MYE46" s="41"/>
      <c r="MYF46" s="41"/>
      <c r="MYG46" s="41"/>
      <c r="MYH46" s="41"/>
      <c r="MYI46" s="41"/>
      <c r="MYJ46" s="41"/>
      <c r="MYK46" s="41"/>
      <c r="MYL46" s="41"/>
      <c r="MYM46" s="41"/>
      <c r="MYN46" s="41"/>
      <c r="MYO46" s="41"/>
      <c r="MYP46" s="41"/>
      <c r="MYQ46" s="41"/>
      <c r="MYR46" s="41"/>
      <c r="MYS46" s="41"/>
      <c r="MYT46" s="41"/>
      <c r="MYU46" s="41"/>
      <c r="MYV46" s="41"/>
      <c r="MYW46" s="41"/>
      <c r="MYX46" s="41"/>
      <c r="MYY46" s="41"/>
      <c r="MYZ46" s="41"/>
      <c r="MZA46" s="41"/>
      <c r="MZB46" s="41"/>
      <c r="MZC46" s="41"/>
      <c r="MZD46" s="41"/>
      <c r="MZE46" s="41"/>
      <c r="MZF46" s="41"/>
      <c r="MZG46" s="41"/>
      <c r="MZH46" s="41"/>
      <c r="MZI46" s="41"/>
      <c r="MZJ46" s="41"/>
      <c r="MZK46" s="41"/>
      <c r="MZL46" s="41"/>
      <c r="MZM46" s="41"/>
      <c r="MZN46" s="41"/>
      <c r="MZO46" s="41"/>
      <c r="MZP46" s="41"/>
      <c r="MZQ46" s="41"/>
      <c r="MZR46" s="41"/>
      <c r="MZS46" s="41"/>
      <c r="MZT46" s="41"/>
      <c r="MZU46" s="41"/>
      <c r="MZV46" s="41"/>
      <c r="MZW46" s="41"/>
      <c r="MZX46" s="41"/>
      <c r="MZY46" s="41"/>
      <c r="MZZ46" s="41"/>
      <c r="NAA46" s="41"/>
      <c r="NAB46" s="41"/>
      <c r="NAC46" s="41"/>
      <c r="NAD46" s="41"/>
      <c r="NAE46" s="41"/>
      <c r="NAF46" s="41"/>
      <c r="NAG46" s="41"/>
      <c r="NAH46" s="41"/>
      <c r="NAI46" s="41"/>
      <c r="NAJ46" s="41"/>
      <c r="NAK46" s="41"/>
      <c r="NAL46" s="41"/>
      <c r="NAM46" s="41"/>
      <c r="NAN46" s="41"/>
      <c r="NAO46" s="41"/>
      <c r="NAP46" s="41"/>
      <c r="NAQ46" s="41"/>
      <c r="NAR46" s="41"/>
      <c r="NAS46" s="41"/>
      <c r="NAT46" s="41"/>
      <c r="NAU46" s="41"/>
      <c r="NAV46" s="41"/>
      <c r="NAW46" s="41"/>
      <c r="NAX46" s="41"/>
      <c r="NAY46" s="41"/>
      <c r="NAZ46" s="41"/>
      <c r="NBA46" s="41"/>
      <c r="NBB46" s="41"/>
      <c r="NBC46" s="41"/>
      <c r="NBD46" s="41"/>
      <c r="NBE46" s="41"/>
      <c r="NBF46" s="41"/>
      <c r="NBG46" s="41"/>
      <c r="NBH46" s="41"/>
      <c r="NBI46" s="41"/>
      <c r="NBJ46" s="41"/>
      <c r="NBK46" s="41"/>
      <c r="NBL46" s="41"/>
      <c r="NBM46" s="41"/>
      <c r="NBN46" s="41"/>
      <c r="NBO46" s="41"/>
      <c r="NBP46" s="41"/>
      <c r="NBQ46" s="41"/>
      <c r="NBR46" s="41"/>
      <c r="NBS46" s="41"/>
      <c r="NBT46" s="41"/>
      <c r="NBU46" s="41"/>
      <c r="NBV46" s="41"/>
      <c r="NBW46" s="41"/>
      <c r="NBX46" s="41"/>
      <c r="NBY46" s="41"/>
      <c r="NBZ46" s="41"/>
      <c r="NCA46" s="41"/>
      <c r="NCB46" s="41"/>
      <c r="NCC46" s="41"/>
      <c r="NCD46" s="41"/>
      <c r="NCE46" s="41"/>
      <c r="NCF46" s="41"/>
      <c r="NCG46" s="41"/>
      <c r="NCH46" s="41"/>
      <c r="NCI46" s="41"/>
      <c r="NCJ46" s="41"/>
      <c r="NCK46" s="41"/>
      <c r="NCL46" s="41"/>
      <c r="NCM46" s="41"/>
      <c r="NCN46" s="41"/>
      <c r="NCO46" s="41"/>
      <c r="NCP46" s="41"/>
      <c r="NCQ46" s="41"/>
      <c r="NCR46" s="41"/>
      <c r="NCS46" s="41"/>
      <c r="NCT46" s="41"/>
      <c r="NCU46" s="41"/>
      <c r="NCV46" s="41"/>
      <c r="NCW46" s="41"/>
      <c r="NCX46" s="41"/>
      <c r="NCY46" s="41"/>
      <c r="NCZ46" s="41"/>
      <c r="NDA46" s="41"/>
      <c r="NDB46" s="41"/>
      <c r="NDC46" s="41"/>
      <c r="NDD46" s="41"/>
      <c r="NDE46" s="41"/>
      <c r="NDF46" s="41"/>
      <c r="NDG46" s="41"/>
      <c r="NDH46" s="41"/>
      <c r="NDI46" s="41"/>
      <c r="NDJ46" s="41"/>
      <c r="NDK46" s="41"/>
      <c r="NDL46" s="41"/>
      <c r="NDM46" s="41"/>
      <c r="NDN46" s="41"/>
      <c r="NDO46" s="41"/>
      <c r="NDP46" s="41"/>
      <c r="NDQ46" s="41"/>
      <c r="NDR46" s="41"/>
      <c r="NDS46" s="41"/>
      <c r="NDT46" s="41"/>
      <c r="NDU46" s="41"/>
      <c r="NDV46" s="41"/>
      <c r="NDW46" s="41"/>
      <c r="NDX46" s="41"/>
      <c r="NDY46" s="41"/>
      <c r="NDZ46" s="41"/>
      <c r="NEA46" s="41"/>
      <c r="NEB46" s="41"/>
      <c r="NEC46" s="41"/>
      <c r="NED46" s="41"/>
      <c r="NEE46" s="41"/>
      <c r="NEF46" s="41"/>
      <c r="NEG46" s="41"/>
      <c r="NEH46" s="41"/>
      <c r="NEI46" s="41"/>
      <c r="NEJ46" s="41"/>
      <c r="NEK46" s="41"/>
      <c r="NEL46" s="41"/>
      <c r="NEM46" s="41"/>
      <c r="NEN46" s="41"/>
      <c r="NEO46" s="41"/>
      <c r="NEP46" s="41"/>
      <c r="NEQ46" s="41"/>
      <c r="NER46" s="41"/>
      <c r="NES46" s="41"/>
      <c r="NET46" s="41"/>
      <c r="NEU46" s="41"/>
      <c r="NEV46" s="41"/>
      <c r="NEW46" s="41"/>
      <c r="NEX46" s="41"/>
      <c r="NEY46" s="41"/>
      <c r="NEZ46" s="41"/>
      <c r="NFA46" s="41"/>
      <c r="NFB46" s="41"/>
      <c r="NFC46" s="41"/>
      <c r="NFD46" s="41"/>
      <c r="NFE46" s="41"/>
      <c r="NFF46" s="41"/>
      <c r="NFG46" s="41"/>
      <c r="NFH46" s="41"/>
      <c r="NFI46" s="41"/>
      <c r="NFJ46" s="41"/>
      <c r="NFK46" s="41"/>
      <c r="NFL46" s="41"/>
      <c r="NFM46" s="41"/>
      <c r="NFN46" s="41"/>
      <c r="NFO46" s="41"/>
      <c r="NFP46" s="41"/>
      <c r="NFQ46" s="41"/>
      <c r="NFR46" s="41"/>
      <c r="NFS46" s="41"/>
      <c r="NFT46" s="41"/>
      <c r="NFU46" s="41"/>
      <c r="NFV46" s="41"/>
      <c r="NFW46" s="41"/>
      <c r="NFX46" s="41"/>
      <c r="NFY46" s="41"/>
      <c r="NFZ46" s="41"/>
      <c r="NGA46" s="41"/>
      <c r="NGB46" s="41"/>
      <c r="NGC46" s="41"/>
      <c r="NGD46" s="41"/>
      <c r="NGE46" s="41"/>
      <c r="NGF46" s="41"/>
      <c r="NGG46" s="41"/>
      <c r="NGH46" s="41"/>
      <c r="NGI46" s="41"/>
      <c r="NGJ46" s="41"/>
      <c r="NGK46" s="41"/>
      <c r="NGL46" s="41"/>
      <c r="NGM46" s="41"/>
      <c r="NGN46" s="41"/>
      <c r="NGO46" s="41"/>
      <c r="NGP46" s="41"/>
      <c r="NGQ46" s="41"/>
      <c r="NGR46" s="41"/>
      <c r="NGS46" s="41"/>
      <c r="NGT46" s="41"/>
      <c r="NGU46" s="41"/>
      <c r="NGV46" s="41"/>
      <c r="NGW46" s="41"/>
      <c r="NGX46" s="41"/>
      <c r="NGY46" s="41"/>
      <c r="NGZ46" s="41"/>
      <c r="NHA46" s="41"/>
      <c r="NHB46" s="41"/>
      <c r="NHC46" s="41"/>
      <c r="NHD46" s="41"/>
      <c r="NHE46" s="41"/>
      <c r="NHF46" s="41"/>
      <c r="NHG46" s="41"/>
      <c r="NHH46" s="41"/>
      <c r="NHI46" s="41"/>
      <c r="NHJ46" s="41"/>
      <c r="NHK46" s="41"/>
      <c r="NHL46" s="41"/>
      <c r="NHM46" s="41"/>
      <c r="NHN46" s="41"/>
      <c r="NHO46" s="41"/>
      <c r="NHP46" s="41"/>
      <c r="NHQ46" s="41"/>
      <c r="NHR46" s="41"/>
      <c r="NHS46" s="41"/>
      <c r="NHT46" s="41"/>
      <c r="NHU46" s="41"/>
      <c r="NHV46" s="41"/>
      <c r="NHW46" s="41"/>
      <c r="NHX46" s="41"/>
      <c r="NHY46" s="41"/>
      <c r="NHZ46" s="41"/>
      <c r="NIA46" s="41"/>
      <c r="NIB46" s="41"/>
      <c r="NIC46" s="41"/>
      <c r="NID46" s="41"/>
      <c r="NIE46" s="41"/>
      <c r="NIF46" s="41"/>
      <c r="NIG46" s="41"/>
      <c r="NIH46" s="41"/>
      <c r="NII46" s="41"/>
      <c r="NIJ46" s="41"/>
      <c r="NIK46" s="41"/>
      <c r="NIL46" s="41"/>
      <c r="NIM46" s="41"/>
      <c r="NIN46" s="41"/>
      <c r="NIO46" s="41"/>
      <c r="NIP46" s="41"/>
      <c r="NIQ46" s="41"/>
      <c r="NIR46" s="41"/>
      <c r="NIS46" s="41"/>
      <c r="NIT46" s="41"/>
      <c r="NIU46" s="41"/>
      <c r="NIV46" s="41"/>
      <c r="NIW46" s="41"/>
      <c r="NIX46" s="41"/>
      <c r="NIY46" s="41"/>
      <c r="NIZ46" s="41"/>
      <c r="NJA46" s="41"/>
      <c r="NJB46" s="41"/>
      <c r="NJC46" s="41"/>
      <c r="NJD46" s="41"/>
      <c r="NJE46" s="41"/>
      <c r="NJF46" s="41"/>
      <c r="NJG46" s="41"/>
      <c r="NJH46" s="41"/>
      <c r="NJI46" s="41"/>
      <c r="NJJ46" s="41"/>
      <c r="NJK46" s="41"/>
      <c r="NJL46" s="41"/>
      <c r="NJM46" s="41"/>
      <c r="NJN46" s="41"/>
      <c r="NJO46" s="41"/>
      <c r="NJP46" s="41"/>
      <c r="NJQ46" s="41"/>
      <c r="NJR46" s="41"/>
      <c r="NJS46" s="41"/>
      <c r="NJT46" s="41"/>
      <c r="NJU46" s="41"/>
      <c r="NJV46" s="41"/>
      <c r="NJW46" s="41"/>
      <c r="NJX46" s="41"/>
      <c r="NJY46" s="41"/>
      <c r="NJZ46" s="41"/>
      <c r="NKA46" s="41"/>
      <c r="NKB46" s="41"/>
      <c r="NKC46" s="41"/>
      <c r="NKD46" s="41"/>
      <c r="NKE46" s="41"/>
      <c r="NKF46" s="41"/>
      <c r="NKG46" s="41"/>
      <c r="NKH46" s="41"/>
      <c r="NKI46" s="41"/>
      <c r="NKJ46" s="41"/>
      <c r="NKK46" s="41"/>
      <c r="NKL46" s="41"/>
      <c r="NKM46" s="41"/>
      <c r="NKN46" s="41"/>
      <c r="NKO46" s="41"/>
      <c r="NKP46" s="41"/>
      <c r="NKQ46" s="41"/>
      <c r="NKR46" s="41"/>
      <c r="NKS46" s="41"/>
      <c r="NKT46" s="41"/>
      <c r="NKU46" s="41"/>
      <c r="NKV46" s="41"/>
      <c r="NKW46" s="41"/>
      <c r="NKX46" s="41"/>
      <c r="NKY46" s="41"/>
      <c r="NKZ46" s="41"/>
      <c r="NLA46" s="41"/>
      <c r="NLB46" s="41"/>
      <c r="NLC46" s="41"/>
      <c r="NLD46" s="41"/>
      <c r="NLE46" s="41"/>
      <c r="NLF46" s="41"/>
      <c r="NLG46" s="41"/>
      <c r="NLH46" s="41"/>
      <c r="NLI46" s="41"/>
      <c r="NLJ46" s="41"/>
      <c r="NLK46" s="41"/>
      <c r="NLL46" s="41"/>
      <c r="NLM46" s="41"/>
      <c r="NLN46" s="41"/>
      <c r="NLO46" s="41"/>
      <c r="NLP46" s="41"/>
      <c r="NLQ46" s="41"/>
      <c r="NLR46" s="41"/>
      <c r="NLS46" s="41"/>
      <c r="NLT46" s="41"/>
      <c r="NLU46" s="41"/>
      <c r="NLV46" s="41"/>
      <c r="NLW46" s="41"/>
      <c r="NLX46" s="41"/>
      <c r="NLY46" s="41"/>
      <c r="NLZ46" s="41"/>
      <c r="NMA46" s="41"/>
      <c r="NMB46" s="41"/>
      <c r="NMC46" s="41"/>
      <c r="NMD46" s="41"/>
      <c r="NME46" s="41"/>
      <c r="NMF46" s="41"/>
      <c r="NMG46" s="41"/>
      <c r="NMH46" s="41"/>
      <c r="NMI46" s="41"/>
      <c r="NMJ46" s="41"/>
      <c r="NMK46" s="41"/>
      <c r="NML46" s="41"/>
      <c r="NMM46" s="41"/>
      <c r="NMN46" s="41"/>
      <c r="NMO46" s="41"/>
      <c r="NMP46" s="41"/>
      <c r="NMQ46" s="41"/>
      <c r="NMR46" s="41"/>
      <c r="NMS46" s="41"/>
      <c r="NMT46" s="41"/>
      <c r="NMU46" s="41"/>
      <c r="NMV46" s="41"/>
      <c r="NMW46" s="41"/>
      <c r="NMX46" s="41"/>
      <c r="NMY46" s="41"/>
      <c r="NMZ46" s="41"/>
      <c r="NNA46" s="41"/>
      <c r="NNB46" s="41"/>
      <c r="NNC46" s="41"/>
      <c r="NND46" s="41"/>
      <c r="NNE46" s="41"/>
      <c r="NNF46" s="41"/>
      <c r="NNG46" s="41"/>
      <c r="NNH46" s="41"/>
      <c r="NNI46" s="41"/>
      <c r="NNJ46" s="41"/>
      <c r="NNK46" s="41"/>
      <c r="NNL46" s="41"/>
      <c r="NNM46" s="41"/>
      <c r="NNN46" s="41"/>
      <c r="NNO46" s="41"/>
      <c r="NNP46" s="41"/>
      <c r="NNQ46" s="41"/>
      <c r="NNR46" s="41"/>
      <c r="NNS46" s="41"/>
      <c r="NNT46" s="41"/>
      <c r="NNU46" s="41"/>
      <c r="NNV46" s="41"/>
      <c r="NNW46" s="41"/>
      <c r="NNX46" s="41"/>
      <c r="NNY46" s="41"/>
      <c r="NNZ46" s="41"/>
      <c r="NOA46" s="41"/>
      <c r="NOB46" s="41"/>
      <c r="NOC46" s="41"/>
      <c r="NOD46" s="41"/>
      <c r="NOE46" s="41"/>
      <c r="NOF46" s="41"/>
      <c r="NOG46" s="41"/>
      <c r="NOH46" s="41"/>
      <c r="NOI46" s="41"/>
      <c r="NOJ46" s="41"/>
      <c r="NOK46" s="41"/>
      <c r="NOL46" s="41"/>
      <c r="NOM46" s="41"/>
      <c r="NON46" s="41"/>
      <c r="NOO46" s="41"/>
      <c r="NOP46" s="41"/>
      <c r="NOQ46" s="41"/>
      <c r="NOR46" s="41"/>
      <c r="NOS46" s="41"/>
      <c r="NOT46" s="41"/>
      <c r="NOU46" s="41"/>
      <c r="NOV46" s="41"/>
      <c r="NOW46" s="41"/>
      <c r="NOX46" s="41"/>
      <c r="NOY46" s="41"/>
      <c r="NOZ46" s="41"/>
      <c r="NPA46" s="41"/>
      <c r="NPB46" s="41"/>
      <c r="NPC46" s="41"/>
      <c r="NPD46" s="41"/>
      <c r="NPE46" s="41"/>
      <c r="NPF46" s="41"/>
      <c r="NPG46" s="41"/>
      <c r="NPH46" s="41"/>
      <c r="NPI46" s="41"/>
      <c r="NPJ46" s="41"/>
      <c r="NPK46" s="41"/>
      <c r="NPL46" s="41"/>
      <c r="NPM46" s="41"/>
      <c r="NPN46" s="41"/>
      <c r="NPO46" s="41"/>
      <c r="NPP46" s="41"/>
      <c r="NPQ46" s="41"/>
      <c r="NPR46" s="41"/>
      <c r="NPS46" s="41"/>
      <c r="NPT46" s="41"/>
      <c r="NPU46" s="41"/>
      <c r="NPV46" s="41"/>
      <c r="NPW46" s="41"/>
      <c r="NPX46" s="41"/>
      <c r="NPY46" s="41"/>
      <c r="NPZ46" s="41"/>
      <c r="NQA46" s="41"/>
      <c r="NQB46" s="41"/>
      <c r="NQC46" s="41"/>
      <c r="NQD46" s="41"/>
      <c r="NQE46" s="41"/>
      <c r="NQF46" s="41"/>
      <c r="NQG46" s="41"/>
      <c r="NQH46" s="41"/>
      <c r="NQI46" s="41"/>
      <c r="NQJ46" s="41"/>
      <c r="NQK46" s="41"/>
      <c r="NQL46" s="41"/>
      <c r="NQM46" s="41"/>
      <c r="NQN46" s="41"/>
      <c r="NQO46" s="41"/>
      <c r="NQP46" s="41"/>
      <c r="NQQ46" s="41"/>
      <c r="NQR46" s="41"/>
      <c r="NQS46" s="41"/>
      <c r="NQT46" s="41"/>
      <c r="NQU46" s="41"/>
      <c r="NQV46" s="41"/>
      <c r="NQW46" s="41"/>
      <c r="NQX46" s="41"/>
      <c r="NQY46" s="41"/>
      <c r="NQZ46" s="41"/>
      <c r="NRA46" s="41"/>
      <c r="NRB46" s="41"/>
      <c r="NRC46" s="41"/>
      <c r="NRD46" s="41"/>
      <c r="NRE46" s="41"/>
      <c r="NRF46" s="41"/>
      <c r="NRG46" s="41"/>
      <c r="NRH46" s="41"/>
      <c r="NRI46" s="41"/>
      <c r="NRJ46" s="41"/>
      <c r="NRK46" s="41"/>
      <c r="NRL46" s="41"/>
      <c r="NRM46" s="41"/>
      <c r="NRN46" s="41"/>
      <c r="NRO46" s="41"/>
      <c r="NRP46" s="41"/>
      <c r="NRQ46" s="41"/>
      <c r="NRR46" s="41"/>
      <c r="NRS46" s="41"/>
      <c r="NRT46" s="41"/>
      <c r="NRU46" s="41"/>
      <c r="NRV46" s="41"/>
      <c r="NRW46" s="41"/>
      <c r="NRX46" s="41"/>
      <c r="NRY46" s="41"/>
      <c r="NRZ46" s="41"/>
      <c r="NSA46" s="41"/>
      <c r="NSB46" s="41"/>
      <c r="NSC46" s="41"/>
      <c r="NSD46" s="41"/>
      <c r="NSE46" s="41"/>
      <c r="NSF46" s="41"/>
      <c r="NSG46" s="41"/>
      <c r="NSH46" s="41"/>
      <c r="NSI46" s="41"/>
      <c r="NSJ46" s="41"/>
      <c r="NSK46" s="41"/>
      <c r="NSL46" s="41"/>
      <c r="NSM46" s="41"/>
      <c r="NSN46" s="41"/>
      <c r="NSO46" s="41"/>
      <c r="NSP46" s="41"/>
      <c r="NSQ46" s="41"/>
      <c r="NSR46" s="41"/>
      <c r="NSS46" s="41"/>
      <c r="NST46" s="41"/>
      <c r="NSU46" s="41"/>
      <c r="NSV46" s="41"/>
      <c r="NSW46" s="41"/>
      <c r="NSX46" s="41"/>
      <c r="NSY46" s="41"/>
      <c r="NSZ46" s="41"/>
      <c r="NTA46" s="41"/>
      <c r="NTB46" s="41"/>
      <c r="NTC46" s="41"/>
      <c r="NTD46" s="41"/>
      <c r="NTE46" s="41"/>
      <c r="NTF46" s="41"/>
      <c r="NTG46" s="41"/>
      <c r="NTH46" s="41"/>
      <c r="NTI46" s="41"/>
      <c r="NTJ46" s="41"/>
      <c r="NTK46" s="41"/>
      <c r="NTL46" s="41"/>
      <c r="NTM46" s="41"/>
      <c r="NTN46" s="41"/>
      <c r="NTO46" s="41"/>
      <c r="NTP46" s="41"/>
      <c r="NTQ46" s="41"/>
      <c r="NTR46" s="41"/>
      <c r="NTS46" s="41"/>
      <c r="NTT46" s="41"/>
      <c r="NTU46" s="41"/>
      <c r="NTV46" s="41"/>
      <c r="NTW46" s="41"/>
      <c r="NTX46" s="41"/>
      <c r="NTY46" s="41"/>
      <c r="NTZ46" s="41"/>
      <c r="NUA46" s="41"/>
      <c r="NUB46" s="41"/>
      <c r="NUC46" s="41"/>
      <c r="NUD46" s="41"/>
      <c r="NUE46" s="41"/>
      <c r="NUF46" s="41"/>
      <c r="NUG46" s="41"/>
      <c r="NUH46" s="41"/>
      <c r="NUI46" s="41"/>
      <c r="NUJ46" s="41"/>
      <c r="NUK46" s="41"/>
      <c r="NUL46" s="41"/>
      <c r="NUM46" s="41"/>
      <c r="NUN46" s="41"/>
      <c r="NUO46" s="41"/>
      <c r="NUP46" s="41"/>
      <c r="NUQ46" s="41"/>
      <c r="NUR46" s="41"/>
      <c r="NUS46" s="41"/>
      <c r="NUT46" s="41"/>
      <c r="NUU46" s="41"/>
      <c r="NUV46" s="41"/>
      <c r="NUW46" s="41"/>
      <c r="NUX46" s="41"/>
      <c r="NUY46" s="41"/>
      <c r="NUZ46" s="41"/>
      <c r="NVA46" s="41"/>
      <c r="NVB46" s="41"/>
      <c r="NVC46" s="41"/>
      <c r="NVD46" s="41"/>
      <c r="NVE46" s="41"/>
      <c r="NVF46" s="41"/>
      <c r="NVG46" s="41"/>
      <c r="NVH46" s="41"/>
      <c r="NVI46" s="41"/>
      <c r="NVJ46" s="41"/>
      <c r="NVK46" s="41"/>
      <c r="NVL46" s="41"/>
      <c r="NVM46" s="41"/>
      <c r="NVN46" s="41"/>
      <c r="NVO46" s="41"/>
      <c r="NVP46" s="41"/>
      <c r="NVQ46" s="41"/>
      <c r="NVR46" s="41"/>
      <c r="NVS46" s="41"/>
      <c r="NVT46" s="41"/>
      <c r="NVU46" s="41"/>
      <c r="NVV46" s="41"/>
      <c r="NVW46" s="41"/>
      <c r="NVX46" s="41"/>
      <c r="NVY46" s="41"/>
      <c r="NVZ46" s="41"/>
      <c r="NWA46" s="41"/>
      <c r="NWB46" s="41"/>
      <c r="NWC46" s="41"/>
      <c r="NWD46" s="41"/>
      <c r="NWE46" s="41"/>
      <c r="NWF46" s="41"/>
      <c r="NWG46" s="41"/>
      <c r="NWH46" s="41"/>
      <c r="NWI46" s="41"/>
      <c r="NWJ46" s="41"/>
      <c r="NWK46" s="41"/>
      <c r="NWL46" s="41"/>
      <c r="NWM46" s="41"/>
      <c r="NWN46" s="41"/>
      <c r="NWO46" s="41"/>
      <c r="NWP46" s="41"/>
      <c r="NWQ46" s="41"/>
      <c r="NWR46" s="41"/>
      <c r="NWS46" s="41"/>
      <c r="NWT46" s="41"/>
      <c r="NWU46" s="41"/>
      <c r="NWV46" s="41"/>
      <c r="NWW46" s="41"/>
      <c r="NWX46" s="41"/>
      <c r="NWY46" s="41"/>
      <c r="NWZ46" s="41"/>
      <c r="NXA46" s="41"/>
      <c r="NXB46" s="41"/>
      <c r="NXC46" s="41"/>
      <c r="NXD46" s="41"/>
      <c r="NXE46" s="41"/>
      <c r="NXF46" s="41"/>
      <c r="NXG46" s="41"/>
      <c r="NXH46" s="41"/>
      <c r="NXI46" s="41"/>
      <c r="NXJ46" s="41"/>
      <c r="NXK46" s="41"/>
      <c r="NXL46" s="41"/>
      <c r="NXM46" s="41"/>
      <c r="NXN46" s="41"/>
      <c r="NXO46" s="41"/>
      <c r="NXP46" s="41"/>
      <c r="NXQ46" s="41"/>
      <c r="NXR46" s="41"/>
      <c r="NXS46" s="41"/>
      <c r="NXT46" s="41"/>
      <c r="NXU46" s="41"/>
      <c r="NXV46" s="41"/>
      <c r="NXW46" s="41"/>
      <c r="NXX46" s="41"/>
      <c r="NXY46" s="41"/>
      <c r="NXZ46" s="41"/>
      <c r="NYA46" s="41"/>
      <c r="NYB46" s="41"/>
      <c r="NYC46" s="41"/>
      <c r="NYD46" s="41"/>
      <c r="NYE46" s="41"/>
      <c r="NYF46" s="41"/>
      <c r="NYG46" s="41"/>
      <c r="NYH46" s="41"/>
      <c r="NYI46" s="41"/>
      <c r="NYJ46" s="41"/>
      <c r="NYK46" s="41"/>
      <c r="NYL46" s="41"/>
      <c r="NYM46" s="41"/>
      <c r="NYN46" s="41"/>
      <c r="NYO46" s="41"/>
      <c r="NYP46" s="41"/>
      <c r="NYQ46" s="41"/>
      <c r="NYR46" s="41"/>
      <c r="NYS46" s="41"/>
      <c r="NYT46" s="41"/>
      <c r="NYU46" s="41"/>
      <c r="NYV46" s="41"/>
      <c r="NYW46" s="41"/>
      <c r="NYX46" s="41"/>
      <c r="NYY46" s="41"/>
      <c r="NYZ46" s="41"/>
      <c r="NZA46" s="41"/>
      <c r="NZB46" s="41"/>
      <c r="NZC46" s="41"/>
      <c r="NZD46" s="41"/>
      <c r="NZE46" s="41"/>
      <c r="NZF46" s="41"/>
      <c r="NZG46" s="41"/>
      <c r="NZH46" s="41"/>
      <c r="NZI46" s="41"/>
      <c r="NZJ46" s="41"/>
      <c r="NZK46" s="41"/>
      <c r="NZL46" s="41"/>
      <c r="NZM46" s="41"/>
      <c r="NZN46" s="41"/>
      <c r="NZO46" s="41"/>
      <c r="NZP46" s="41"/>
      <c r="NZQ46" s="41"/>
      <c r="NZR46" s="41"/>
      <c r="NZS46" s="41"/>
      <c r="NZT46" s="41"/>
      <c r="NZU46" s="41"/>
      <c r="NZV46" s="41"/>
      <c r="NZW46" s="41"/>
      <c r="NZX46" s="41"/>
      <c r="NZY46" s="41"/>
      <c r="NZZ46" s="41"/>
      <c r="OAA46" s="41"/>
      <c r="OAB46" s="41"/>
      <c r="OAC46" s="41"/>
      <c r="OAD46" s="41"/>
      <c r="OAE46" s="41"/>
      <c r="OAF46" s="41"/>
      <c r="OAG46" s="41"/>
      <c r="OAH46" s="41"/>
      <c r="OAI46" s="41"/>
      <c r="OAJ46" s="41"/>
      <c r="OAK46" s="41"/>
      <c r="OAL46" s="41"/>
      <c r="OAM46" s="41"/>
      <c r="OAN46" s="41"/>
      <c r="OAO46" s="41"/>
      <c r="OAP46" s="41"/>
      <c r="OAQ46" s="41"/>
      <c r="OAR46" s="41"/>
      <c r="OAS46" s="41"/>
      <c r="OAT46" s="41"/>
      <c r="OAU46" s="41"/>
      <c r="OAV46" s="41"/>
      <c r="OAW46" s="41"/>
      <c r="OAX46" s="41"/>
      <c r="OAY46" s="41"/>
      <c r="OAZ46" s="41"/>
      <c r="OBA46" s="41"/>
      <c r="OBB46" s="41"/>
      <c r="OBC46" s="41"/>
      <c r="OBD46" s="41"/>
      <c r="OBE46" s="41"/>
      <c r="OBF46" s="41"/>
      <c r="OBG46" s="41"/>
      <c r="OBH46" s="41"/>
      <c r="OBI46" s="41"/>
      <c r="OBJ46" s="41"/>
      <c r="OBK46" s="41"/>
      <c r="OBL46" s="41"/>
      <c r="OBM46" s="41"/>
      <c r="OBN46" s="41"/>
      <c r="OBO46" s="41"/>
      <c r="OBP46" s="41"/>
      <c r="OBQ46" s="41"/>
      <c r="OBR46" s="41"/>
      <c r="OBS46" s="41"/>
      <c r="OBT46" s="41"/>
      <c r="OBU46" s="41"/>
      <c r="OBV46" s="41"/>
      <c r="OBW46" s="41"/>
      <c r="OBX46" s="41"/>
      <c r="OBY46" s="41"/>
      <c r="OBZ46" s="41"/>
      <c r="OCA46" s="41"/>
      <c r="OCB46" s="41"/>
      <c r="OCC46" s="41"/>
      <c r="OCD46" s="41"/>
      <c r="OCE46" s="41"/>
      <c r="OCF46" s="41"/>
      <c r="OCG46" s="41"/>
      <c r="OCH46" s="41"/>
      <c r="OCI46" s="41"/>
      <c r="OCJ46" s="41"/>
      <c r="OCK46" s="41"/>
      <c r="OCL46" s="41"/>
      <c r="OCM46" s="41"/>
      <c r="OCN46" s="41"/>
      <c r="OCO46" s="41"/>
      <c r="OCP46" s="41"/>
      <c r="OCQ46" s="41"/>
      <c r="OCR46" s="41"/>
      <c r="OCS46" s="41"/>
      <c r="OCT46" s="41"/>
      <c r="OCU46" s="41"/>
      <c r="OCV46" s="41"/>
      <c r="OCW46" s="41"/>
      <c r="OCX46" s="41"/>
      <c r="OCY46" s="41"/>
      <c r="OCZ46" s="41"/>
      <c r="ODA46" s="41"/>
      <c r="ODB46" s="41"/>
      <c r="ODC46" s="41"/>
      <c r="ODD46" s="41"/>
      <c r="ODE46" s="41"/>
      <c r="ODF46" s="41"/>
      <c r="ODG46" s="41"/>
      <c r="ODH46" s="41"/>
      <c r="ODI46" s="41"/>
      <c r="ODJ46" s="41"/>
      <c r="ODK46" s="41"/>
      <c r="ODL46" s="41"/>
      <c r="ODM46" s="41"/>
      <c r="ODN46" s="41"/>
      <c r="ODO46" s="41"/>
      <c r="ODP46" s="41"/>
      <c r="ODQ46" s="41"/>
      <c r="ODR46" s="41"/>
      <c r="ODS46" s="41"/>
      <c r="ODT46" s="41"/>
      <c r="ODU46" s="41"/>
      <c r="ODV46" s="41"/>
      <c r="ODW46" s="41"/>
      <c r="ODX46" s="41"/>
      <c r="ODY46" s="41"/>
      <c r="ODZ46" s="41"/>
      <c r="OEA46" s="41"/>
      <c r="OEB46" s="41"/>
      <c r="OEC46" s="41"/>
      <c r="OED46" s="41"/>
      <c r="OEE46" s="41"/>
      <c r="OEF46" s="41"/>
      <c r="OEG46" s="41"/>
      <c r="OEH46" s="41"/>
      <c r="OEI46" s="41"/>
      <c r="OEJ46" s="41"/>
      <c r="OEK46" s="41"/>
      <c r="OEL46" s="41"/>
      <c r="OEM46" s="41"/>
      <c r="OEN46" s="41"/>
      <c r="OEO46" s="41"/>
      <c r="OEP46" s="41"/>
      <c r="OEQ46" s="41"/>
      <c r="OER46" s="41"/>
      <c r="OES46" s="41"/>
      <c r="OET46" s="41"/>
      <c r="OEU46" s="41"/>
      <c r="OEV46" s="41"/>
      <c r="OEW46" s="41"/>
      <c r="OEX46" s="41"/>
      <c r="OEY46" s="41"/>
      <c r="OEZ46" s="41"/>
      <c r="OFA46" s="41"/>
      <c r="OFB46" s="41"/>
      <c r="OFC46" s="41"/>
      <c r="OFD46" s="41"/>
      <c r="OFE46" s="41"/>
      <c r="OFF46" s="41"/>
      <c r="OFG46" s="41"/>
      <c r="OFH46" s="41"/>
      <c r="OFI46" s="41"/>
      <c r="OFJ46" s="41"/>
      <c r="OFK46" s="41"/>
      <c r="OFL46" s="41"/>
      <c r="OFM46" s="41"/>
      <c r="OFN46" s="41"/>
      <c r="OFO46" s="41"/>
      <c r="OFP46" s="41"/>
      <c r="OFQ46" s="41"/>
      <c r="OFR46" s="41"/>
      <c r="OFS46" s="41"/>
      <c r="OFT46" s="41"/>
      <c r="OFU46" s="41"/>
      <c r="OFV46" s="41"/>
      <c r="OFW46" s="41"/>
      <c r="OFX46" s="41"/>
      <c r="OFY46" s="41"/>
      <c r="OFZ46" s="41"/>
      <c r="OGA46" s="41"/>
      <c r="OGB46" s="41"/>
      <c r="OGC46" s="41"/>
      <c r="OGD46" s="41"/>
      <c r="OGE46" s="41"/>
      <c r="OGF46" s="41"/>
      <c r="OGG46" s="41"/>
      <c r="OGH46" s="41"/>
      <c r="OGI46" s="41"/>
      <c r="OGJ46" s="41"/>
      <c r="OGK46" s="41"/>
      <c r="OGL46" s="41"/>
      <c r="OGM46" s="41"/>
      <c r="OGN46" s="41"/>
      <c r="OGO46" s="41"/>
      <c r="OGP46" s="41"/>
      <c r="OGQ46" s="41"/>
      <c r="OGR46" s="41"/>
      <c r="OGS46" s="41"/>
      <c r="OGT46" s="41"/>
      <c r="OGU46" s="41"/>
      <c r="OGV46" s="41"/>
      <c r="OGW46" s="41"/>
      <c r="OGX46" s="41"/>
      <c r="OGY46" s="41"/>
      <c r="OGZ46" s="41"/>
      <c r="OHA46" s="41"/>
      <c r="OHB46" s="41"/>
      <c r="OHC46" s="41"/>
      <c r="OHD46" s="41"/>
      <c r="OHE46" s="41"/>
      <c r="OHF46" s="41"/>
      <c r="OHG46" s="41"/>
      <c r="OHH46" s="41"/>
      <c r="OHI46" s="41"/>
      <c r="OHJ46" s="41"/>
      <c r="OHK46" s="41"/>
      <c r="OHL46" s="41"/>
      <c r="OHM46" s="41"/>
      <c r="OHN46" s="41"/>
      <c r="OHO46" s="41"/>
      <c r="OHP46" s="41"/>
      <c r="OHQ46" s="41"/>
      <c r="OHR46" s="41"/>
      <c r="OHS46" s="41"/>
      <c r="OHT46" s="41"/>
      <c r="OHU46" s="41"/>
      <c r="OHV46" s="41"/>
      <c r="OHW46" s="41"/>
      <c r="OHX46" s="41"/>
      <c r="OHY46" s="41"/>
      <c r="OHZ46" s="41"/>
      <c r="OIA46" s="41"/>
      <c r="OIB46" s="41"/>
      <c r="OIC46" s="41"/>
      <c r="OID46" s="41"/>
      <c r="OIE46" s="41"/>
      <c r="OIF46" s="41"/>
      <c r="OIG46" s="41"/>
      <c r="OIH46" s="41"/>
      <c r="OII46" s="41"/>
      <c r="OIJ46" s="41"/>
      <c r="OIK46" s="41"/>
      <c r="OIL46" s="41"/>
      <c r="OIM46" s="41"/>
      <c r="OIN46" s="41"/>
      <c r="OIO46" s="41"/>
      <c r="OIP46" s="41"/>
      <c r="OIQ46" s="41"/>
      <c r="OIR46" s="41"/>
      <c r="OIS46" s="41"/>
      <c r="OIT46" s="41"/>
      <c r="OIU46" s="41"/>
      <c r="OIV46" s="41"/>
      <c r="OIW46" s="41"/>
      <c r="OIX46" s="41"/>
      <c r="OIY46" s="41"/>
      <c r="OIZ46" s="41"/>
      <c r="OJA46" s="41"/>
      <c r="OJB46" s="41"/>
      <c r="OJC46" s="41"/>
      <c r="OJD46" s="41"/>
      <c r="OJE46" s="41"/>
      <c r="OJF46" s="41"/>
      <c r="OJG46" s="41"/>
      <c r="OJH46" s="41"/>
      <c r="OJI46" s="41"/>
      <c r="OJJ46" s="41"/>
      <c r="OJK46" s="41"/>
      <c r="OJL46" s="41"/>
      <c r="OJM46" s="41"/>
      <c r="OJN46" s="41"/>
      <c r="OJO46" s="41"/>
      <c r="OJP46" s="41"/>
      <c r="OJQ46" s="41"/>
      <c r="OJR46" s="41"/>
      <c r="OJS46" s="41"/>
      <c r="OJT46" s="41"/>
      <c r="OJU46" s="41"/>
      <c r="OJV46" s="41"/>
      <c r="OJW46" s="41"/>
      <c r="OJX46" s="41"/>
      <c r="OJY46" s="41"/>
      <c r="OJZ46" s="41"/>
      <c r="OKA46" s="41"/>
      <c r="OKB46" s="41"/>
      <c r="OKC46" s="41"/>
      <c r="OKD46" s="41"/>
      <c r="OKE46" s="41"/>
      <c r="OKF46" s="41"/>
      <c r="OKG46" s="41"/>
      <c r="OKH46" s="41"/>
      <c r="OKI46" s="41"/>
      <c r="OKJ46" s="41"/>
      <c r="OKK46" s="41"/>
      <c r="OKL46" s="41"/>
      <c r="OKM46" s="41"/>
      <c r="OKN46" s="41"/>
      <c r="OKO46" s="41"/>
      <c r="OKP46" s="41"/>
      <c r="OKQ46" s="41"/>
      <c r="OKR46" s="41"/>
      <c r="OKS46" s="41"/>
      <c r="OKT46" s="41"/>
      <c r="OKU46" s="41"/>
      <c r="OKV46" s="41"/>
      <c r="OKW46" s="41"/>
      <c r="OKX46" s="41"/>
      <c r="OKY46" s="41"/>
      <c r="OKZ46" s="41"/>
      <c r="OLA46" s="41"/>
      <c r="OLB46" s="41"/>
      <c r="OLC46" s="41"/>
      <c r="OLD46" s="41"/>
      <c r="OLE46" s="41"/>
      <c r="OLF46" s="41"/>
      <c r="OLG46" s="41"/>
      <c r="OLH46" s="41"/>
      <c r="OLI46" s="41"/>
      <c r="OLJ46" s="41"/>
      <c r="OLK46" s="41"/>
      <c r="OLL46" s="41"/>
      <c r="OLM46" s="41"/>
      <c r="OLN46" s="41"/>
      <c r="OLO46" s="41"/>
      <c r="OLP46" s="41"/>
      <c r="OLQ46" s="41"/>
      <c r="OLR46" s="41"/>
      <c r="OLS46" s="41"/>
      <c r="OLT46" s="41"/>
      <c r="OLU46" s="41"/>
      <c r="OLV46" s="41"/>
      <c r="OLW46" s="41"/>
      <c r="OLX46" s="41"/>
      <c r="OLY46" s="41"/>
      <c r="OLZ46" s="41"/>
      <c r="OMA46" s="41"/>
      <c r="OMB46" s="41"/>
      <c r="OMC46" s="41"/>
      <c r="OMD46" s="41"/>
      <c r="OME46" s="41"/>
      <c r="OMF46" s="41"/>
      <c r="OMG46" s="41"/>
      <c r="OMH46" s="41"/>
      <c r="OMI46" s="41"/>
      <c r="OMJ46" s="41"/>
      <c r="OMK46" s="41"/>
      <c r="OML46" s="41"/>
      <c r="OMM46" s="41"/>
      <c r="OMN46" s="41"/>
      <c r="OMO46" s="41"/>
      <c r="OMP46" s="41"/>
      <c r="OMQ46" s="41"/>
      <c r="OMR46" s="41"/>
      <c r="OMS46" s="41"/>
      <c r="OMT46" s="41"/>
      <c r="OMU46" s="41"/>
      <c r="OMV46" s="41"/>
      <c r="OMW46" s="41"/>
      <c r="OMX46" s="41"/>
      <c r="OMY46" s="41"/>
      <c r="OMZ46" s="41"/>
      <c r="ONA46" s="41"/>
      <c r="ONB46" s="41"/>
      <c r="ONC46" s="41"/>
      <c r="OND46" s="41"/>
      <c r="ONE46" s="41"/>
      <c r="ONF46" s="41"/>
      <c r="ONG46" s="41"/>
      <c r="ONH46" s="41"/>
      <c r="ONI46" s="41"/>
      <c r="ONJ46" s="41"/>
      <c r="ONK46" s="41"/>
      <c r="ONL46" s="41"/>
      <c r="ONM46" s="41"/>
      <c r="ONN46" s="41"/>
      <c r="ONO46" s="41"/>
      <c r="ONP46" s="41"/>
      <c r="ONQ46" s="41"/>
      <c r="ONR46" s="41"/>
      <c r="ONS46" s="41"/>
      <c r="ONT46" s="41"/>
      <c r="ONU46" s="41"/>
      <c r="ONV46" s="41"/>
      <c r="ONW46" s="41"/>
      <c r="ONX46" s="41"/>
      <c r="ONY46" s="41"/>
      <c r="ONZ46" s="41"/>
      <c r="OOA46" s="41"/>
      <c r="OOB46" s="41"/>
      <c r="OOC46" s="41"/>
      <c r="OOD46" s="41"/>
      <c r="OOE46" s="41"/>
      <c r="OOF46" s="41"/>
      <c r="OOG46" s="41"/>
      <c r="OOH46" s="41"/>
      <c r="OOI46" s="41"/>
      <c r="OOJ46" s="41"/>
      <c r="OOK46" s="41"/>
      <c r="OOL46" s="41"/>
      <c r="OOM46" s="41"/>
      <c r="OON46" s="41"/>
      <c r="OOO46" s="41"/>
      <c r="OOP46" s="41"/>
      <c r="OOQ46" s="41"/>
      <c r="OOR46" s="41"/>
      <c r="OOS46" s="41"/>
      <c r="OOT46" s="41"/>
      <c r="OOU46" s="41"/>
      <c r="OOV46" s="41"/>
      <c r="OOW46" s="41"/>
      <c r="OOX46" s="41"/>
      <c r="OOY46" s="41"/>
      <c r="OOZ46" s="41"/>
      <c r="OPA46" s="41"/>
      <c r="OPB46" s="41"/>
      <c r="OPC46" s="41"/>
      <c r="OPD46" s="41"/>
      <c r="OPE46" s="41"/>
      <c r="OPF46" s="41"/>
      <c r="OPG46" s="41"/>
      <c r="OPH46" s="41"/>
      <c r="OPI46" s="41"/>
      <c r="OPJ46" s="41"/>
      <c r="OPK46" s="41"/>
      <c r="OPL46" s="41"/>
      <c r="OPM46" s="41"/>
      <c r="OPN46" s="41"/>
      <c r="OPO46" s="41"/>
      <c r="OPP46" s="41"/>
      <c r="OPQ46" s="41"/>
      <c r="OPR46" s="41"/>
      <c r="OPS46" s="41"/>
      <c r="OPT46" s="41"/>
      <c r="OPU46" s="41"/>
      <c r="OPV46" s="41"/>
      <c r="OPW46" s="41"/>
      <c r="OPX46" s="41"/>
      <c r="OPY46" s="41"/>
      <c r="OPZ46" s="41"/>
      <c r="OQA46" s="41"/>
      <c r="OQB46" s="41"/>
      <c r="OQC46" s="41"/>
      <c r="OQD46" s="41"/>
      <c r="OQE46" s="41"/>
      <c r="OQF46" s="41"/>
      <c r="OQG46" s="41"/>
      <c r="OQH46" s="41"/>
      <c r="OQI46" s="41"/>
      <c r="OQJ46" s="41"/>
      <c r="OQK46" s="41"/>
      <c r="OQL46" s="41"/>
      <c r="OQM46" s="41"/>
      <c r="OQN46" s="41"/>
      <c r="OQO46" s="41"/>
      <c r="OQP46" s="41"/>
      <c r="OQQ46" s="41"/>
      <c r="OQR46" s="41"/>
      <c r="OQS46" s="41"/>
      <c r="OQT46" s="41"/>
      <c r="OQU46" s="41"/>
      <c r="OQV46" s="41"/>
      <c r="OQW46" s="41"/>
      <c r="OQX46" s="41"/>
      <c r="OQY46" s="41"/>
      <c r="OQZ46" s="41"/>
      <c r="ORA46" s="41"/>
      <c r="ORB46" s="41"/>
      <c r="ORC46" s="41"/>
      <c r="ORD46" s="41"/>
      <c r="ORE46" s="41"/>
      <c r="ORF46" s="41"/>
      <c r="ORG46" s="41"/>
      <c r="ORH46" s="41"/>
      <c r="ORI46" s="41"/>
      <c r="ORJ46" s="41"/>
      <c r="ORK46" s="41"/>
      <c r="ORL46" s="41"/>
      <c r="ORM46" s="41"/>
      <c r="ORN46" s="41"/>
      <c r="ORO46" s="41"/>
      <c r="ORP46" s="41"/>
      <c r="ORQ46" s="41"/>
      <c r="ORR46" s="41"/>
      <c r="ORS46" s="41"/>
      <c r="ORT46" s="41"/>
      <c r="ORU46" s="41"/>
      <c r="ORV46" s="41"/>
      <c r="ORW46" s="41"/>
      <c r="ORX46" s="41"/>
      <c r="ORY46" s="41"/>
      <c r="ORZ46" s="41"/>
      <c r="OSA46" s="41"/>
      <c r="OSB46" s="41"/>
      <c r="OSC46" s="41"/>
      <c r="OSD46" s="41"/>
      <c r="OSE46" s="41"/>
      <c r="OSF46" s="41"/>
      <c r="OSG46" s="41"/>
      <c r="OSH46" s="41"/>
      <c r="OSI46" s="41"/>
      <c r="OSJ46" s="41"/>
      <c r="OSK46" s="41"/>
      <c r="OSL46" s="41"/>
      <c r="OSM46" s="41"/>
      <c r="OSN46" s="41"/>
      <c r="OSO46" s="41"/>
      <c r="OSP46" s="41"/>
      <c r="OSQ46" s="41"/>
      <c r="OSR46" s="41"/>
      <c r="OSS46" s="41"/>
      <c r="OST46" s="41"/>
      <c r="OSU46" s="41"/>
      <c r="OSV46" s="41"/>
      <c r="OSW46" s="41"/>
      <c r="OSX46" s="41"/>
      <c r="OSY46" s="41"/>
      <c r="OSZ46" s="41"/>
      <c r="OTA46" s="41"/>
      <c r="OTB46" s="41"/>
      <c r="OTC46" s="41"/>
      <c r="OTD46" s="41"/>
      <c r="OTE46" s="41"/>
      <c r="OTF46" s="41"/>
      <c r="OTG46" s="41"/>
      <c r="OTH46" s="41"/>
      <c r="OTI46" s="41"/>
      <c r="OTJ46" s="41"/>
      <c r="OTK46" s="41"/>
      <c r="OTL46" s="41"/>
      <c r="OTM46" s="41"/>
      <c r="OTN46" s="41"/>
      <c r="OTO46" s="41"/>
      <c r="OTP46" s="41"/>
      <c r="OTQ46" s="41"/>
      <c r="OTR46" s="41"/>
      <c r="OTS46" s="41"/>
      <c r="OTT46" s="41"/>
      <c r="OTU46" s="41"/>
      <c r="OTV46" s="41"/>
      <c r="OTW46" s="41"/>
      <c r="OTX46" s="41"/>
      <c r="OTY46" s="41"/>
      <c r="OTZ46" s="41"/>
      <c r="OUA46" s="41"/>
      <c r="OUB46" s="41"/>
      <c r="OUC46" s="41"/>
      <c r="OUD46" s="41"/>
      <c r="OUE46" s="41"/>
      <c r="OUF46" s="41"/>
      <c r="OUG46" s="41"/>
      <c r="OUH46" s="41"/>
      <c r="OUI46" s="41"/>
      <c r="OUJ46" s="41"/>
      <c r="OUK46" s="41"/>
      <c r="OUL46" s="41"/>
      <c r="OUM46" s="41"/>
      <c r="OUN46" s="41"/>
      <c r="OUO46" s="41"/>
      <c r="OUP46" s="41"/>
      <c r="OUQ46" s="41"/>
      <c r="OUR46" s="41"/>
      <c r="OUS46" s="41"/>
      <c r="OUT46" s="41"/>
      <c r="OUU46" s="41"/>
      <c r="OUV46" s="41"/>
      <c r="OUW46" s="41"/>
      <c r="OUX46" s="41"/>
      <c r="OUY46" s="41"/>
      <c r="OUZ46" s="41"/>
      <c r="OVA46" s="41"/>
      <c r="OVB46" s="41"/>
      <c r="OVC46" s="41"/>
      <c r="OVD46" s="41"/>
      <c r="OVE46" s="41"/>
      <c r="OVF46" s="41"/>
      <c r="OVG46" s="41"/>
      <c r="OVH46" s="41"/>
      <c r="OVI46" s="41"/>
      <c r="OVJ46" s="41"/>
      <c r="OVK46" s="41"/>
      <c r="OVL46" s="41"/>
      <c r="OVM46" s="41"/>
      <c r="OVN46" s="41"/>
      <c r="OVO46" s="41"/>
      <c r="OVP46" s="41"/>
      <c r="OVQ46" s="41"/>
      <c r="OVR46" s="41"/>
      <c r="OVS46" s="41"/>
      <c r="OVT46" s="41"/>
      <c r="OVU46" s="41"/>
      <c r="OVV46" s="41"/>
      <c r="OVW46" s="41"/>
      <c r="OVX46" s="41"/>
      <c r="OVY46" s="41"/>
      <c r="OVZ46" s="41"/>
      <c r="OWA46" s="41"/>
      <c r="OWB46" s="41"/>
      <c r="OWC46" s="41"/>
      <c r="OWD46" s="41"/>
      <c r="OWE46" s="41"/>
      <c r="OWF46" s="41"/>
      <c r="OWG46" s="41"/>
      <c r="OWH46" s="41"/>
      <c r="OWI46" s="41"/>
      <c r="OWJ46" s="41"/>
      <c r="OWK46" s="41"/>
      <c r="OWL46" s="41"/>
      <c r="OWM46" s="41"/>
      <c r="OWN46" s="41"/>
      <c r="OWO46" s="41"/>
      <c r="OWP46" s="41"/>
      <c r="OWQ46" s="41"/>
      <c r="OWR46" s="41"/>
      <c r="OWS46" s="41"/>
      <c r="OWT46" s="41"/>
      <c r="OWU46" s="41"/>
      <c r="OWV46" s="41"/>
      <c r="OWW46" s="41"/>
      <c r="OWX46" s="41"/>
      <c r="OWY46" s="41"/>
      <c r="OWZ46" s="41"/>
      <c r="OXA46" s="41"/>
      <c r="OXB46" s="41"/>
      <c r="OXC46" s="41"/>
      <c r="OXD46" s="41"/>
      <c r="OXE46" s="41"/>
      <c r="OXF46" s="41"/>
      <c r="OXG46" s="41"/>
      <c r="OXH46" s="41"/>
      <c r="OXI46" s="41"/>
      <c r="OXJ46" s="41"/>
      <c r="OXK46" s="41"/>
      <c r="OXL46" s="41"/>
      <c r="OXM46" s="41"/>
      <c r="OXN46" s="41"/>
      <c r="OXO46" s="41"/>
      <c r="OXP46" s="41"/>
      <c r="OXQ46" s="41"/>
      <c r="OXR46" s="41"/>
      <c r="OXS46" s="41"/>
      <c r="OXT46" s="41"/>
      <c r="OXU46" s="41"/>
      <c r="OXV46" s="41"/>
      <c r="OXW46" s="41"/>
      <c r="OXX46" s="41"/>
      <c r="OXY46" s="41"/>
      <c r="OXZ46" s="41"/>
      <c r="OYA46" s="41"/>
      <c r="OYB46" s="41"/>
      <c r="OYC46" s="41"/>
      <c r="OYD46" s="41"/>
      <c r="OYE46" s="41"/>
      <c r="OYF46" s="41"/>
      <c r="OYG46" s="41"/>
      <c r="OYH46" s="41"/>
      <c r="OYI46" s="41"/>
      <c r="OYJ46" s="41"/>
      <c r="OYK46" s="41"/>
      <c r="OYL46" s="41"/>
      <c r="OYM46" s="41"/>
      <c r="OYN46" s="41"/>
      <c r="OYO46" s="41"/>
      <c r="OYP46" s="41"/>
      <c r="OYQ46" s="41"/>
      <c r="OYR46" s="41"/>
      <c r="OYS46" s="41"/>
      <c r="OYT46" s="41"/>
      <c r="OYU46" s="41"/>
      <c r="OYV46" s="41"/>
      <c r="OYW46" s="41"/>
      <c r="OYX46" s="41"/>
      <c r="OYY46" s="41"/>
      <c r="OYZ46" s="41"/>
      <c r="OZA46" s="41"/>
      <c r="OZB46" s="41"/>
      <c r="OZC46" s="41"/>
      <c r="OZD46" s="41"/>
      <c r="OZE46" s="41"/>
      <c r="OZF46" s="41"/>
      <c r="OZG46" s="41"/>
      <c r="OZH46" s="41"/>
      <c r="OZI46" s="41"/>
      <c r="OZJ46" s="41"/>
      <c r="OZK46" s="41"/>
      <c r="OZL46" s="41"/>
      <c r="OZM46" s="41"/>
      <c r="OZN46" s="41"/>
      <c r="OZO46" s="41"/>
      <c r="OZP46" s="41"/>
      <c r="OZQ46" s="41"/>
      <c r="OZR46" s="41"/>
      <c r="OZS46" s="41"/>
      <c r="OZT46" s="41"/>
      <c r="OZU46" s="41"/>
      <c r="OZV46" s="41"/>
      <c r="OZW46" s="41"/>
      <c r="OZX46" s="41"/>
      <c r="OZY46" s="41"/>
      <c r="OZZ46" s="41"/>
      <c r="PAA46" s="41"/>
      <c r="PAB46" s="41"/>
      <c r="PAC46" s="41"/>
      <c r="PAD46" s="41"/>
      <c r="PAE46" s="41"/>
      <c r="PAF46" s="41"/>
      <c r="PAG46" s="41"/>
      <c r="PAH46" s="41"/>
      <c r="PAI46" s="41"/>
      <c r="PAJ46" s="41"/>
      <c r="PAK46" s="41"/>
      <c r="PAL46" s="41"/>
      <c r="PAM46" s="41"/>
      <c r="PAN46" s="41"/>
      <c r="PAO46" s="41"/>
      <c r="PAP46" s="41"/>
      <c r="PAQ46" s="41"/>
      <c r="PAR46" s="41"/>
      <c r="PAS46" s="41"/>
      <c r="PAT46" s="41"/>
      <c r="PAU46" s="41"/>
      <c r="PAV46" s="41"/>
      <c r="PAW46" s="41"/>
      <c r="PAX46" s="41"/>
      <c r="PAY46" s="41"/>
      <c r="PAZ46" s="41"/>
      <c r="PBA46" s="41"/>
      <c r="PBB46" s="41"/>
      <c r="PBC46" s="41"/>
      <c r="PBD46" s="41"/>
      <c r="PBE46" s="41"/>
      <c r="PBF46" s="41"/>
      <c r="PBG46" s="41"/>
      <c r="PBH46" s="41"/>
      <c r="PBI46" s="41"/>
      <c r="PBJ46" s="41"/>
      <c r="PBK46" s="41"/>
      <c r="PBL46" s="41"/>
      <c r="PBM46" s="41"/>
      <c r="PBN46" s="41"/>
      <c r="PBO46" s="41"/>
      <c r="PBP46" s="41"/>
      <c r="PBQ46" s="41"/>
      <c r="PBR46" s="41"/>
      <c r="PBS46" s="41"/>
      <c r="PBT46" s="41"/>
      <c r="PBU46" s="41"/>
      <c r="PBV46" s="41"/>
      <c r="PBW46" s="41"/>
      <c r="PBX46" s="41"/>
      <c r="PBY46" s="41"/>
      <c r="PBZ46" s="41"/>
      <c r="PCA46" s="41"/>
      <c r="PCB46" s="41"/>
      <c r="PCC46" s="41"/>
      <c r="PCD46" s="41"/>
      <c r="PCE46" s="41"/>
      <c r="PCF46" s="41"/>
      <c r="PCG46" s="41"/>
      <c r="PCH46" s="41"/>
      <c r="PCI46" s="41"/>
      <c r="PCJ46" s="41"/>
      <c r="PCK46" s="41"/>
      <c r="PCL46" s="41"/>
      <c r="PCM46" s="41"/>
      <c r="PCN46" s="41"/>
      <c r="PCO46" s="41"/>
      <c r="PCP46" s="41"/>
      <c r="PCQ46" s="41"/>
      <c r="PCR46" s="41"/>
      <c r="PCS46" s="41"/>
      <c r="PCT46" s="41"/>
      <c r="PCU46" s="41"/>
      <c r="PCV46" s="41"/>
      <c r="PCW46" s="41"/>
      <c r="PCX46" s="41"/>
      <c r="PCY46" s="41"/>
      <c r="PCZ46" s="41"/>
      <c r="PDA46" s="41"/>
      <c r="PDB46" s="41"/>
      <c r="PDC46" s="41"/>
      <c r="PDD46" s="41"/>
      <c r="PDE46" s="41"/>
      <c r="PDF46" s="41"/>
      <c r="PDG46" s="41"/>
      <c r="PDH46" s="41"/>
      <c r="PDI46" s="41"/>
      <c r="PDJ46" s="41"/>
      <c r="PDK46" s="41"/>
      <c r="PDL46" s="41"/>
      <c r="PDM46" s="41"/>
      <c r="PDN46" s="41"/>
      <c r="PDO46" s="41"/>
      <c r="PDP46" s="41"/>
      <c r="PDQ46" s="41"/>
      <c r="PDR46" s="41"/>
      <c r="PDS46" s="41"/>
      <c r="PDT46" s="41"/>
      <c r="PDU46" s="41"/>
      <c r="PDV46" s="41"/>
      <c r="PDW46" s="41"/>
      <c r="PDX46" s="41"/>
      <c r="PDY46" s="41"/>
      <c r="PDZ46" s="41"/>
      <c r="PEA46" s="41"/>
      <c r="PEB46" s="41"/>
      <c r="PEC46" s="41"/>
      <c r="PED46" s="41"/>
      <c r="PEE46" s="41"/>
      <c r="PEF46" s="41"/>
      <c r="PEG46" s="41"/>
      <c r="PEH46" s="41"/>
      <c r="PEI46" s="41"/>
      <c r="PEJ46" s="41"/>
      <c r="PEK46" s="41"/>
      <c r="PEL46" s="41"/>
      <c r="PEM46" s="41"/>
      <c r="PEN46" s="41"/>
      <c r="PEO46" s="41"/>
      <c r="PEP46" s="41"/>
      <c r="PEQ46" s="41"/>
      <c r="PER46" s="41"/>
      <c r="PES46" s="41"/>
      <c r="PET46" s="41"/>
      <c r="PEU46" s="41"/>
      <c r="PEV46" s="41"/>
      <c r="PEW46" s="41"/>
      <c r="PEX46" s="41"/>
      <c r="PEY46" s="41"/>
      <c r="PEZ46" s="41"/>
      <c r="PFA46" s="41"/>
      <c r="PFB46" s="41"/>
      <c r="PFC46" s="41"/>
      <c r="PFD46" s="41"/>
      <c r="PFE46" s="41"/>
      <c r="PFF46" s="41"/>
      <c r="PFG46" s="41"/>
      <c r="PFH46" s="41"/>
      <c r="PFI46" s="41"/>
      <c r="PFJ46" s="41"/>
      <c r="PFK46" s="41"/>
      <c r="PFL46" s="41"/>
      <c r="PFM46" s="41"/>
      <c r="PFN46" s="41"/>
      <c r="PFO46" s="41"/>
      <c r="PFP46" s="41"/>
      <c r="PFQ46" s="41"/>
      <c r="PFR46" s="41"/>
      <c r="PFS46" s="41"/>
      <c r="PFT46" s="41"/>
      <c r="PFU46" s="41"/>
      <c r="PFV46" s="41"/>
      <c r="PFW46" s="41"/>
      <c r="PFX46" s="41"/>
      <c r="PFY46" s="41"/>
      <c r="PFZ46" s="41"/>
      <c r="PGA46" s="41"/>
      <c r="PGB46" s="41"/>
      <c r="PGC46" s="41"/>
      <c r="PGD46" s="41"/>
      <c r="PGE46" s="41"/>
      <c r="PGF46" s="41"/>
      <c r="PGG46" s="41"/>
      <c r="PGH46" s="41"/>
      <c r="PGI46" s="41"/>
      <c r="PGJ46" s="41"/>
      <c r="PGK46" s="41"/>
      <c r="PGL46" s="41"/>
      <c r="PGM46" s="41"/>
      <c r="PGN46" s="41"/>
      <c r="PGO46" s="41"/>
      <c r="PGP46" s="41"/>
      <c r="PGQ46" s="41"/>
      <c r="PGR46" s="41"/>
      <c r="PGS46" s="41"/>
      <c r="PGT46" s="41"/>
      <c r="PGU46" s="41"/>
      <c r="PGV46" s="41"/>
      <c r="PGW46" s="41"/>
      <c r="PGX46" s="41"/>
      <c r="PGY46" s="41"/>
      <c r="PGZ46" s="41"/>
      <c r="PHA46" s="41"/>
      <c r="PHB46" s="41"/>
      <c r="PHC46" s="41"/>
      <c r="PHD46" s="41"/>
      <c r="PHE46" s="41"/>
      <c r="PHF46" s="41"/>
      <c r="PHG46" s="41"/>
      <c r="PHH46" s="41"/>
      <c r="PHI46" s="41"/>
      <c r="PHJ46" s="41"/>
      <c r="PHK46" s="41"/>
      <c r="PHL46" s="41"/>
      <c r="PHM46" s="41"/>
      <c r="PHN46" s="41"/>
      <c r="PHO46" s="41"/>
      <c r="PHP46" s="41"/>
      <c r="PHQ46" s="41"/>
      <c r="PHR46" s="41"/>
      <c r="PHS46" s="41"/>
      <c r="PHT46" s="41"/>
      <c r="PHU46" s="41"/>
      <c r="PHV46" s="41"/>
      <c r="PHW46" s="41"/>
      <c r="PHX46" s="41"/>
      <c r="PHY46" s="41"/>
      <c r="PHZ46" s="41"/>
      <c r="PIA46" s="41"/>
      <c r="PIB46" s="41"/>
      <c r="PIC46" s="41"/>
      <c r="PID46" s="41"/>
      <c r="PIE46" s="41"/>
      <c r="PIF46" s="41"/>
      <c r="PIG46" s="41"/>
      <c r="PIH46" s="41"/>
      <c r="PII46" s="41"/>
      <c r="PIJ46" s="41"/>
      <c r="PIK46" s="41"/>
      <c r="PIL46" s="41"/>
      <c r="PIM46" s="41"/>
      <c r="PIN46" s="41"/>
      <c r="PIO46" s="41"/>
      <c r="PIP46" s="41"/>
      <c r="PIQ46" s="41"/>
      <c r="PIR46" s="41"/>
      <c r="PIS46" s="41"/>
      <c r="PIT46" s="41"/>
      <c r="PIU46" s="41"/>
      <c r="PIV46" s="41"/>
      <c r="PIW46" s="41"/>
      <c r="PIX46" s="41"/>
      <c r="PIY46" s="41"/>
      <c r="PIZ46" s="41"/>
      <c r="PJA46" s="41"/>
      <c r="PJB46" s="41"/>
      <c r="PJC46" s="41"/>
      <c r="PJD46" s="41"/>
      <c r="PJE46" s="41"/>
      <c r="PJF46" s="41"/>
      <c r="PJG46" s="41"/>
      <c r="PJH46" s="41"/>
      <c r="PJI46" s="41"/>
      <c r="PJJ46" s="41"/>
      <c r="PJK46" s="41"/>
      <c r="PJL46" s="41"/>
      <c r="PJM46" s="41"/>
      <c r="PJN46" s="41"/>
      <c r="PJO46" s="41"/>
      <c r="PJP46" s="41"/>
      <c r="PJQ46" s="41"/>
      <c r="PJR46" s="41"/>
      <c r="PJS46" s="41"/>
      <c r="PJT46" s="41"/>
      <c r="PJU46" s="41"/>
      <c r="PJV46" s="41"/>
      <c r="PJW46" s="41"/>
      <c r="PJX46" s="41"/>
      <c r="PJY46" s="41"/>
      <c r="PJZ46" s="41"/>
      <c r="PKA46" s="41"/>
      <c r="PKB46" s="41"/>
      <c r="PKC46" s="41"/>
      <c r="PKD46" s="41"/>
      <c r="PKE46" s="41"/>
      <c r="PKF46" s="41"/>
      <c r="PKG46" s="41"/>
      <c r="PKH46" s="41"/>
      <c r="PKI46" s="41"/>
      <c r="PKJ46" s="41"/>
      <c r="PKK46" s="41"/>
      <c r="PKL46" s="41"/>
      <c r="PKM46" s="41"/>
      <c r="PKN46" s="41"/>
      <c r="PKO46" s="41"/>
      <c r="PKP46" s="41"/>
      <c r="PKQ46" s="41"/>
      <c r="PKR46" s="41"/>
      <c r="PKS46" s="41"/>
      <c r="PKT46" s="41"/>
      <c r="PKU46" s="41"/>
      <c r="PKV46" s="41"/>
      <c r="PKW46" s="41"/>
      <c r="PKX46" s="41"/>
      <c r="PKY46" s="41"/>
      <c r="PKZ46" s="41"/>
      <c r="PLA46" s="41"/>
      <c r="PLB46" s="41"/>
      <c r="PLC46" s="41"/>
      <c r="PLD46" s="41"/>
      <c r="PLE46" s="41"/>
      <c r="PLF46" s="41"/>
      <c r="PLG46" s="41"/>
      <c r="PLH46" s="41"/>
      <c r="PLI46" s="41"/>
      <c r="PLJ46" s="41"/>
      <c r="PLK46" s="41"/>
      <c r="PLL46" s="41"/>
      <c r="PLM46" s="41"/>
      <c r="PLN46" s="41"/>
      <c r="PLO46" s="41"/>
      <c r="PLP46" s="41"/>
      <c r="PLQ46" s="41"/>
      <c r="PLR46" s="41"/>
      <c r="PLS46" s="41"/>
      <c r="PLT46" s="41"/>
      <c r="PLU46" s="41"/>
      <c r="PLV46" s="41"/>
      <c r="PLW46" s="41"/>
      <c r="PLX46" s="41"/>
      <c r="PLY46" s="41"/>
      <c r="PLZ46" s="41"/>
      <c r="PMA46" s="41"/>
      <c r="PMB46" s="41"/>
      <c r="PMC46" s="41"/>
      <c r="PMD46" s="41"/>
      <c r="PME46" s="41"/>
      <c r="PMF46" s="41"/>
      <c r="PMG46" s="41"/>
      <c r="PMH46" s="41"/>
      <c r="PMI46" s="41"/>
      <c r="PMJ46" s="41"/>
      <c r="PMK46" s="41"/>
      <c r="PML46" s="41"/>
      <c r="PMM46" s="41"/>
      <c r="PMN46" s="41"/>
      <c r="PMO46" s="41"/>
      <c r="PMP46" s="41"/>
      <c r="PMQ46" s="41"/>
      <c r="PMR46" s="41"/>
      <c r="PMS46" s="41"/>
      <c r="PMT46" s="41"/>
      <c r="PMU46" s="41"/>
      <c r="PMV46" s="41"/>
      <c r="PMW46" s="41"/>
      <c r="PMX46" s="41"/>
      <c r="PMY46" s="41"/>
      <c r="PMZ46" s="41"/>
      <c r="PNA46" s="41"/>
      <c r="PNB46" s="41"/>
      <c r="PNC46" s="41"/>
      <c r="PND46" s="41"/>
      <c r="PNE46" s="41"/>
      <c r="PNF46" s="41"/>
      <c r="PNG46" s="41"/>
      <c r="PNH46" s="41"/>
      <c r="PNI46" s="41"/>
      <c r="PNJ46" s="41"/>
      <c r="PNK46" s="41"/>
      <c r="PNL46" s="41"/>
      <c r="PNM46" s="41"/>
      <c r="PNN46" s="41"/>
      <c r="PNO46" s="41"/>
      <c r="PNP46" s="41"/>
      <c r="PNQ46" s="41"/>
      <c r="PNR46" s="41"/>
      <c r="PNS46" s="41"/>
      <c r="PNT46" s="41"/>
      <c r="PNU46" s="41"/>
      <c r="PNV46" s="41"/>
      <c r="PNW46" s="41"/>
      <c r="PNX46" s="41"/>
      <c r="PNY46" s="41"/>
      <c r="PNZ46" s="41"/>
      <c r="POA46" s="41"/>
      <c r="POB46" s="41"/>
      <c r="POC46" s="41"/>
      <c r="POD46" s="41"/>
      <c r="POE46" s="41"/>
      <c r="POF46" s="41"/>
      <c r="POG46" s="41"/>
      <c r="POH46" s="41"/>
      <c r="POI46" s="41"/>
      <c r="POJ46" s="41"/>
      <c r="POK46" s="41"/>
      <c r="POL46" s="41"/>
      <c r="POM46" s="41"/>
      <c r="PON46" s="41"/>
      <c r="POO46" s="41"/>
      <c r="POP46" s="41"/>
      <c r="POQ46" s="41"/>
      <c r="POR46" s="41"/>
      <c r="POS46" s="41"/>
      <c r="POT46" s="41"/>
      <c r="POU46" s="41"/>
      <c r="POV46" s="41"/>
      <c r="POW46" s="41"/>
      <c r="POX46" s="41"/>
      <c r="POY46" s="41"/>
      <c r="POZ46" s="41"/>
      <c r="PPA46" s="41"/>
      <c r="PPB46" s="41"/>
      <c r="PPC46" s="41"/>
      <c r="PPD46" s="41"/>
      <c r="PPE46" s="41"/>
      <c r="PPF46" s="41"/>
      <c r="PPG46" s="41"/>
      <c r="PPH46" s="41"/>
      <c r="PPI46" s="41"/>
      <c r="PPJ46" s="41"/>
      <c r="PPK46" s="41"/>
      <c r="PPL46" s="41"/>
      <c r="PPM46" s="41"/>
      <c r="PPN46" s="41"/>
      <c r="PPO46" s="41"/>
      <c r="PPP46" s="41"/>
      <c r="PPQ46" s="41"/>
      <c r="PPR46" s="41"/>
      <c r="PPS46" s="41"/>
      <c r="PPT46" s="41"/>
      <c r="PPU46" s="41"/>
      <c r="PPV46" s="41"/>
      <c r="PPW46" s="41"/>
      <c r="PPX46" s="41"/>
      <c r="PPY46" s="41"/>
      <c r="PPZ46" s="41"/>
      <c r="PQA46" s="41"/>
      <c r="PQB46" s="41"/>
      <c r="PQC46" s="41"/>
      <c r="PQD46" s="41"/>
      <c r="PQE46" s="41"/>
      <c r="PQF46" s="41"/>
      <c r="PQG46" s="41"/>
      <c r="PQH46" s="41"/>
      <c r="PQI46" s="41"/>
      <c r="PQJ46" s="41"/>
      <c r="PQK46" s="41"/>
      <c r="PQL46" s="41"/>
      <c r="PQM46" s="41"/>
      <c r="PQN46" s="41"/>
      <c r="PQO46" s="41"/>
      <c r="PQP46" s="41"/>
      <c r="PQQ46" s="41"/>
      <c r="PQR46" s="41"/>
      <c r="PQS46" s="41"/>
      <c r="PQT46" s="41"/>
      <c r="PQU46" s="41"/>
      <c r="PQV46" s="41"/>
      <c r="PQW46" s="41"/>
      <c r="PQX46" s="41"/>
      <c r="PQY46" s="41"/>
      <c r="PQZ46" s="41"/>
      <c r="PRA46" s="41"/>
      <c r="PRB46" s="41"/>
      <c r="PRC46" s="41"/>
      <c r="PRD46" s="41"/>
      <c r="PRE46" s="41"/>
      <c r="PRF46" s="41"/>
      <c r="PRG46" s="41"/>
      <c r="PRH46" s="41"/>
      <c r="PRI46" s="41"/>
      <c r="PRJ46" s="41"/>
      <c r="PRK46" s="41"/>
      <c r="PRL46" s="41"/>
      <c r="PRM46" s="41"/>
      <c r="PRN46" s="41"/>
      <c r="PRO46" s="41"/>
      <c r="PRP46" s="41"/>
      <c r="PRQ46" s="41"/>
      <c r="PRR46" s="41"/>
      <c r="PRS46" s="41"/>
      <c r="PRT46" s="41"/>
      <c r="PRU46" s="41"/>
      <c r="PRV46" s="41"/>
      <c r="PRW46" s="41"/>
      <c r="PRX46" s="41"/>
      <c r="PRY46" s="41"/>
      <c r="PRZ46" s="41"/>
      <c r="PSA46" s="41"/>
      <c r="PSB46" s="41"/>
      <c r="PSC46" s="41"/>
      <c r="PSD46" s="41"/>
      <c r="PSE46" s="41"/>
      <c r="PSF46" s="41"/>
      <c r="PSG46" s="41"/>
      <c r="PSH46" s="41"/>
      <c r="PSI46" s="41"/>
      <c r="PSJ46" s="41"/>
      <c r="PSK46" s="41"/>
      <c r="PSL46" s="41"/>
      <c r="PSM46" s="41"/>
      <c r="PSN46" s="41"/>
      <c r="PSO46" s="41"/>
      <c r="PSP46" s="41"/>
      <c r="PSQ46" s="41"/>
      <c r="PSR46" s="41"/>
      <c r="PSS46" s="41"/>
      <c r="PST46" s="41"/>
      <c r="PSU46" s="41"/>
      <c r="PSV46" s="41"/>
      <c r="PSW46" s="41"/>
      <c r="PSX46" s="41"/>
      <c r="PSY46" s="41"/>
      <c r="PSZ46" s="41"/>
      <c r="PTA46" s="41"/>
      <c r="PTB46" s="41"/>
      <c r="PTC46" s="41"/>
      <c r="PTD46" s="41"/>
      <c r="PTE46" s="41"/>
      <c r="PTF46" s="41"/>
      <c r="PTG46" s="41"/>
      <c r="PTH46" s="41"/>
      <c r="PTI46" s="41"/>
      <c r="PTJ46" s="41"/>
      <c r="PTK46" s="41"/>
      <c r="PTL46" s="41"/>
      <c r="PTM46" s="41"/>
      <c r="PTN46" s="41"/>
      <c r="PTO46" s="41"/>
      <c r="PTP46" s="41"/>
      <c r="PTQ46" s="41"/>
      <c r="PTR46" s="41"/>
      <c r="PTS46" s="41"/>
      <c r="PTT46" s="41"/>
      <c r="PTU46" s="41"/>
      <c r="PTV46" s="41"/>
      <c r="PTW46" s="41"/>
      <c r="PTX46" s="41"/>
      <c r="PTY46" s="41"/>
      <c r="PTZ46" s="41"/>
      <c r="PUA46" s="41"/>
      <c r="PUB46" s="41"/>
      <c r="PUC46" s="41"/>
      <c r="PUD46" s="41"/>
      <c r="PUE46" s="41"/>
      <c r="PUF46" s="41"/>
      <c r="PUG46" s="41"/>
      <c r="PUH46" s="41"/>
      <c r="PUI46" s="41"/>
      <c r="PUJ46" s="41"/>
      <c r="PUK46" s="41"/>
      <c r="PUL46" s="41"/>
      <c r="PUM46" s="41"/>
      <c r="PUN46" s="41"/>
      <c r="PUO46" s="41"/>
      <c r="PUP46" s="41"/>
      <c r="PUQ46" s="41"/>
      <c r="PUR46" s="41"/>
      <c r="PUS46" s="41"/>
      <c r="PUT46" s="41"/>
      <c r="PUU46" s="41"/>
      <c r="PUV46" s="41"/>
      <c r="PUW46" s="41"/>
      <c r="PUX46" s="41"/>
      <c r="PUY46" s="41"/>
      <c r="PUZ46" s="41"/>
      <c r="PVA46" s="41"/>
      <c r="PVB46" s="41"/>
      <c r="PVC46" s="41"/>
      <c r="PVD46" s="41"/>
      <c r="PVE46" s="41"/>
      <c r="PVF46" s="41"/>
      <c r="PVG46" s="41"/>
      <c r="PVH46" s="41"/>
      <c r="PVI46" s="41"/>
      <c r="PVJ46" s="41"/>
      <c r="PVK46" s="41"/>
      <c r="PVL46" s="41"/>
      <c r="PVM46" s="41"/>
      <c r="PVN46" s="41"/>
      <c r="PVO46" s="41"/>
      <c r="PVP46" s="41"/>
      <c r="PVQ46" s="41"/>
      <c r="PVR46" s="41"/>
      <c r="PVS46" s="41"/>
      <c r="PVT46" s="41"/>
      <c r="PVU46" s="41"/>
      <c r="PVV46" s="41"/>
      <c r="PVW46" s="41"/>
      <c r="PVX46" s="41"/>
      <c r="PVY46" s="41"/>
      <c r="PVZ46" s="41"/>
      <c r="PWA46" s="41"/>
      <c r="PWB46" s="41"/>
      <c r="PWC46" s="41"/>
      <c r="PWD46" s="41"/>
      <c r="PWE46" s="41"/>
      <c r="PWF46" s="41"/>
      <c r="PWG46" s="41"/>
      <c r="PWH46" s="41"/>
      <c r="PWI46" s="41"/>
      <c r="PWJ46" s="41"/>
      <c r="PWK46" s="41"/>
      <c r="PWL46" s="41"/>
      <c r="PWM46" s="41"/>
      <c r="PWN46" s="41"/>
      <c r="PWO46" s="41"/>
      <c r="PWP46" s="41"/>
      <c r="PWQ46" s="41"/>
      <c r="PWR46" s="41"/>
      <c r="PWS46" s="41"/>
      <c r="PWT46" s="41"/>
      <c r="PWU46" s="41"/>
      <c r="PWV46" s="41"/>
      <c r="PWW46" s="41"/>
      <c r="PWX46" s="41"/>
      <c r="PWY46" s="41"/>
      <c r="PWZ46" s="41"/>
      <c r="PXA46" s="41"/>
      <c r="PXB46" s="41"/>
      <c r="PXC46" s="41"/>
      <c r="PXD46" s="41"/>
      <c r="PXE46" s="41"/>
      <c r="PXF46" s="41"/>
      <c r="PXG46" s="41"/>
      <c r="PXH46" s="41"/>
      <c r="PXI46" s="41"/>
      <c r="PXJ46" s="41"/>
      <c r="PXK46" s="41"/>
      <c r="PXL46" s="41"/>
      <c r="PXM46" s="41"/>
      <c r="PXN46" s="41"/>
      <c r="PXO46" s="41"/>
      <c r="PXP46" s="41"/>
      <c r="PXQ46" s="41"/>
      <c r="PXR46" s="41"/>
      <c r="PXS46" s="41"/>
      <c r="PXT46" s="41"/>
      <c r="PXU46" s="41"/>
      <c r="PXV46" s="41"/>
      <c r="PXW46" s="41"/>
      <c r="PXX46" s="41"/>
      <c r="PXY46" s="41"/>
      <c r="PXZ46" s="41"/>
      <c r="PYA46" s="41"/>
      <c r="PYB46" s="41"/>
      <c r="PYC46" s="41"/>
      <c r="PYD46" s="41"/>
      <c r="PYE46" s="41"/>
      <c r="PYF46" s="41"/>
      <c r="PYG46" s="41"/>
      <c r="PYH46" s="41"/>
      <c r="PYI46" s="41"/>
      <c r="PYJ46" s="41"/>
      <c r="PYK46" s="41"/>
      <c r="PYL46" s="41"/>
      <c r="PYM46" s="41"/>
      <c r="PYN46" s="41"/>
      <c r="PYO46" s="41"/>
      <c r="PYP46" s="41"/>
      <c r="PYQ46" s="41"/>
      <c r="PYR46" s="41"/>
      <c r="PYS46" s="41"/>
      <c r="PYT46" s="41"/>
      <c r="PYU46" s="41"/>
      <c r="PYV46" s="41"/>
      <c r="PYW46" s="41"/>
      <c r="PYX46" s="41"/>
      <c r="PYY46" s="41"/>
      <c r="PYZ46" s="41"/>
      <c r="PZA46" s="41"/>
      <c r="PZB46" s="41"/>
      <c r="PZC46" s="41"/>
      <c r="PZD46" s="41"/>
      <c r="PZE46" s="41"/>
      <c r="PZF46" s="41"/>
      <c r="PZG46" s="41"/>
      <c r="PZH46" s="41"/>
      <c r="PZI46" s="41"/>
      <c r="PZJ46" s="41"/>
      <c r="PZK46" s="41"/>
      <c r="PZL46" s="41"/>
      <c r="PZM46" s="41"/>
      <c r="PZN46" s="41"/>
      <c r="PZO46" s="41"/>
      <c r="PZP46" s="41"/>
      <c r="PZQ46" s="41"/>
      <c r="PZR46" s="41"/>
      <c r="PZS46" s="41"/>
      <c r="PZT46" s="41"/>
      <c r="PZU46" s="41"/>
      <c r="PZV46" s="41"/>
      <c r="PZW46" s="41"/>
      <c r="PZX46" s="41"/>
      <c r="PZY46" s="41"/>
      <c r="PZZ46" s="41"/>
      <c r="QAA46" s="41"/>
      <c r="QAB46" s="41"/>
      <c r="QAC46" s="41"/>
      <c r="QAD46" s="41"/>
      <c r="QAE46" s="41"/>
      <c r="QAF46" s="41"/>
      <c r="QAG46" s="41"/>
      <c r="QAH46" s="41"/>
      <c r="QAI46" s="41"/>
      <c r="QAJ46" s="41"/>
      <c r="QAK46" s="41"/>
      <c r="QAL46" s="41"/>
      <c r="QAM46" s="41"/>
      <c r="QAN46" s="41"/>
      <c r="QAO46" s="41"/>
      <c r="QAP46" s="41"/>
      <c r="QAQ46" s="41"/>
      <c r="QAR46" s="41"/>
      <c r="QAS46" s="41"/>
      <c r="QAT46" s="41"/>
      <c r="QAU46" s="41"/>
      <c r="QAV46" s="41"/>
      <c r="QAW46" s="41"/>
      <c r="QAX46" s="41"/>
      <c r="QAY46" s="41"/>
      <c r="QAZ46" s="41"/>
      <c r="QBA46" s="41"/>
      <c r="QBB46" s="41"/>
      <c r="QBC46" s="41"/>
      <c r="QBD46" s="41"/>
      <c r="QBE46" s="41"/>
      <c r="QBF46" s="41"/>
      <c r="QBG46" s="41"/>
      <c r="QBH46" s="41"/>
      <c r="QBI46" s="41"/>
      <c r="QBJ46" s="41"/>
      <c r="QBK46" s="41"/>
      <c r="QBL46" s="41"/>
      <c r="QBM46" s="41"/>
      <c r="QBN46" s="41"/>
      <c r="QBO46" s="41"/>
      <c r="QBP46" s="41"/>
      <c r="QBQ46" s="41"/>
      <c r="QBR46" s="41"/>
      <c r="QBS46" s="41"/>
      <c r="QBT46" s="41"/>
      <c r="QBU46" s="41"/>
      <c r="QBV46" s="41"/>
      <c r="QBW46" s="41"/>
      <c r="QBX46" s="41"/>
      <c r="QBY46" s="41"/>
      <c r="QBZ46" s="41"/>
      <c r="QCA46" s="41"/>
      <c r="QCB46" s="41"/>
      <c r="QCC46" s="41"/>
      <c r="QCD46" s="41"/>
      <c r="QCE46" s="41"/>
      <c r="QCF46" s="41"/>
      <c r="QCG46" s="41"/>
      <c r="QCH46" s="41"/>
      <c r="QCI46" s="41"/>
      <c r="QCJ46" s="41"/>
      <c r="QCK46" s="41"/>
      <c r="QCL46" s="41"/>
      <c r="QCM46" s="41"/>
      <c r="QCN46" s="41"/>
      <c r="QCO46" s="41"/>
      <c r="QCP46" s="41"/>
      <c r="QCQ46" s="41"/>
      <c r="QCR46" s="41"/>
      <c r="QCS46" s="41"/>
      <c r="QCT46" s="41"/>
      <c r="QCU46" s="41"/>
      <c r="QCV46" s="41"/>
      <c r="QCW46" s="41"/>
      <c r="QCX46" s="41"/>
      <c r="QCY46" s="41"/>
      <c r="QCZ46" s="41"/>
      <c r="QDA46" s="41"/>
      <c r="QDB46" s="41"/>
      <c r="QDC46" s="41"/>
      <c r="QDD46" s="41"/>
      <c r="QDE46" s="41"/>
      <c r="QDF46" s="41"/>
      <c r="QDG46" s="41"/>
      <c r="QDH46" s="41"/>
      <c r="QDI46" s="41"/>
      <c r="QDJ46" s="41"/>
      <c r="QDK46" s="41"/>
      <c r="QDL46" s="41"/>
      <c r="QDM46" s="41"/>
      <c r="QDN46" s="41"/>
      <c r="QDO46" s="41"/>
      <c r="QDP46" s="41"/>
      <c r="QDQ46" s="41"/>
      <c r="QDR46" s="41"/>
      <c r="QDS46" s="41"/>
      <c r="QDT46" s="41"/>
      <c r="QDU46" s="41"/>
      <c r="QDV46" s="41"/>
      <c r="QDW46" s="41"/>
      <c r="QDX46" s="41"/>
      <c r="QDY46" s="41"/>
      <c r="QDZ46" s="41"/>
      <c r="QEA46" s="41"/>
      <c r="QEB46" s="41"/>
      <c r="QEC46" s="41"/>
      <c r="QED46" s="41"/>
      <c r="QEE46" s="41"/>
      <c r="QEF46" s="41"/>
      <c r="QEG46" s="41"/>
      <c r="QEH46" s="41"/>
      <c r="QEI46" s="41"/>
      <c r="QEJ46" s="41"/>
      <c r="QEK46" s="41"/>
      <c r="QEL46" s="41"/>
      <c r="QEM46" s="41"/>
      <c r="QEN46" s="41"/>
      <c r="QEO46" s="41"/>
      <c r="QEP46" s="41"/>
      <c r="QEQ46" s="41"/>
      <c r="QER46" s="41"/>
      <c r="QES46" s="41"/>
      <c r="QET46" s="41"/>
      <c r="QEU46" s="41"/>
      <c r="QEV46" s="41"/>
      <c r="QEW46" s="41"/>
      <c r="QEX46" s="41"/>
      <c r="QEY46" s="41"/>
      <c r="QEZ46" s="41"/>
      <c r="QFA46" s="41"/>
      <c r="QFB46" s="41"/>
      <c r="QFC46" s="41"/>
      <c r="QFD46" s="41"/>
      <c r="QFE46" s="41"/>
      <c r="QFF46" s="41"/>
      <c r="QFG46" s="41"/>
      <c r="QFH46" s="41"/>
      <c r="QFI46" s="41"/>
      <c r="QFJ46" s="41"/>
      <c r="QFK46" s="41"/>
      <c r="QFL46" s="41"/>
      <c r="QFM46" s="41"/>
      <c r="QFN46" s="41"/>
      <c r="QFO46" s="41"/>
      <c r="QFP46" s="41"/>
      <c r="QFQ46" s="41"/>
      <c r="QFR46" s="41"/>
      <c r="QFS46" s="41"/>
      <c r="QFT46" s="41"/>
      <c r="QFU46" s="41"/>
      <c r="QFV46" s="41"/>
      <c r="QFW46" s="41"/>
      <c r="QFX46" s="41"/>
      <c r="QFY46" s="41"/>
      <c r="QFZ46" s="41"/>
      <c r="QGA46" s="41"/>
      <c r="QGB46" s="41"/>
      <c r="QGC46" s="41"/>
      <c r="QGD46" s="41"/>
      <c r="QGE46" s="41"/>
      <c r="QGF46" s="41"/>
      <c r="QGG46" s="41"/>
      <c r="QGH46" s="41"/>
      <c r="QGI46" s="41"/>
      <c r="QGJ46" s="41"/>
      <c r="QGK46" s="41"/>
      <c r="QGL46" s="41"/>
      <c r="QGM46" s="41"/>
      <c r="QGN46" s="41"/>
      <c r="QGO46" s="41"/>
      <c r="QGP46" s="41"/>
      <c r="QGQ46" s="41"/>
      <c r="QGR46" s="41"/>
      <c r="QGS46" s="41"/>
      <c r="QGT46" s="41"/>
      <c r="QGU46" s="41"/>
      <c r="QGV46" s="41"/>
      <c r="QGW46" s="41"/>
      <c r="QGX46" s="41"/>
      <c r="QGY46" s="41"/>
      <c r="QGZ46" s="41"/>
      <c r="QHA46" s="41"/>
      <c r="QHB46" s="41"/>
      <c r="QHC46" s="41"/>
      <c r="QHD46" s="41"/>
      <c r="QHE46" s="41"/>
      <c r="QHF46" s="41"/>
      <c r="QHG46" s="41"/>
      <c r="QHH46" s="41"/>
      <c r="QHI46" s="41"/>
      <c r="QHJ46" s="41"/>
      <c r="QHK46" s="41"/>
      <c r="QHL46" s="41"/>
      <c r="QHM46" s="41"/>
      <c r="QHN46" s="41"/>
      <c r="QHO46" s="41"/>
      <c r="QHP46" s="41"/>
      <c r="QHQ46" s="41"/>
      <c r="QHR46" s="41"/>
      <c r="QHS46" s="41"/>
      <c r="QHT46" s="41"/>
      <c r="QHU46" s="41"/>
      <c r="QHV46" s="41"/>
      <c r="QHW46" s="41"/>
      <c r="QHX46" s="41"/>
      <c r="QHY46" s="41"/>
      <c r="QHZ46" s="41"/>
      <c r="QIA46" s="41"/>
      <c r="QIB46" s="41"/>
      <c r="QIC46" s="41"/>
      <c r="QID46" s="41"/>
      <c r="QIE46" s="41"/>
      <c r="QIF46" s="41"/>
      <c r="QIG46" s="41"/>
      <c r="QIH46" s="41"/>
      <c r="QII46" s="41"/>
      <c r="QIJ46" s="41"/>
      <c r="QIK46" s="41"/>
      <c r="QIL46" s="41"/>
      <c r="QIM46" s="41"/>
      <c r="QIN46" s="41"/>
      <c r="QIO46" s="41"/>
      <c r="QIP46" s="41"/>
      <c r="QIQ46" s="41"/>
      <c r="QIR46" s="41"/>
      <c r="QIS46" s="41"/>
      <c r="QIT46" s="41"/>
      <c r="QIU46" s="41"/>
      <c r="QIV46" s="41"/>
      <c r="QIW46" s="41"/>
      <c r="QIX46" s="41"/>
      <c r="QIY46" s="41"/>
      <c r="QIZ46" s="41"/>
      <c r="QJA46" s="41"/>
      <c r="QJB46" s="41"/>
      <c r="QJC46" s="41"/>
      <c r="QJD46" s="41"/>
      <c r="QJE46" s="41"/>
      <c r="QJF46" s="41"/>
      <c r="QJG46" s="41"/>
      <c r="QJH46" s="41"/>
      <c r="QJI46" s="41"/>
      <c r="QJJ46" s="41"/>
      <c r="QJK46" s="41"/>
      <c r="QJL46" s="41"/>
      <c r="QJM46" s="41"/>
      <c r="QJN46" s="41"/>
      <c r="QJO46" s="41"/>
      <c r="QJP46" s="41"/>
      <c r="QJQ46" s="41"/>
      <c r="QJR46" s="41"/>
      <c r="QJS46" s="41"/>
      <c r="QJT46" s="41"/>
      <c r="QJU46" s="41"/>
      <c r="QJV46" s="41"/>
      <c r="QJW46" s="41"/>
      <c r="QJX46" s="41"/>
      <c r="QJY46" s="41"/>
      <c r="QJZ46" s="41"/>
      <c r="QKA46" s="41"/>
      <c r="QKB46" s="41"/>
      <c r="QKC46" s="41"/>
      <c r="QKD46" s="41"/>
      <c r="QKE46" s="41"/>
      <c r="QKF46" s="41"/>
      <c r="QKG46" s="41"/>
      <c r="QKH46" s="41"/>
      <c r="QKI46" s="41"/>
      <c r="QKJ46" s="41"/>
      <c r="QKK46" s="41"/>
      <c r="QKL46" s="41"/>
      <c r="QKM46" s="41"/>
      <c r="QKN46" s="41"/>
      <c r="QKO46" s="41"/>
      <c r="QKP46" s="41"/>
      <c r="QKQ46" s="41"/>
      <c r="QKR46" s="41"/>
      <c r="QKS46" s="41"/>
      <c r="QKT46" s="41"/>
      <c r="QKU46" s="41"/>
      <c r="QKV46" s="41"/>
      <c r="QKW46" s="41"/>
      <c r="QKX46" s="41"/>
      <c r="QKY46" s="41"/>
      <c r="QKZ46" s="41"/>
      <c r="QLA46" s="41"/>
      <c r="QLB46" s="41"/>
      <c r="QLC46" s="41"/>
      <c r="QLD46" s="41"/>
      <c r="QLE46" s="41"/>
      <c r="QLF46" s="41"/>
      <c r="QLG46" s="41"/>
      <c r="QLH46" s="41"/>
      <c r="QLI46" s="41"/>
      <c r="QLJ46" s="41"/>
      <c r="QLK46" s="41"/>
      <c r="QLL46" s="41"/>
      <c r="QLM46" s="41"/>
      <c r="QLN46" s="41"/>
      <c r="QLO46" s="41"/>
      <c r="QLP46" s="41"/>
      <c r="QLQ46" s="41"/>
      <c r="QLR46" s="41"/>
      <c r="QLS46" s="41"/>
      <c r="QLT46" s="41"/>
      <c r="QLU46" s="41"/>
      <c r="QLV46" s="41"/>
      <c r="QLW46" s="41"/>
      <c r="QLX46" s="41"/>
      <c r="QLY46" s="41"/>
      <c r="QLZ46" s="41"/>
      <c r="QMA46" s="41"/>
      <c r="QMB46" s="41"/>
      <c r="QMC46" s="41"/>
      <c r="QMD46" s="41"/>
      <c r="QME46" s="41"/>
      <c r="QMF46" s="41"/>
      <c r="QMG46" s="41"/>
      <c r="QMH46" s="41"/>
      <c r="QMI46" s="41"/>
      <c r="QMJ46" s="41"/>
      <c r="QMK46" s="41"/>
      <c r="QML46" s="41"/>
      <c r="QMM46" s="41"/>
      <c r="QMN46" s="41"/>
      <c r="QMO46" s="41"/>
      <c r="QMP46" s="41"/>
      <c r="QMQ46" s="41"/>
      <c r="QMR46" s="41"/>
      <c r="QMS46" s="41"/>
      <c r="QMT46" s="41"/>
      <c r="QMU46" s="41"/>
      <c r="QMV46" s="41"/>
      <c r="QMW46" s="41"/>
      <c r="QMX46" s="41"/>
      <c r="QMY46" s="41"/>
      <c r="QMZ46" s="41"/>
      <c r="QNA46" s="41"/>
      <c r="QNB46" s="41"/>
      <c r="QNC46" s="41"/>
      <c r="QND46" s="41"/>
      <c r="QNE46" s="41"/>
      <c r="QNF46" s="41"/>
      <c r="QNG46" s="41"/>
      <c r="QNH46" s="41"/>
      <c r="QNI46" s="41"/>
      <c r="QNJ46" s="41"/>
      <c r="QNK46" s="41"/>
      <c r="QNL46" s="41"/>
      <c r="QNM46" s="41"/>
      <c r="QNN46" s="41"/>
      <c r="QNO46" s="41"/>
      <c r="QNP46" s="41"/>
      <c r="QNQ46" s="41"/>
      <c r="QNR46" s="41"/>
      <c r="QNS46" s="41"/>
      <c r="QNT46" s="41"/>
      <c r="QNU46" s="41"/>
      <c r="QNV46" s="41"/>
      <c r="QNW46" s="41"/>
      <c r="QNX46" s="41"/>
      <c r="QNY46" s="41"/>
      <c r="QNZ46" s="41"/>
      <c r="QOA46" s="41"/>
      <c r="QOB46" s="41"/>
      <c r="QOC46" s="41"/>
      <c r="QOD46" s="41"/>
      <c r="QOE46" s="41"/>
      <c r="QOF46" s="41"/>
      <c r="QOG46" s="41"/>
      <c r="QOH46" s="41"/>
      <c r="QOI46" s="41"/>
      <c r="QOJ46" s="41"/>
      <c r="QOK46" s="41"/>
      <c r="QOL46" s="41"/>
      <c r="QOM46" s="41"/>
      <c r="QON46" s="41"/>
      <c r="QOO46" s="41"/>
      <c r="QOP46" s="41"/>
      <c r="QOQ46" s="41"/>
      <c r="QOR46" s="41"/>
      <c r="QOS46" s="41"/>
      <c r="QOT46" s="41"/>
      <c r="QOU46" s="41"/>
      <c r="QOV46" s="41"/>
      <c r="QOW46" s="41"/>
      <c r="QOX46" s="41"/>
      <c r="QOY46" s="41"/>
      <c r="QOZ46" s="41"/>
      <c r="QPA46" s="41"/>
      <c r="QPB46" s="41"/>
      <c r="QPC46" s="41"/>
      <c r="QPD46" s="41"/>
      <c r="QPE46" s="41"/>
      <c r="QPF46" s="41"/>
      <c r="QPG46" s="41"/>
      <c r="QPH46" s="41"/>
      <c r="QPI46" s="41"/>
      <c r="QPJ46" s="41"/>
      <c r="QPK46" s="41"/>
      <c r="QPL46" s="41"/>
      <c r="QPM46" s="41"/>
      <c r="QPN46" s="41"/>
      <c r="QPO46" s="41"/>
      <c r="QPP46" s="41"/>
      <c r="QPQ46" s="41"/>
      <c r="QPR46" s="41"/>
      <c r="QPS46" s="41"/>
      <c r="QPT46" s="41"/>
      <c r="QPU46" s="41"/>
      <c r="QPV46" s="41"/>
      <c r="QPW46" s="41"/>
      <c r="QPX46" s="41"/>
      <c r="QPY46" s="41"/>
      <c r="QPZ46" s="41"/>
      <c r="QQA46" s="41"/>
      <c r="QQB46" s="41"/>
      <c r="QQC46" s="41"/>
      <c r="QQD46" s="41"/>
      <c r="QQE46" s="41"/>
      <c r="QQF46" s="41"/>
      <c r="QQG46" s="41"/>
      <c r="QQH46" s="41"/>
      <c r="QQI46" s="41"/>
      <c r="QQJ46" s="41"/>
      <c r="QQK46" s="41"/>
      <c r="QQL46" s="41"/>
      <c r="QQM46" s="41"/>
      <c r="QQN46" s="41"/>
      <c r="QQO46" s="41"/>
      <c r="QQP46" s="41"/>
      <c r="QQQ46" s="41"/>
      <c r="QQR46" s="41"/>
      <c r="QQS46" s="41"/>
      <c r="QQT46" s="41"/>
      <c r="QQU46" s="41"/>
      <c r="QQV46" s="41"/>
      <c r="QQW46" s="41"/>
      <c r="QQX46" s="41"/>
      <c r="QQY46" s="41"/>
      <c r="QQZ46" s="41"/>
      <c r="QRA46" s="41"/>
      <c r="QRB46" s="41"/>
      <c r="QRC46" s="41"/>
      <c r="QRD46" s="41"/>
      <c r="QRE46" s="41"/>
      <c r="QRF46" s="41"/>
      <c r="QRG46" s="41"/>
      <c r="QRH46" s="41"/>
      <c r="QRI46" s="41"/>
      <c r="QRJ46" s="41"/>
      <c r="QRK46" s="41"/>
      <c r="QRL46" s="41"/>
      <c r="QRM46" s="41"/>
      <c r="QRN46" s="41"/>
      <c r="QRO46" s="41"/>
      <c r="QRP46" s="41"/>
      <c r="QRQ46" s="41"/>
      <c r="QRR46" s="41"/>
      <c r="QRS46" s="41"/>
      <c r="QRT46" s="41"/>
      <c r="QRU46" s="41"/>
      <c r="QRV46" s="41"/>
      <c r="QRW46" s="41"/>
      <c r="QRX46" s="41"/>
      <c r="QRY46" s="41"/>
      <c r="QRZ46" s="41"/>
      <c r="QSA46" s="41"/>
      <c r="QSB46" s="41"/>
      <c r="QSC46" s="41"/>
      <c r="QSD46" s="41"/>
      <c r="QSE46" s="41"/>
      <c r="QSF46" s="41"/>
      <c r="QSG46" s="41"/>
      <c r="QSH46" s="41"/>
      <c r="QSI46" s="41"/>
      <c r="QSJ46" s="41"/>
      <c r="QSK46" s="41"/>
      <c r="QSL46" s="41"/>
      <c r="QSM46" s="41"/>
      <c r="QSN46" s="41"/>
      <c r="QSO46" s="41"/>
      <c r="QSP46" s="41"/>
      <c r="QSQ46" s="41"/>
      <c r="QSR46" s="41"/>
      <c r="QSS46" s="41"/>
      <c r="QST46" s="41"/>
      <c r="QSU46" s="41"/>
      <c r="QSV46" s="41"/>
      <c r="QSW46" s="41"/>
      <c r="QSX46" s="41"/>
      <c r="QSY46" s="41"/>
      <c r="QSZ46" s="41"/>
      <c r="QTA46" s="41"/>
      <c r="QTB46" s="41"/>
      <c r="QTC46" s="41"/>
      <c r="QTD46" s="41"/>
      <c r="QTE46" s="41"/>
      <c r="QTF46" s="41"/>
      <c r="QTG46" s="41"/>
      <c r="QTH46" s="41"/>
      <c r="QTI46" s="41"/>
      <c r="QTJ46" s="41"/>
      <c r="QTK46" s="41"/>
      <c r="QTL46" s="41"/>
      <c r="QTM46" s="41"/>
      <c r="QTN46" s="41"/>
      <c r="QTO46" s="41"/>
      <c r="QTP46" s="41"/>
      <c r="QTQ46" s="41"/>
      <c r="QTR46" s="41"/>
      <c r="QTS46" s="41"/>
      <c r="QTT46" s="41"/>
      <c r="QTU46" s="41"/>
      <c r="QTV46" s="41"/>
      <c r="QTW46" s="41"/>
      <c r="QTX46" s="41"/>
      <c r="QTY46" s="41"/>
      <c r="QTZ46" s="41"/>
      <c r="QUA46" s="41"/>
      <c r="QUB46" s="41"/>
      <c r="QUC46" s="41"/>
      <c r="QUD46" s="41"/>
      <c r="QUE46" s="41"/>
      <c r="QUF46" s="41"/>
      <c r="QUG46" s="41"/>
      <c r="QUH46" s="41"/>
      <c r="QUI46" s="41"/>
      <c r="QUJ46" s="41"/>
      <c r="QUK46" s="41"/>
      <c r="QUL46" s="41"/>
      <c r="QUM46" s="41"/>
      <c r="QUN46" s="41"/>
      <c r="QUO46" s="41"/>
      <c r="QUP46" s="41"/>
      <c r="QUQ46" s="41"/>
      <c r="QUR46" s="41"/>
      <c r="QUS46" s="41"/>
      <c r="QUT46" s="41"/>
      <c r="QUU46" s="41"/>
      <c r="QUV46" s="41"/>
      <c r="QUW46" s="41"/>
      <c r="QUX46" s="41"/>
      <c r="QUY46" s="41"/>
      <c r="QUZ46" s="41"/>
      <c r="QVA46" s="41"/>
      <c r="QVB46" s="41"/>
      <c r="QVC46" s="41"/>
      <c r="QVD46" s="41"/>
      <c r="QVE46" s="41"/>
      <c r="QVF46" s="41"/>
      <c r="QVG46" s="41"/>
      <c r="QVH46" s="41"/>
      <c r="QVI46" s="41"/>
      <c r="QVJ46" s="41"/>
      <c r="QVK46" s="41"/>
      <c r="QVL46" s="41"/>
      <c r="QVM46" s="41"/>
      <c r="QVN46" s="41"/>
      <c r="QVO46" s="41"/>
      <c r="QVP46" s="41"/>
      <c r="QVQ46" s="41"/>
      <c r="QVR46" s="41"/>
      <c r="QVS46" s="41"/>
      <c r="QVT46" s="41"/>
      <c r="QVU46" s="41"/>
      <c r="QVV46" s="41"/>
      <c r="QVW46" s="41"/>
      <c r="QVX46" s="41"/>
      <c r="QVY46" s="41"/>
      <c r="QVZ46" s="41"/>
      <c r="QWA46" s="41"/>
      <c r="QWB46" s="41"/>
      <c r="QWC46" s="41"/>
      <c r="QWD46" s="41"/>
      <c r="QWE46" s="41"/>
      <c r="QWF46" s="41"/>
      <c r="QWG46" s="41"/>
      <c r="QWH46" s="41"/>
      <c r="QWI46" s="41"/>
      <c r="QWJ46" s="41"/>
      <c r="QWK46" s="41"/>
      <c r="QWL46" s="41"/>
      <c r="QWM46" s="41"/>
      <c r="QWN46" s="41"/>
      <c r="QWO46" s="41"/>
      <c r="QWP46" s="41"/>
      <c r="QWQ46" s="41"/>
      <c r="QWR46" s="41"/>
      <c r="QWS46" s="41"/>
      <c r="QWT46" s="41"/>
      <c r="QWU46" s="41"/>
      <c r="QWV46" s="41"/>
      <c r="QWW46" s="41"/>
      <c r="QWX46" s="41"/>
      <c r="QWY46" s="41"/>
      <c r="QWZ46" s="41"/>
      <c r="QXA46" s="41"/>
      <c r="QXB46" s="41"/>
      <c r="QXC46" s="41"/>
      <c r="QXD46" s="41"/>
      <c r="QXE46" s="41"/>
      <c r="QXF46" s="41"/>
      <c r="QXG46" s="41"/>
      <c r="QXH46" s="41"/>
      <c r="QXI46" s="41"/>
      <c r="QXJ46" s="41"/>
      <c r="QXK46" s="41"/>
      <c r="QXL46" s="41"/>
      <c r="QXM46" s="41"/>
      <c r="QXN46" s="41"/>
      <c r="QXO46" s="41"/>
      <c r="QXP46" s="41"/>
      <c r="QXQ46" s="41"/>
      <c r="QXR46" s="41"/>
      <c r="QXS46" s="41"/>
      <c r="QXT46" s="41"/>
      <c r="QXU46" s="41"/>
      <c r="QXV46" s="41"/>
      <c r="QXW46" s="41"/>
      <c r="QXX46" s="41"/>
      <c r="QXY46" s="41"/>
      <c r="QXZ46" s="41"/>
      <c r="QYA46" s="41"/>
      <c r="QYB46" s="41"/>
      <c r="QYC46" s="41"/>
      <c r="QYD46" s="41"/>
      <c r="QYE46" s="41"/>
      <c r="QYF46" s="41"/>
      <c r="QYG46" s="41"/>
      <c r="QYH46" s="41"/>
      <c r="QYI46" s="41"/>
      <c r="QYJ46" s="41"/>
      <c r="QYK46" s="41"/>
      <c r="QYL46" s="41"/>
      <c r="QYM46" s="41"/>
      <c r="QYN46" s="41"/>
      <c r="QYO46" s="41"/>
      <c r="QYP46" s="41"/>
      <c r="QYQ46" s="41"/>
      <c r="QYR46" s="41"/>
      <c r="QYS46" s="41"/>
      <c r="QYT46" s="41"/>
      <c r="QYU46" s="41"/>
      <c r="QYV46" s="41"/>
      <c r="QYW46" s="41"/>
      <c r="QYX46" s="41"/>
      <c r="QYY46" s="41"/>
      <c r="QYZ46" s="41"/>
      <c r="QZA46" s="41"/>
      <c r="QZB46" s="41"/>
      <c r="QZC46" s="41"/>
      <c r="QZD46" s="41"/>
      <c r="QZE46" s="41"/>
      <c r="QZF46" s="41"/>
      <c r="QZG46" s="41"/>
      <c r="QZH46" s="41"/>
      <c r="QZI46" s="41"/>
      <c r="QZJ46" s="41"/>
      <c r="QZK46" s="41"/>
      <c r="QZL46" s="41"/>
      <c r="QZM46" s="41"/>
      <c r="QZN46" s="41"/>
      <c r="QZO46" s="41"/>
      <c r="QZP46" s="41"/>
      <c r="QZQ46" s="41"/>
      <c r="QZR46" s="41"/>
      <c r="QZS46" s="41"/>
      <c r="QZT46" s="41"/>
      <c r="QZU46" s="41"/>
      <c r="QZV46" s="41"/>
      <c r="QZW46" s="41"/>
      <c r="QZX46" s="41"/>
      <c r="QZY46" s="41"/>
      <c r="QZZ46" s="41"/>
      <c r="RAA46" s="41"/>
      <c r="RAB46" s="41"/>
      <c r="RAC46" s="41"/>
      <c r="RAD46" s="41"/>
      <c r="RAE46" s="41"/>
      <c r="RAF46" s="41"/>
      <c r="RAG46" s="41"/>
      <c r="RAH46" s="41"/>
      <c r="RAI46" s="41"/>
      <c r="RAJ46" s="41"/>
      <c r="RAK46" s="41"/>
      <c r="RAL46" s="41"/>
      <c r="RAM46" s="41"/>
      <c r="RAN46" s="41"/>
      <c r="RAO46" s="41"/>
      <c r="RAP46" s="41"/>
      <c r="RAQ46" s="41"/>
      <c r="RAR46" s="41"/>
      <c r="RAS46" s="41"/>
      <c r="RAT46" s="41"/>
      <c r="RAU46" s="41"/>
      <c r="RAV46" s="41"/>
      <c r="RAW46" s="41"/>
      <c r="RAX46" s="41"/>
      <c r="RAY46" s="41"/>
      <c r="RAZ46" s="41"/>
      <c r="RBA46" s="41"/>
      <c r="RBB46" s="41"/>
      <c r="RBC46" s="41"/>
      <c r="RBD46" s="41"/>
      <c r="RBE46" s="41"/>
      <c r="RBF46" s="41"/>
      <c r="RBG46" s="41"/>
      <c r="RBH46" s="41"/>
      <c r="RBI46" s="41"/>
      <c r="RBJ46" s="41"/>
      <c r="RBK46" s="41"/>
      <c r="RBL46" s="41"/>
      <c r="RBM46" s="41"/>
      <c r="RBN46" s="41"/>
      <c r="RBO46" s="41"/>
      <c r="RBP46" s="41"/>
      <c r="RBQ46" s="41"/>
      <c r="RBR46" s="41"/>
      <c r="RBS46" s="41"/>
      <c r="RBT46" s="41"/>
      <c r="RBU46" s="41"/>
      <c r="RBV46" s="41"/>
      <c r="RBW46" s="41"/>
      <c r="RBX46" s="41"/>
      <c r="RBY46" s="41"/>
      <c r="RBZ46" s="41"/>
      <c r="RCA46" s="41"/>
      <c r="RCB46" s="41"/>
      <c r="RCC46" s="41"/>
      <c r="RCD46" s="41"/>
      <c r="RCE46" s="41"/>
      <c r="RCF46" s="41"/>
      <c r="RCG46" s="41"/>
      <c r="RCH46" s="41"/>
      <c r="RCI46" s="41"/>
      <c r="RCJ46" s="41"/>
      <c r="RCK46" s="41"/>
      <c r="RCL46" s="41"/>
      <c r="RCM46" s="41"/>
      <c r="RCN46" s="41"/>
      <c r="RCO46" s="41"/>
      <c r="RCP46" s="41"/>
      <c r="RCQ46" s="41"/>
      <c r="RCR46" s="41"/>
      <c r="RCS46" s="41"/>
      <c r="RCT46" s="41"/>
      <c r="RCU46" s="41"/>
      <c r="RCV46" s="41"/>
      <c r="RCW46" s="41"/>
      <c r="RCX46" s="41"/>
      <c r="RCY46" s="41"/>
      <c r="RCZ46" s="41"/>
      <c r="RDA46" s="41"/>
      <c r="RDB46" s="41"/>
      <c r="RDC46" s="41"/>
      <c r="RDD46" s="41"/>
      <c r="RDE46" s="41"/>
      <c r="RDF46" s="41"/>
      <c r="RDG46" s="41"/>
      <c r="RDH46" s="41"/>
      <c r="RDI46" s="41"/>
      <c r="RDJ46" s="41"/>
      <c r="RDK46" s="41"/>
      <c r="RDL46" s="41"/>
      <c r="RDM46" s="41"/>
      <c r="RDN46" s="41"/>
      <c r="RDO46" s="41"/>
      <c r="RDP46" s="41"/>
      <c r="RDQ46" s="41"/>
      <c r="RDR46" s="41"/>
      <c r="RDS46" s="41"/>
      <c r="RDT46" s="41"/>
      <c r="RDU46" s="41"/>
      <c r="RDV46" s="41"/>
      <c r="RDW46" s="41"/>
      <c r="RDX46" s="41"/>
      <c r="RDY46" s="41"/>
      <c r="RDZ46" s="41"/>
      <c r="REA46" s="41"/>
      <c r="REB46" s="41"/>
      <c r="REC46" s="41"/>
      <c r="RED46" s="41"/>
      <c r="REE46" s="41"/>
      <c r="REF46" s="41"/>
      <c r="REG46" s="41"/>
      <c r="REH46" s="41"/>
      <c r="REI46" s="41"/>
      <c r="REJ46" s="41"/>
      <c r="REK46" s="41"/>
      <c r="REL46" s="41"/>
      <c r="REM46" s="41"/>
      <c r="REN46" s="41"/>
      <c r="REO46" s="41"/>
      <c r="REP46" s="41"/>
      <c r="REQ46" s="41"/>
      <c r="RER46" s="41"/>
      <c r="RES46" s="41"/>
      <c r="RET46" s="41"/>
      <c r="REU46" s="41"/>
      <c r="REV46" s="41"/>
      <c r="REW46" s="41"/>
      <c r="REX46" s="41"/>
      <c r="REY46" s="41"/>
      <c r="REZ46" s="41"/>
      <c r="RFA46" s="41"/>
      <c r="RFB46" s="41"/>
      <c r="RFC46" s="41"/>
      <c r="RFD46" s="41"/>
      <c r="RFE46" s="41"/>
      <c r="RFF46" s="41"/>
      <c r="RFG46" s="41"/>
      <c r="RFH46" s="41"/>
      <c r="RFI46" s="41"/>
      <c r="RFJ46" s="41"/>
      <c r="RFK46" s="41"/>
      <c r="RFL46" s="41"/>
      <c r="RFM46" s="41"/>
      <c r="RFN46" s="41"/>
      <c r="RFO46" s="41"/>
      <c r="RFP46" s="41"/>
      <c r="RFQ46" s="41"/>
      <c r="RFR46" s="41"/>
      <c r="RFS46" s="41"/>
      <c r="RFT46" s="41"/>
      <c r="RFU46" s="41"/>
      <c r="RFV46" s="41"/>
      <c r="RFW46" s="41"/>
      <c r="RFX46" s="41"/>
      <c r="RFY46" s="41"/>
      <c r="RFZ46" s="41"/>
      <c r="RGA46" s="41"/>
      <c r="RGB46" s="41"/>
      <c r="RGC46" s="41"/>
      <c r="RGD46" s="41"/>
      <c r="RGE46" s="41"/>
      <c r="RGF46" s="41"/>
      <c r="RGG46" s="41"/>
      <c r="RGH46" s="41"/>
      <c r="RGI46" s="41"/>
      <c r="RGJ46" s="41"/>
      <c r="RGK46" s="41"/>
      <c r="RGL46" s="41"/>
      <c r="RGM46" s="41"/>
      <c r="RGN46" s="41"/>
      <c r="RGO46" s="41"/>
      <c r="RGP46" s="41"/>
      <c r="RGQ46" s="41"/>
      <c r="RGR46" s="41"/>
      <c r="RGS46" s="41"/>
      <c r="RGT46" s="41"/>
      <c r="RGU46" s="41"/>
      <c r="RGV46" s="41"/>
      <c r="RGW46" s="41"/>
      <c r="RGX46" s="41"/>
      <c r="RGY46" s="41"/>
      <c r="RGZ46" s="41"/>
      <c r="RHA46" s="41"/>
      <c r="RHB46" s="41"/>
      <c r="RHC46" s="41"/>
      <c r="RHD46" s="41"/>
      <c r="RHE46" s="41"/>
      <c r="RHF46" s="41"/>
      <c r="RHG46" s="41"/>
      <c r="RHH46" s="41"/>
      <c r="RHI46" s="41"/>
      <c r="RHJ46" s="41"/>
      <c r="RHK46" s="41"/>
      <c r="RHL46" s="41"/>
      <c r="RHM46" s="41"/>
      <c r="RHN46" s="41"/>
      <c r="RHO46" s="41"/>
      <c r="RHP46" s="41"/>
      <c r="RHQ46" s="41"/>
      <c r="RHR46" s="41"/>
      <c r="RHS46" s="41"/>
      <c r="RHT46" s="41"/>
      <c r="RHU46" s="41"/>
      <c r="RHV46" s="41"/>
      <c r="RHW46" s="41"/>
      <c r="RHX46" s="41"/>
      <c r="RHY46" s="41"/>
      <c r="RHZ46" s="41"/>
      <c r="RIA46" s="41"/>
      <c r="RIB46" s="41"/>
      <c r="RIC46" s="41"/>
      <c r="RID46" s="41"/>
      <c r="RIE46" s="41"/>
      <c r="RIF46" s="41"/>
      <c r="RIG46" s="41"/>
      <c r="RIH46" s="41"/>
      <c r="RII46" s="41"/>
      <c r="RIJ46" s="41"/>
      <c r="RIK46" s="41"/>
      <c r="RIL46" s="41"/>
      <c r="RIM46" s="41"/>
      <c r="RIN46" s="41"/>
      <c r="RIO46" s="41"/>
      <c r="RIP46" s="41"/>
      <c r="RIQ46" s="41"/>
      <c r="RIR46" s="41"/>
      <c r="RIS46" s="41"/>
      <c r="RIT46" s="41"/>
      <c r="RIU46" s="41"/>
      <c r="RIV46" s="41"/>
      <c r="RIW46" s="41"/>
      <c r="RIX46" s="41"/>
      <c r="RIY46" s="41"/>
      <c r="RIZ46" s="41"/>
      <c r="RJA46" s="41"/>
      <c r="RJB46" s="41"/>
      <c r="RJC46" s="41"/>
      <c r="RJD46" s="41"/>
      <c r="RJE46" s="41"/>
      <c r="RJF46" s="41"/>
      <c r="RJG46" s="41"/>
      <c r="RJH46" s="41"/>
      <c r="RJI46" s="41"/>
      <c r="RJJ46" s="41"/>
      <c r="RJK46" s="41"/>
      <c r="RJL46" s="41"/>
      <c r="RJM46" s="41"/>
      <c r="RJN46" s="41"/>
      <c r="RJO46" s="41"/>
      <c r="RJP46" s="41"/>
      <c r="RJQ46" s="41"/>
      <c r="RJR46" s="41"/>
      <c r="RJS46" s="41"/>
      <c r="RJT46" s="41"/>
      <c r="RJU46" s="41"/>
      <c r="RJV46" s="41"/>
      <c r="RJW46" s="41"/>
      <c r="RJX46" s="41"/>
      <c r="RJY46" s="41"/>
      <c r="RJZ46" s="41"/>
      <c r="RKA46" s="41"/>
      <c r="RKB46" s="41"/>
      <c r="RKC46" s="41"/>
      <c r="RKD46" s="41"/>
      <c r="RKE46" s="41"/>
      <c r="RKF46" s="41"/>
      <c r="RKG46" s="41"/>
      <c r="RKH46" s="41"/>
      <c r="RKI46" s="41"/>
      <c r="RKJ46" s="41"/>
      <c r="RKK46" s="41"/>
      <c r="RKL46" s="41"/>
      <c r="RKM46" s="41"/>
      <c r="RKN46" s="41"/>
      <c r="RKO46" s="41"/>
      <c r="RKP46" s="41"/>
      <c r="RKQ46" s="41"/>
      <c r="RKR46" s="41"/>
      <c r="RKS46" s="41"/>
      <c r="RKT46" s="41"/>
      <c r="RKU46" s="41"/>
      <c r="RKV46" s="41"/>
      <c r="RKW46" s="41"/>
      <c r="RKX46" s="41"/>
      <c r="RKY46" s="41"/>
      <c r="RKZ46" s="41"/>
      <c r="RLA46" s="41"/>
      <c r="RLB46" s="41"/>
      <c r="RLC46" s="41"/>
      <c r="RLD46" s="41"/>
      <c r="RLE46" s="41"/>
      <c r="RLF46" s="41"/>
      <c r="RLG46" s="41"/>
      <c r="RLH46" s="41"/>
      <c r="RLI46" s="41"/>
      <c r="RLJ46" s="41"/>
      <c r="RLK46" s="41"/>
      <c r="RLL46" s="41"/>
      <c r="RLM46" s="41"/>
      <c r="RLN46" s="41"/>
      <c r="RLO46" s="41"/>
      <c r="RLP46" s="41"/>
      <c r="RLQ46" s="41"/>
      <c r="RLR46" s="41"/>
      <c r="RLS46" s="41"/>
      <c r="RLT46" s="41"/>
      <c r="RLU46" s="41"/>
      <c r="RLV46" s="41"/>
      <c r="RLW46" s="41"/>
      <c r="RLX46" s="41"/>
      <c r="RLY46" s="41"/>
      <c r="RLZ46" s="41"/>
      <c r="RMA46" s="41"/>
      <c r="RMB46" s="41"/>
      <c r="RMC46" s="41"/>
      <c r="RMD46" s="41"/>
      <c r="RME46" s="41"/>
      <c r="RMF46" s="41"/>
      <c r="RMG46" s="41"/>
      <c r="RMH46" s="41"/>
      <c r="RMI46" s="41"/>
      <c r="RMJ46" s="41"/>
      <c r="RMK46" s="41"/>
      <c r="RML46" s="41"/>
      <c r="RMM46" s="41"/>
      <c r="RMN46" s="41"/>
      <c r="RMO46" s="41"/>
      <c r="RMP46" s="41"/>
      <c r="RMQ46" s="41"/>
      <c r="RMR46" s="41"/>
      <c r="RMS46" s="41"/>
      <c r="RMT46" s="41"/>
      <c r="RMU46" s="41"/>
      <c r="RMV46" s="41"/>
      <c r="RMW46" s="41"/>
      <c r="RMX46" s="41"/>
      <c r="RMY46" s="41"/>
      <c r="RMZ46" s="41"/>
      <c r="RNA46" s="41"/>
      <c r="RNB46" s="41"/>
      <c r="RNC46" s="41"/>
      <c r="RND46" s="41"/>
      <c r="RNE46" s="41"/>
      <c r="RNF46" s="41"/>
      <c r="RNG46" s="41"/>
      <c r="RNH46" s="41"/>
      <c r="RNI46" s="41"/>
      <c r="RNJ46" s="41"/>
      <c r="RNK46" s="41"/>
      <c r="RNL46" s="41"/>
      <c r="RNM46" s="41"/>
      <c r="RNN46" s="41"/>
      <c r="RNO46" s="41"/>
      <c r="RNP46" s="41"/>
      <c r="RNQ46" s="41"/>
      <c r="RNR46" s="41"/>
      <c r="RNS46" s="41"/>
      <c r="RNT46" s="41"/>
      <c r="RNU46" s="41"/>
      <c r="RNV46" s="41"/>
      <c r="RNW46" s="41"/>
      <c r="RNX46" s="41"/>
      <c r="RNY46" s="41"/>
      <c r="RNZ46" s="41"/>
      <c r="ROA46" s="41"/>
      <c r="ROB46" s="41"/>
      <c r="ROC46" s="41"/>
      <c r="ROD46" s="41"/>
      <c r="ROE46" s="41"/>
      <c r="ROF46" s="41"/>
      <c r="ROG46" s="41"/>
      <c r="ROH46" s="41"/>
      <c r="ROI46" s="41"/>
      <c r="ROJ46" s="41"/>
      <c r="ROK46" s="41"/>
      <c r="ROL46" s="41"/>
      <c r="ROM46" s="41"/>
      <c r="RON46" s="41"/>
      <c r="ROO46" s="41"/>
      <c r="ROP46" s="41"/>
      <c r="ROQ46" s="41"/>
      <c r="ROR46" s="41"/>
      <c r="ROS46" s="41"/>
      <c r="ROT46" s="41"/>
      <c r="ROU46" s="41"/>
      <c r="ROV46" s="41"/>
      <c r="ROW46" s="41"/>
      <c r="ROX46" s="41"/>
      <c r="ROY46" s="41"/>
      <c r="ROZ46" s="41"/>
      <c r="RPA46" s="41"/>
      <c r="RPB46" s="41"/>
      <c r="RPC46" s="41"/>
      <c r="RPD46" s="41"/>
      <c r="RPE46" s="41"/>
      <c r="RPF46" s="41"/>
      <c r="RPG46" s="41"/>
      <c r="RPH46" s="41"/>
      <c r="RPI46" s="41"/>
      <c r="RPJ46" s="41"/>
      <c r="RPK46" s="41"/>
      <c r="RPL46" s="41"/>
      <c r="RPM46" s="41"/>
      <c r="RPN46" s="41"/>
      <c r="RPO46" s="41"/>
      <c r="RPP46" s="41"/>
      <c r="RPQ46" s="41"/>
      <c r="RPR46" s="41"/>
      <c r="RPS46" s="41"/>
      <c r="RPT46" s="41"/>
      <c r="RPU46" s="41"/>
      <c r="RPV46" s="41"/>
      <c r="RPW46" s="41"/>
      <c r="RPX46" s="41"/>
      <c r="RPY46" s="41"/>
      <c r="RPZ46" s="41"/>
      <c r="RQA46" s="41"/>
      <c r="RQB46" s="41"/>
      <c r="RQC46" s="41"/>
      <c r="RQD46" s="41"/>
      <c r="RQE46" s="41"/>
      <c r="RQF46" s="41"/>
      <c r="RQG46" s="41"/>
      <c r="RQH46" s="41"/>
      <c r="RQI46" s="41"/>
      <c r="RQJ46" s="41"/>
      <c r="RQK46" s="41"/>
      <c r="RQL46" s="41"/>
      <c r="RQM46" s="41"/>
      <c r="RQN46" s="41"/>
      <c r="RQO46" s="41"/>
      <c r="RQP46" s="41"/>
      <c r="RQQ46" s="41"/>
      <c r="RQR46" s="41"/>
      <c r="RQS46" s="41"/>
      <c r="RQT46" s="41"/>
      <c r="RQU46" s="41"/>
      <c r="RQV46" s="41"/>
      <c r="RQW46" s="41"/>
      <c r="RQX46" s="41"/>
      <c r="RQY46" s="41"/>
      <c r="RQZ46" s="41"/>
      <c r="RRA46" s="41"/>
      <c r="RRB46" s="41"/>
      <c r="RRC46" s="41"/>
      <c r="RRD46" s="41"/>
      <c r="RRE46" s="41"/>
      <c r="RRF46" s="41"/>
      <c r="RRG46" s="41"/>
      <c r="RRH46" s="41"/>
      <c r="RRI46" s="41"/>
      <c r="RRJ46" s="41"/>
      <c r="RRK46" s="41"/>
      <c r="RRL46" s="41"/>
      <c r="RRM46" s="41"/>
      <c r="RRN46" s="41"/>
      <c r="RRO46" s="41"/>
      <c r="RRP46" s="41"/>
      <c r="RRQ46" s="41"/>
      <c r="RRR46" s="41"/>
      <c r="RRS46" s="41"/>
      <c r="RRT46" s="41"/>
      <c r="RRU46" s="41"/>
      <c r="RRV46" s="41"/>
      <c r="RRW46" s="41"/>
      <c r="RRX46" s="41"/>
      <c r="RRY46" s="41"/>
      <c r="RRZ46" s="41"/>
      <c r="RSA46" s="41"/>
      <c r="RSB46" s="41"/>
      <c r="RSC46" s="41"/>
      <c r="RSD46" s="41"/>
      <c r="RSE46" s="41"/>
      <c r="RSF46" s="41"/>
      <c r="RSG46" s="41"/>
      <c r="RSH46" s="41"/>
      <c r="RSI46" s="41"/>
      <c r="RSJ46" s="41"/>
      <c r="RSK46" s="41"/>
      <c r="RSL46" s="41"/>
      <c r="RSM46" s="41"/>
      <c r="RSN46" s="41"/>
      <c r="RSO46" s="41"/>
      <c r="RSP46" s="41"/>
      <c r="RSQ46" s="41"/>
      <c r="RSR46" s="41"/>
      <c r="RSS46" s="41"/>
      <c r="RST46" s="41"/>
      <c r="RSU46" s="41"/>
      <c r="RSV46" s="41"/>
      <c r="RSW46" s="41"/>
      <c r="RSX46" s="41"/>
      <c r="RSY46" s="41"/>
      <c r="RSZ46" s="41"/>
      <c r="RTA46" s="41"/>
      <c r="RTB46" s="41"/>
      <c r="RTC46" s="41"/>
      <c r="RTD46" s="41"/>
      <c r="RTE46" s="41"/>
      <c r="RTF46" s="41"/>
      <c r="RTG46" s="41"/>
      <c r="RTH46" s="41"/>
      <c r="RTI46" s="41"/>
      <c r="RTJ46" s="41"/>
      <c r="RTK46" s="41"/>
      <c r="RTL46" s="41"/>
      <c r="RTM46" s="41"/>
      <c r="RTN46" s="41"/>
      <c r="RTO46" s="41"/>
      <c r="RTP46" s="41"/>
      <c r="RTQ46" s="41"/>
      <c r="RTR46" s="41"/>
      <c r="RTS46" s="41"/>
      <c r="RTT46" s="41"/>
      <c r="RTU46" s="41"/>
      <c r="RTV46" s="41"/>
      <c r="RTW46" s="41"/>
      <c r="RTX46" s="41"/>
      <c r="RTY46" s="41"/>
      <c r="RTZ46" s="41"/>
      <c r="RUA46" s="41"/>
      <c r="RUB46" s="41"/>
      <c r="RUC46" s="41"/>
      <c r="RUD46" s="41"/>
      <c r="RUE46" s="41"/>
      <c r="RUF46" s="41"/>
      <c r="RUG46" s="41"/>
      <c r="RUH46" s="41"/>
      <c r="RUI46" s="41"/>
      <c r="RUJ46" s="41"/>
      <c r="RUK46" s="41"/>
      <c r="RUL46" s="41"/>
      <c r="RUM46" s="41"/>
      <c r="RUN46" s="41"/>
      <c r="RUO46" s="41"/>
      <c r="RUP46" s="41"/>
      <c r="RUQ46" s="41"/>
      <c r="RUR46" s="41"/>
      <c r="RUS46" s="41"/>
      <c r="RUT46" s="41"/>
      <c r="RUU46" s="41"/>
      <c r="RUV46" s="41"/>
      <c r="RUW46" s="41"/>
      <c r="RUX46" s="41"/>
      <c r="RUY46" s="41"/>
      <c r="RUZ46" s="41"/>
      <c r="RVA46" s="41"/>
      <c r="RVB46" s="41"/>
      <c r="RVC46" s="41"/>
      <c r="RVD46" s="41"/>
      <c r="RVE46" s="41"/>
      <c r="RVF46" s="41"/>
      <c r="RVG46" s="41"/>
      <c r="RVH46" s="41"/>
      <c r="RVI46" s="41"/>
      <c r="RVJ46" s="41"/>
      <c r="RVK46" s="41"/>
      <c r="RVL46" s="41"/>
      <c r="RVM46" s="41"/>
      <c r="RVN46" s="41"/>
      <c r="RVO46" s="41"/>
      <c r="RVP46" s="41"/>
      <c r="RVQ46" s="41"/>
      <c r="RVR46" s="41"/>
      <c r="RVS46" s="41"/>
      <c r="RVT46" s="41"/>
      <c r="RVU46" s="41"/>
      <c r="RVV46" s="41"/>
      <c r="RVW46" s="41"/>
      <c r="RVX46" s="41"/>
      <c r="RVY46" s="41"/>
      <c r="RVZ46" s="41"/>
      <c r="RWA46" s="41"/>
      <c r="RWB46" s="41"/>
      <c r="RWC46" s="41"/>
      <c r="RWD46" s="41"/>
      <c r="RWE46" s="41"/>
      <c r="RWF46" s="41"/>
      <c r="RWG46" s="41"/>
      <c r="RWH46" s="41"/>
      <c r="RWI46" s="41"/>
      <c r="RWJ46" s="41"/>
      <c r="RWK46" s="41"/>
      <c r="RWL46" s="41"/>
      <c r="RWM46" s="41"/>
      <c r="RWN46" s="41"/>
      <c r="RWO46" s="41"/>
      <c r="RWP46" s="41"/>
      <c r="RWQ46" s="41"/>
      <c r="RWR46" s="41"/>
      <c r="RWS46" s="41"/>
      <c r="RWT46" s="41"/>
      <c r="RWU46" s="41"/>
      <c r="RWV46" s="41"/>
      <c r="RWW46" s="41"/>
      <c r="RWX46" s="41"/>
      <c r="RWY46" s="41"/>
      <c r="RWZ46" s="41"/>
      <c r="RXA46" s="41"/>
      <c r="RXB46" s="41"/>
      <c r="RXC46" s="41"/>
      <c r="RXD46" s="41"/>
      <c r="RXE46" s="41"/>
      <c r="RXF46" s="41"/>
      <c r="RXG46" s="41"/>
      <c r="RXH46" s="41"/>
      <c r="RXI46" s="41"/>
      <c r="RXJ46" s="41"/>
      <c r="RXK46" s="41"/>
      <c r="RXL46" s="41"/>
      <c r="RXM46" s="41"/>
      <c r="RXN46" s="41"/>
      <c r="RXO46" s="41"/>
      <c r="RXP46" s="41"/>
      <c r="RXQ46" s="41"/>
      <c r="RXR46" s="41"/>
      <c r="RXS46" s="41"/>
      <c r="RXT46" s="41"/>
      <c r="RXU46" s="41"/>
      <c r="RXV46" s="41"/>
      <c r="RXW46" s="41"/>
      <c r="RXX46" s="41"/>
      <c r="RXY46" s="41"/>
      <c r="RXZ46" s="41"/>
      <c r="RYA46" s="41"/>
      <c r="RYB46" s="41"/>
      <c r="RYC46" s="41"/>
      <c r="RYD46" s="41"/>
      <c r="RYE46" s="41"/>
      <c r="RYF46" s="41"/>
      <c r="RYG46" s="41"/>
      <c r="RYH46" s="41"/>
      <c r="RYI46" s="41"/>
      <c r="RYJ46" s="41"/>
      <c r="RYK46" s="41"/>
      <c r="RYL46" s="41"/>
      <c r="RYM46" s="41"/>
      <c r="RYN46" s="41"/>
      <c r="RYO46" s="41"/>
      <c r="RYP46" s="41"/>
      <c r="RYQ46" s="41"/>
      <c r="RYR46" s="41"/>
      <c r="RYS46" s="41"/>
      <c r="RYT46" s="41"/>
      <c r="RYU46" s="41"/>
      <c r="RYV46" s="41"/>
      <c r="RYW46" s="41"/>
      <c r="RYX46" s="41"/>
      <c r="RYY46" s="41"/>
      <c r="RYZ46" s="41"/>
      <c r="RZA46" s="41"/>
      <c r="RZB46" s="41"/>
      <c r="RZC46" s="41"/>
      <c r="RZD46" s="41"/>
      <c r="RZE46" s="41"/>
      <c r="RZF46" s="41"/>
      <c r="RZG46" s="41"/>
      <c r="RZH46" s="41"/>
      <c r="RZI46" s="41"/>
      <c r="RZJ46" s="41"/>
      <c r="RZK46" s="41"/>
      <c r="RZL46" s="41"/>
      <c r="RZM46" s="41"/>
      <c r="RZN46" s="41"/>
      <c r="RZO46" s="41"/>
      <c r="RZP46" s="41"/>
      <c r="RZQ46" s="41"/>
      <c r="RZR46" s="41"/>
      <c r="RZS46" s="41"/>
      <c r="RZT46" s="41"/>
      <c r="RZU46" s="41"/>
      <c r="RZV46" s="41"/>
      <c r="RZW46" s="41"/>
      <c r="RZX46" s="41"/>
      <c r="RZY46" s="41"/>
      <c r="RZZ46" s="41"/>
      <c r="SAA46" s="41"/>
      <c r="SAB46" s="41"/>
      <c r="SAC46" s="41"/>
      <c r="SAD46" s="41"/>
      <c r="SAE46" s="41"/>
      <c r="SAF46" s="41"/>
      <c r="SAG46" s="41"/>
      <c r="SAH46" s="41"/>
      <c r="SAI46" s="41"/>
      <c r="SAJ46" s="41"/>
      <c r="SAK46" s="41"/>
      <c r="SAL46" s="41"/>
      <c r="SAM46" s="41"/>
      <c r="SAN46" s="41"/>
      <c r="SAO46" s="41"/>
      <c r="SAP46" s="41"/>
      <c r="SAQ46" s="41"/>
      <c r="SAR46" s="41"/>
      <c r="SAS46" s="41"/>
      <c r="SAT46" s="41"/>
      <c r="SAU46" s="41"/>
      <c r="SAV46" s="41"/>
      <c r="SAW46" s="41"/>
      <c r="SAX46" s="41"/>
      <c r="SAY46" s="41"/>
      <c r="SAZ46" s="41"/>
      <c r="SBA46" s="41"/>
      <c r="SBB46" s="41"/>
      <c r="SBC46" s="41"/>
      <c r="SBD46" s="41"/>
      <c r="SBE46" s="41"/>
      <c r="SBF46" s="41"/>
      <c r="SBG46" s="41"/>
      <c r="SBH46" s="41"/>
      <c r="SBI46" s="41"/>
      <c r="SBJ46" s="41"/>
      <c r="SBK46" s="41"/>
      <c r="SBL46" s="41"/>
      <c r="SBM46" s="41"/>
      <c r="SBN46" s="41"/>
      <c r="SBO46" s="41"/>
      <c r="SBP46" s="41"/>
      <c r="SBQ46" s="41"/>
      <c r="SBR46" s="41"/>
      <c r="SBS46" s="41"/>
      <c r="SBT46" s="41"/>
      <c r="SBU46" s="41"/>
      <c r="SBV46" s="41"/>
      <c r="SBW46" s="41"/>
      <c r="SBX46" s="41"/>
      <c r="SBY46" s="41"/>
      <c r="SBZ46" s="41"/>
      <c r="SCA46" s="41"/>
      <c r="SCB46" s="41"/>
      <c r="SCC46" s="41"/>
      <c r="SCD46" s="41"/>
      <c r="SCE46" s="41"/>
      <c r="SCF46" s="41"/>
      <c r="SCG46" s="41"/>
      <c r="SCH46" s="41"/>
      <c r="SCI46" s="41"/>
      <c r="SCJ46" s="41"/>
      <c r="SCK46" s="41"/>
      <c r="SCL46" s="41"/>
      <c r="SCM46" s="41"/>
      <c r="SCN46" s="41"/>
      <c r="SCO46" s="41"/>
      <c r="SCP46" s="41"/>
      <c r="SCQ46" s="41"/>
      <c r="SCR46" s="41"/>
      <c r="SCS46" s="41"/>
      <c r="SCT46" s="41"/>
      <c r="SCU46" s="41"/>
      <c r="SCV46" s="41"/>
      <c r="SCW46" s="41"/>
      <c r="SCX46" s="41"/>
      <c r="SCY46" s="41"/>
      <c r="SCZ46" s="41"/>
      <c r="SDA46" s="41"/>
      <c r="SDB46" s="41"/>
      <c r="SDC46" s="41"/>
      <c r="SDD46" s="41"/>
      <c r="SDE46" s="41"/>
      <c r="SDF46" s="41"/>
      <c r="SDG46" s="41"/>
      <c r="SDH46" s="41"/>
      <c r="SDI46" s="41"/>
      <c r="SDJ46" s="41"/>
      <c r="SDK46" s="41"/>
      <c r="SDL46" s="41"/>
      <c r="SDM46" s="41"/>
      <c r="SDN46" s="41"/>
      <c r="SDO46" s="41"/>
      <c r="SDP46" s="41"/>
      <c r="SDQ46" s="41"/>
      <c r="SDR46" s="41"/>
      <c r="SDS46" s="41"/>
      <c r="SDT46" s="41"/>
      <c r="SDU46" s="41"/>
      <c r="SDV46" s="41"/>
      <c r="SDW46" s="41"/>
      <c r="SDX46" s="41"/>
      <c r="SDY46" s="41"/>
      <c r="SDZ46" s="41"/>
      <c r="SEA46" s="41"/>
      <c r="SEB46" s="41"/>
      <c r="SEC46" s="41"/>
      <c r="SED46" s="41"/>
      <c r="SEE46" s="41"/>
      <c r="SEF46" s="41"/>
      <c r="SEG46" s="41"/>
      <c r="SEH46" s="41"/>
      <c r="SEI46" s="41"/>
      <c r="SEJ46" s="41"/>
      <c r="SEK46" s="41"/>
      <c r="SEL46" s="41"/>
      <c r="SEM46" s="41"/>
      <c r="SEN46" s="41"/>
      <c r="SEO46" s="41"/>
      <c r="SEP46" s="41"/>
      <c r="SEQ46" s="41"/>
      <c r="SER46" s="41"/>
      <c r="SES46" s="41"/>
      <c r="SET46" s="41"/>
      <c r="SEU46" s="41"/>
      <c r="SEV46" s="41"/>
      <c r="SEW46" s="41"/>
      <c r="SEX46" s="41"/>
      <c r="SEY46" s="41"/>
      <c r="SEZ46" s="41"/>
      <c r="SFA46" s="41"/>
      <c r="SFB46" s="41"/>
      <c r="SFC46" s="41"/>
      <c r="SFD46" s="41"/>
      <c r="SFE46" s="41"/>
      <c r="SFF46" s="41"/>
      <c r="SFG46" s="41"/>
      <c r="SFH46" s="41"/>
      <c r="SFI46" s="41"/>
      <c r="SFJ46" s="41"/>
      <c r="SFK46" s="41"/>
      <c r="SFL46" s="41"/>
      <c r="SFM46" s="41"/>
      <c r="SFN46" s="41"/>
      <c r="SFO46" s="41"/>
      <c r="SFP46" s="41"/>
      <c r="SFQ46" s="41"/>
      <c r="SFR46" s="41"/>
      <c r="SFS46" s="41"/>
      <c r="SFT46" s="41"/>
      <c r="SFU46" s="41"/>
      <c r="SFV46" s="41"/>
      <c r="SFW46" s="41"/>
      <c r="SFX46" s="41"/>
      <c r="SFY46" s="41"/>
      <c r="SFZ46" s="41"/>
      <c r="SGA46" s="41"/>
      <c r="SGB46" s="41"/>
      <c r="SGC46" s="41"/>
      <c r="SGD46" s="41"/>
      <c r="SGE46" s="41"/>
      <c r="SGF46" s="41"/>
      <c r="SGG46" s="41"/>
      <c r="SGH46" s="41"/>
      <c r="SGI46" s="41"/>
      <c r="SGJ46" s="41"/>
      <c r="SGK46" s="41"/>
      <c r="SGL46" s="41"/>
      <c r="SGM46" s="41"/>
      <c r="SGN46" s="41"/>
      <c r="SGO46" s="41"/>
      <c r="SGP46" s="41"/>
      <c r="SGQ46" s="41"/>
      <c r="SGR46" s="41"/>
      <c r="SGS46" s="41"/>
      <c r="SGT46" s="41"/>
      <c r="SGU46" s="41"/>
      <c r="SGV46" s="41"/>
      <c r="SGW46" s="41"/>
      <c r="SGX46" s="41"/>
      <c r="SGY46" s="41"/>
      <c r="SGZ46" s="41"/>
      <c r="SHA46" s="41"/>
      <c r="SHB46" s="41"/>
      <c r="SHC46" s="41"/>
      <c r="SHD46" s="41"/>
      <c r="SHE46" s="41"/>
      <c r="SHF46" s="41"/>
      <c r="SHG46" s="41"/>
      <c r="SHH46" s="41"/>
      <c r="SHI46" s="41"/>
      <c r="SHJ46" s="41"/>
      <c r="SHK46" s="41"/>
      <c r="SHL46" s="41"/>
      <c r="SHM46" s="41"/>
      <c r="SHN46" s="41"/>
      <c r="SHO46" s="41"/>
      <c r="SHP46" s="41"/>
      <c r="SHQ46" s="41"/>
      <c r="SHR46" s="41"/>
      <c r="SHS46" s="41"/>
      <c r="SHT46" s="41"/>
      <c r="SHU46" s="41"/>
      <c r="SHV46" s="41"/>
      <c r="SHW46" s="41"/>
      <c r="SHX46" s="41"/>
      <c r="SHY46" s="41"/>
      <c r="SHZ46" s="41"/>
      <c r="SIA46" s="41"/>
      <c r="SIB46" s="41"/>
      <c r="SIC46" s="41"/>
      <c r="SID46" s="41"/>
      <c r="SIE46" s="41"/>
      <c r="SIF46" s="41"/>
      <c r="SIG46" s="41"/>
      <c r="SIH46" s="41"/>
      <c r="SII46" s="41"/>
      <c r="SIJ46" s="41"/>
      <c r="SIK46" s="41"/>
      <c r="SIL46" s="41"/>
      <c r="SIM46" s="41"/>
      <c r="SIN46" s="41"/>
      <c r="SIO46" s="41"/>
      <c r="SIP46" s="41"/>
      <c r="SIQ46" s="41"/>
      <c r="SIR46" s="41"/>
      <c r="SIS46" s="41"/>
      <c r="SIT46" s="41"/>
      <c r="SIU46" s="41"/>
      <c r="SIV46" s="41"/>
      <c r="SIW46" s="41"/>
      <c r="SIX46" s="41"/>
      <c r="SIY46" s="41"/>
      <c r="SIZ46" s="41"/>
      <c r="SJA46" s="41"/>
      <c r="SJB46" s="41"/>
      <c r="SJC46" s="41"/>
      <c r="SJD46" s="41"/>
      <c r="SJE46" s="41"/>
      <c r="SJF46" s="41"/>
      <c r="SJG46" s="41"/>
      <c r="SJH46" s="41"/>
      <c r="SJI46" s="41"/>
      <c r="SJJ46" s="41"/>
      <c r="SJK46" s="41"/>
      <c r="SJL46" s="41"/>
      <c r="SJM46" s="41"/>
      <c r="SJN46" s="41"/>
      <c r="SJO46" s="41"/>
      <c r="SJP46" s="41"/>
      <c r="SJQ46" s="41"/>
      <c r="SJR46" s="41"/>
      <c r="SJS46" s="41"/>
      <c r="SJT46" s="41"/>
      <c r="SJU46" s="41"/>
      <c r="SJV46" s="41"/>
      <c r="SJW46" s="41"/>
      <c r="SJX46" s="41"/>
      <c r="SJY46" s="41"/>
      <c r="SJZ46" s="41"/>
      <c r="SKA46" s="41"/>
      <c r="SKB46" s="41"/>
      <c r="SKC46" s="41"/>
      <c r="SKD46" s="41"/>
      <c r="SKE46" s="41"/>
      <c r="SKF46" s="41"/>
      <c r="SKG46" s="41"/>
      <c r="SKH46" s="41"/>
      <c r="SKI46" s="41"/>
      <c r="SKJ46" s="41"/>
      <c r="SKK46" s="41"/>
      <c r="SKL46" s="41"/>
      <c r="SKM46" s="41"/>
      <c r="SKN46" s="41"/>
      <c r="SKO46" s="41"/>
      <c r="SKP46" s="41"/>
      <c r="SKQ46" s="41"/>
      <c r="SKR46" s="41"/>
      <c r="SKS46" s="41"/>
      <c r="SKT46" s="41"/>
      <c r="SKU46" s="41"/>
      <c r="SKV46" s="41"/>
      <c r="SKW46" s="41"/>
      <c r="SKX46" s="41"/>
      <c r="SKY46" s="41"/>
      <c r="SKZ46" s="41"/>
      <c r="SLA46" s="41"/>
      <c r="SLB46" s="41"/>
      <c r="SLC46" s="41"/>
      <c r="SLD46" s="41"/>
      <c r="SLE46" s="41"/>
      <c r="SLF46" s="41"/>
      <c r="SLG46" s="41"/>
      <c r="SLH46" s="41"/>
      <c r="SLI46" s="41"/>
      <c r="SLJ46" s="41"/>
      <c r="SLK46" s="41"/>
      <c r="SLL46" s="41"/>
      <c r="SLM46" s="41"/>
      <c r="SLN46" s="41"/>
      <c r="SLO46" s="41"/>
      <c r="SLP46" s="41"/>
      <c r="SLQ46" s="41"/>
      <c r="SLR46" s="41"/>
      <c r="SLS46" s="41"/>
      <c r="SLT46" s="41"/>
      <c r="SLU46" s="41"/>
      <c r="SLV46" s="41"/>
      <c r="SLW46" s="41"/>
      <c r="SLX46" s="41"/>
      <c r="SLY46" s="41"/>
      <c r="SLZ46" s="41"/>
      <c r="SMA46" s="41"/>
      <c r="SMB46" s="41"/>
      <c r="SMC46" s="41"/>
      <c r="SMD46" s="41"/>
      <c r="SME46" s="41"/>
      <c r="SMF46" s="41"/>
      <c r="SMG46" s="41"/>
      <c r="SMH46" s="41"/>
      <c r="SMI46" s="41"/>
      <c r="SMJ46" s="41"/>
      <c r="SMK46" s="41"/>
      <c r="SML46" s="41"/>
      <c r="SMM46" s="41"/>
      <c r="SMN46" s="41"/>
      <c r="SMO46" s="41"/>
      <c r="SMP46" s="41"/>
      <c r="SMQ46" s="41"/>
      <c r="SMR46" s="41"/>
      <c r="SMS46" s="41"/>
      <c r="SMT46" s="41"/>
      <c r="SMU46" s="41"/>
      <c r="SMV46" s="41"/>
      <c r="SMW46" s="41"/>
      <c r="SMX46" s="41"/>
      <c r="SMY46" s="41"/>
      <c r="SMZ46" s="41"/>
      <c r="SNA46" s="41"/>
      <c r="SNB46" s="41"/>
      <c r="SNC46" s="41"/>
      <c r="SND46" s="41"/>
      <c r="SNE46" s="41"/>
      <c r="SNF46" s="41"/>
      <c r="SNG46" s="41"/>
      <c r="SNH46" s="41"/>
      <c r="SNI46" s="41"/>
      <c r="SNJ46" s="41"/>
      <c r="SNK46" s="41"/>
      <c r="SNL46" s="41"/>
      <c r="SNM46" s="41"/>
      <c r="SNN46" s="41"/>
      <c r="SNO46" s="41"/>
      <c r="SNP46" s="41"/>
      <c r="SNQ46" s="41"/>
      <c r="SNR46" s="41"/>
      <c r="SNS46" s="41"/>
      <c r="SNT46" s="41"/>
      <c r="SNU46" s="41"/>
      <c r="SNV46" s="41"/>
      <c r="SNW46" s="41"/>
      <c r="SNX46" s="41"/>
      <c r="SNY46" s="41"/>
      <c r="SNZ46" s="41"/>
      <c r="SOA46" s="41"/>
      <c r="SOB46" s="41"/>
      <c r="SOC46" s="41"/>
      <c r="SOD46" s="41"/>
      <c r="SOE46" s="41"/>
      <c r="SOF46" s="41"/>
      <c r="SOG46" s="41"/>
      <c r="SOH46" s="41"/>
      <c r="SOI46" s="41"/>
      <c r="SOJ46" s="41"/>
      <c r="SOK46" s="41"/>
      <c r="SOL46" s="41"/>
      <c r="SOM46" s="41"/>
      <c r="SON46" s="41"/>
      <c r="SOO46" s="41"/>
      <c r="SOP46" s="41"/>
      <c r="SOQ46" s="41"/>
      <c r="SOR46" s="41"/>
      <c r="SOS46" s="41"/>
      <c r="SOT46" s="41"/>
      <c r="SOU46" s="41"/>
      <c r="SOV46" s="41"/>
      <c r="SOW46" s="41"/>
      <c r="SOX46" s="41"/>
      <c r="SOY46" s="41"/>
      <c r="SOZ46" s="41"/>
      <c r="SPA46" s="41"/>
      <c r="SPB46" s="41"/>
      <c r="SPC46" s="41"/>
      <c r="SPD46" s="41"/>
      <c r="SPE46" s="41"/>
      <c r="SPF46" s="41"/>
      <c r="SPG46" s="41"/>
      <c r="SPH46" s="41"/>
      <c r="SPI46" s="41"/>
      <c r="SPJ46" s="41"/>
      <c r="SPK46" s="41"/>
      <c r="SPL46" s="41"/>
      <c r="SPM46" s="41"/>
      <c r="SPN46" s="41"/>
      <c r="SPO46" s="41"/>
      <c r="SPP46" s="41"/>
      <c r="SPQ46" s="41"/>
      <c r="SPR46" s="41"/>
      <c r="SPS46" s="41"/>
      <c r="SPT46" s="41"/>
      <c r="SPU46" s="41"/>
      <c r="SPV46" s="41"/>
      <c r="SPW46" s="41"/>
      <c r="SPX46" s="41"/>
      <c r="SPY46" s="41"/>
      <c r="SPZ46" s="41"/>
      <c r="SQA46" s="41"/>
      <c r="SQB46" s="41"/>
      <c r="SQC46" s="41"/>
      <c r="SQD46" s="41"/>
      <c r="SQE46" s="41"/>
      <c r="SQF46" s="41"/>
      <c r="SQG46" s="41"/>
      <c r="SQH46" s="41"/>
      <c r="SQI46" s="41"/>
      <c r="SQJ46" s="41"/>
      <c r="SQK46" s="41"/>
      <c r="SQL46" s="41"/>
      <c r="SQM46" s="41"/>
      <c r="SQN46" s="41"/>
      <c r="SQO46" s="41"/>
      <c r="SQP46" s="41"/>
      <c r="SQQ46" s="41"/>
      <c r="SQR46" s="41"/>
      <c r="SQS46" s="41"/>
      <c r="SQT46" s="41"/>
      <c r="SQU46" s="41"/>
      <c r="SQV46" s="41"/>
      <c r="SQW46" s="41"/>
      <c r="SQX46" s="41"/>
      <c r="SQY46" s="41"/>
      <c r="SQZ46" s="41"/>
      <c r="SRA46" s="41"/>
      <c r="SRB46" s="41"/>
      <c r="SRC46" s="41"/>
      <c r="SRD46" s="41"/>
      <c r="SRE46" s="41"/>
      <c r="SRF46" s="41"/>
      <c r="SRG46" s="41"/>
      <c r="SRH46" s="41"/>
      <c r="SRI46" s="41"/>
      <c r="SRJ46" s="41"/>
      <c r="SRK46" s="41"/>
      <c r="SRL46" s="41"/>
      <c r="SRM46" s="41"/>
      <c r="SRN46" s="41"/>
      <c r="SRO46" s="41"/>
      <c r="SRP46" s="41"/>
      <c r="SRQ46" s="41"/>
      <c r="SRR46" s="41"/>
      <c r="SRS46" s="41"/>
      <c r="SRT46" s="41"/>
      <c r="SRU46" s="41"/>
      <c r="SRV46" s="41"/>
      <c r="SRW46" s="41"/>
      <c r="SRX46" s="41"/>
      <c r="SRY46" s="41"/>
      <c r="SRZ46" s="41"/>
      <c r="SSA46" s="41"/>
      <c r="SSB46" s="41"/>
      <c r="SSC46" s="41"/>
      <c r="SSD46" s="41"/>
      <c r="SSE46" s="41"/>
      <c r="SSF46" s="41"/>
      <c r="SSG46" s="41"/>
      <c r="SSH46" s="41"/>
      <c r="SSI46" s="41"/>
      <c r="SSJ46" s="41"/>
      <c r="SSK46" s="41"/>
      <c r="SSL46" s="41"/>
      <c r="SSM46" s="41"/>
      <c r="SSN46" s="41"/>
      <c r="SSO46" s="41"/>
      <c r="SSP46" s="41"/>
      <c r="SSQ46" s="41"/>
      <c r="SSR46" s="41"/>
      <c r="SSS46" s="41"/>
      <c r="SST46" s="41"/>
      <c r="SSU46" s="41"/>
      <c r="SSV46" s="41"/>
      <c r="SSW46" s="41"/>
      <c r="SSX46" s="41"/>
      <c r="SSY46" s="41"/>
      <c r="SSZ46" s="41"/>
      <c r="STA46" s="41"/>
      <c r="STB46" s="41"/>
      <c r="STC46" s="41"/>
      <c r="STD46" s="41"/>
      <c r="STE46" s="41"/>
      <c r="STF46" s="41"/>
      <c r="STG46" s="41"/>
      <c r="STH46" s="41"/>
      <c r="STI46" s="41"/>
      <c r="STJ46" s="41"/>
      <c r="STK46" s="41"/>
      <c r="STL46" s="41"/>
      <c r="STM46" s="41"/>
      <c r="STN46" s="41"/>
      <c r="STO46" s="41"/>
      <c r="STP46" s="41"/>
      <c r="STQ46" s="41"/>
      <c r="STR46" s="41"/>
      <c r="STS46" s="41"/>
      <c r="STT46" s="41"/>
      <c r="STU46" s="41"/>
      <c r="STV46" s="41"/>
      <c r="STW46" s="41"/>
      <c r="STX46" s="41"/>
      <c r="STY46" s="41"/>
      <c r="STZ46" s="41"/>
      <c r="SUA46" s="41"/>
      <c r="SUB46" s="41"/>
      <c r="SUC46" s="41"/>
      <c r="SUD46" s="41"/>
      <c r="SUE46" s="41"/>
      <c r="SUF46" s="41"/>
      <c r="SUG46" s="41"/>
      <c r="SUH46" s="41"/>
      <c r="SUI46" s="41"/>
      <c r="SUJ46" s="41"/>
      <c r="SUK46" s="41"/>
      <c r="SUL46" s="41"/>
      <c r="SUM46" s="41"/>
      <c r="SUN46" s="41"/>
      <c r="SUO46" s="41"/>
      <c r="SUP46" s="41"/>
      <c r="SUQ46" s="41"/>
      <c r="SUR46" s="41"/>
      <c r="SUS46" s="41"/>
      <c r="SUT46" s="41"/>
      <c r="SUU46" s="41"/>
      <c r="SUV46" s="41"/>
      <c r="SUW46" s="41"/>
      <c r="SUX46" s="41"/>
      <c r="SUY46" s="41"/>
      <c r="SUZ46" s="41"/>
      <c r="SVA46" s="41"/>
      <c r="SVB46" s="41"/>
      <c r="SVC46" s="41"/>
      <c r="SVD46" s="41"/>
      <c r="SVE46" s="41"/>
      <c r="SVF46" s="41"/>
      <c r="SVG46" s="41"/>
      <c r="SVH46" s="41"/>
      <c r="SVI46" s="41"/>
      <c r="SVJ46" s="41"/>
      <c r="SVK46" s="41"/>
      <c r="SVL46" s="41"/>
      <c r="SVM46" s="41"/>
      <c r="SVN46" s="41"/>
      <c r="SVO46" s="41"/>
      <c r="SVP46" s="41"/>
      <c r="SVQ46" s="41"/>
      <c r="SVR46" s="41"/>
      <c r="SVS46" s="41"/>
      <c r="SVT46" s="41"/>
      <c r="SVU46" s="41"/>
      <c r="SVV46" s="41"/>
      <c r="SVW46" s="41"/>
      <c r="SVX46" s="41"/>
      <c r="SVY46" s="41"/>
      <c r="SVZ46" s="41"/>
      <c r="SWA46" s="41"/>
      <c r="SWB46" s="41"/>
      <c r="SWC46" s="41"/>
      <c r="SWD46" s="41"/>
      <c r="SWE46" s="41"/>
      <c r="SWF46" s="41"/>
      <c r="SWG46" s="41"/>
      <c r="SWH46" s="41"/>
      <c r="SWI46" s="41"/>
      <c r="SWJ46" s="41"/>
      <c r="SWK46" s="41"/>
      <c r="SWL46" s="41"/>
      <c r="SWM46" s="41"/>
      <c r="SWN46" s="41"/>
      <c r="SWO46" s="41"/>
      <c r="SWP46" s="41"/>
      <c r="SWQ46" s="41"/>
      <c r="SWR46" s="41"/>
      <c r="SWS46" s="41"/>
      <c r="SWT46" s="41"/>
      <c r="SWU46" s="41"/>
      <c r="SWV46" s="41"/>
      <c r="SWW46" s="41"/>
      <c r="SWX46" s="41"/>
      <c r="SWY46" s="41"/>
      <c r="SWZ46" s="41"/>
      <c r="SXA46" s="41"/>
      <c r="SXB46" s="41"/>
      <c r="SXC46" s="41"/>
      <c r="SXD46" s="41"/>
      <c r="SXE46" s="41"/>
      <c r="SXF46" s="41"/>
      <c r="SXG46" s="41"/>
      <c r="SXH46" s="41"/>
      <c r="SXI46" s="41"/>
      <c r="SXJ46" s="41"/>
      <c r="SXK46" s="41"/>
      <c r="SXL46" s="41"/>
      <c r="SXM46" s="41"/>
      <c r="SXN46" s="41"/>
      <c r="SXO46" s="41"/>
      <c r="SXP46" s="41"/>
      <c r="SXQ46" s="41"/>
      <c r="SXR46" s="41"/>
      <c r="SXS46" s="41"/>
      <c r="SXT46" s="41"/>
      <c r="SXU46" s="41"/>
      <c r="SXV46" s="41"/>
      <c r="SXW46" s="41"/>
      <c r="SXX46" s="41"/>
      <c r="SXY46" s="41"/>
      <c r="SXZ46" s="41"/>
      <c r="SYA46" s="41"/>
      <c r="SYB46" s="41"/>
      <c r="SYC46" s="41"/>
      <c r="SYD46" s="41"/>
      <c r="SYE46" s="41"/>
      <c r="SYF46" s="41"/>
      <c r="SYG46" s="41"/>
      <c r="SYH46" s="41"/>
      <c r="SYI46" s="41"/>
      <c r="SYJ46" s="41"/>
      <c r="SYK46" s="41"/>
      <c r="SYL46" s="41"/>
      <c r="SYM46" s="41"/>
      <c r="SYN46" s="41"/>
      <c r="SYO46" s="41"/>
      <c r="SYP46" s="41"/>
      <c r="SYQ46" s="41"/>
      <c r="SYR46" s="41"/>
      <c r="SYS46" s="41"/>
      <c r="SYT46" s="41"/>
      <c r="SYU46" s="41"/>
      <c r="SYV46" s="41"/>
      <c r="SYW46" s="41"/>
      <c r="SYX46" s="41"/>
      <c r="SYY46" s="41"/>
      <c r="SYZ46" s="41"/>
      <c r="SZA46" s="41"/>
      <c r="SZB46" s="41"/>
      <c r="SZC46" s="41"/>
      <c r="SZD46" s="41"/>
      <c r="SZE46" s="41"/>
      <c r="SZF46" s="41"/>
      <c r="SZG46" s="41"/>
      <c r="SZH46" s="41"/>
      <c r="SZI46" s="41"/>
      <c r="SZJ46" s="41"/>
      <c r="SZK46" s="41"/>
      <c r="SZL46" s="41"/>
      <c r="SZM46" s="41"/>
      <c r="SZN46" s="41"/>
      <c r="SZO46" s="41"/>
      <c r="SZP46" s="41"/>
      <c r="SZQ46" s="41"/>
      <c r="SZR46" s="41"/>
      <c r="SZS46" s="41"/>
      <c r="SZT46" s="41"/>
      <c r="SZU46" s="41"/>
      <c r="SZV46" s="41"/>
      <c r="SZW46" s="41"/>
      <c r="SZX46" s="41"/>
      <c r="SZY46" s="41"/>
      <c r="SZZ46" s="41"/>
      <c r="TAA46" s="41"/>
      <c r="TAB46" s="41"/>
      <c r="TAC46" s="41"/>
      <c r="TAD46" s="41"/>
      <c r="TAE46" s="41"/>
      <c r="TAF46" s="41"/>
      <c r="TAG46" s="41"/>
      <c r="TAH46" s="41"/>
      <c r="TAI46" s="41"/>
      <c r="TAJ46" s="41"/>
      <c r="TAK46" s="41"/>
      <c r="TAL46" s="41"/>
      <c r="TAM46" s="41"/>
      <c r="TAN46" s="41"/>
      <c r="TAO46" s="41"/>
      <c r="TAP46" s="41"/>
      <c r="TAQ46" s="41"/>
      <c r="TAR46" s="41"/>
      <c r="TAS46" s="41"/>
      <c r="TAT46" s="41"/>
      <c r="TAU46" s="41"/>
      <c r="TAV46" s="41"/>
      <c r="TAW46" s="41"/>
      <c r="TAX46" s="41"/>
      <c r="TAY46" s="41"/>
      <c r="TAZ46" s="41"/>
      <c r="TBA46" s="41"/>
      <c r="TBB46" s="41"/>
      <c r="TBC46" s="41"/>
      <c r="TBD46" s="41"/>
      <c r="TBE46" s="41"/>
      <c r="TBF46" s="41"/>
      <c r="TBG46" s="41"/>
      <c r="TBH46" s="41"/>
      <c r="TBI46" s="41"/>
      <c r="TBJ46" s="41"/>
      <c r="TBK46" s="41"/>
      <c r="TBL46" s="41"/>
      <c r="TBM46" s="41"/>
      <c r="TBN46" s="41"/>
      <c r="TBO46" s="41"/>
      <c r="TBP46" s="41"/>
      <c r="TBQ46" s="41"/>
      <c r="TBR46" s="41"/>
      <c r="TBS46" s="41"/>
      <c r="TBT46" s="41"/>
      <c r="TBU46" s="41"/>
      <c r="TBV46" s="41"/>
      <c r="TBW46" s="41"/>
      <c r="TBX46" s="41"/>
      <c r="TBY46" s="41"/>
      <c r="TBZ46" s="41"/>
      <c r="TCA46" s="41"/>
      <c r="TCB46" s="41"/>
      <c r="TCC46" s="41"/>
      <c r="TCD46" s="41"/>
      <c r="TCE46" s="41"/>
      <c r="TCF46" s="41"/>
      <c r="TCG46" s="41"/>
      <c r="TCH46" s="41"/>
      <c r="TCI46" s="41"/>
      <c r="TCJ46" s="41"/>
      <c r="TCK46" s="41"/>
      <c r="TCL46" s="41"/>
      <c r="TCM46" s="41"/>
      <c r="TCN46" s="41"/>
      <c r="TCO46" s="41"/>
      <c r="TCP46" s="41"/>
      <c r="TCQ46" s="41"/>
      <c r="TCR46" s="41"/>
      <c r="TCS46" s="41"/>
      <c r="TCT46" s="41"/>
      <c r="TCU46" s="41"/>
      <c r="TCV46" s="41"/>
      <c r="TCW46" s="41"/>
      <c r="TCX46" s="41"/>
      <c r="TCY46" s="41"/>
      <c r="TCZ46" s="41"/>
      <c r="TDA46" s="41"/>
      <c r="TDB46" s="41"/>
      <c r="TDC46" s="41"/>
      <c r="TDD46" s="41"/>
      <c r="TDE46" s="41"/>
      <c r="TDF46" s="41"/>
      <c r="TDG46" s="41"/>
      <c r="TDH46" s="41"/>
      <c r="TDI46" s="41"/>
      <c r="TDJ46" s="41"/>
      <c r="TDK46" s="41"/>
      <c r="TDL46" s="41"/>
      <c r="TDM46" s="41"/>
      <c r="TDN46" s="41"/>
      <c r="TDO46" s="41"/>
      <c r="TDP46" s="41"/>
      <c r="TDQ46" s="41"/>
      <c r="TDR46" s="41"/>
      <c r="TDS46" s="41"/>
      <c r="TDT46" s="41"/>
      <c r="TDU46" s="41"/>
      <c r="TDV46" s="41"/>
      <c r="TDW46" s="41"/>
      <c r="TDX46" s="41"/>
      <c r="TDY46" s="41"/>
      <c r="TDZ46" s="41"/>
      <c r="TEA46" s="41"/>
      <c r="TEB46" s="41"/>
      <c r="TEC46" s="41"/>
      <c r="TED46" s="41"/>
      <c r="TEE46" s="41"/>
      <c r="TEF46" s="41"/>
      <c r="TEG46" s="41"/>
      <c r="TEH46" s="41"/>
      <c r="TEI46" s="41"/>
      <c r="TEJ46" s="41"/>
      <c r="TEK46" s="41"/>
      <c r="TEL46" s="41"/>
      <c r="TEM46" s="41"/>
      <c r="TEN46" s="41"/>
      <c r="TEO46" s="41"/>
      <c r="TEP46" s="41"/>
      <c r="TEQ46" s="41"/>
      <c r="TER46" s="41"/>
      <c r="TES46" s="41"/>
      <c r="TET46" s="41"/>
      <c r="TEU46" s="41"/>
      <c r="TEV46" s="41"/>
      <c r="TEW46" s="41"/>
      <c r="TEX46" s="41"/>
      <c r="TEY46" s="41"/>
      <c r="TEZ46" s="41"/>
      <c r="TFA46" s="41"/>
      <c r="TFB46" s="41"/>
      <c r="TFC46" s="41"/>
      <c r="TFD46" s="41"/>
      <c r="TFE46" s="41"/>
      <c r="TFF46" s="41"/>
      <c r="TFG46" s="41"/>
      <c r="TFH46" s="41"/>
      <c r="TFI46" s="41"/>
      <c r="TFJ46" s="41"/>
      <c r="TFK46" s="41"/>
      <c r="TFL46" s="41"/>
      <c r="TFM46" s="41"/>
      <c r="TFN46" s="41"/>
      <c r="TFO46" s="41"/>
      <c r="TFP46" s="41"/>
      <c r="TFQ46" s="41"/>
      <c r="TFR46" s="41"/>
      <c r="TFS46" s="41"/>
      <c r="TFT46" s="41"/>
      <c r="TFU46" s="41"/>
      <c r="TFV46" s="41"/>
      <c r="TFW46" s="41"/>
      <c r="TFX46" s="41"/>
      <c r="TFY46" s="41"/>
      <c r="TFZ46" s="41"/>
      <c r="TGA46" s="41"/>
      <c r="TGB46" s="41"/>
      <c r="TGC46" s="41"/>
      <c r="TGD46" s="41"/>
      <c r="TGE46" s="41"/>
      <c r="TGF46" s="41"/>
      <c r="TGG46" s="41"/>
      <c r="TGH46" s="41"/>
      <c r="TGI46" s="41"/>
      <c r="TGJ46" s="41"/>
      <c r="TGK46" s="41"/>
      <c r="TGL46" s="41"/>
      <c r="TGM46" s="41"/>
      <c r="TGN46" s="41"/>
      <c r="TGO46" s="41"/>
      <c r="TGP46" s="41"/>
      <c r="TGQ46" s="41"/>
      <c r="TGR46" s="41"/>
      <c r="TGS46" s="41"/>
      <c r="TGT46" s="41"/>
      <c r="TGU46" s="41"/>
      <c r="TGV46" s="41"/>
      <c r="TGW46" s="41"/>
      <c r="TGX46" s="41"/>
      <c r="TGY46" s="41"/>
      <c r="TGZ46" s="41"/>
      <c r="THA46" s="41"/>
      <c r="THB46" s="41"/>
      <c r="THC46" s="41"/>
      <c r="THD46" s="41"/>
      <c r="THE46" s="41"/>
      <c r="THF46" s="41"/>
      <c r="THG46" s="41"/>
      <c r="THH46" s="41"/>
      <c r="THI46" s="41"/>
      <c r="THJ46" s="41"/>
      <c r="THK46" s="41"/>
      <c r="THL46" s="41"/>
      <c r="THM46" s="41"/>
      <c r="THN46" s="41"/>
      <c r="THO46" s="41"/>
      <c r="THP46" s="41"/>
      <c r="THQ46" s="41"/>
      <c r="THR46" s="41"/>
      <c r="THS46" s="41"/>
      <c r="THT46" s="41"/>
      <c r="THU46" s="41"/>
      <c r="THV46" s="41"/>
      <c r="THW46" s="41"/>
      <c r="THX46" s="41"/>
      <c r="THY46" s="41"/>
      <c r="THZ46" s="41"/>
      <c r="TIA46" s="41"/>
      <c r="TIB46" s="41"/>
      <c r="TIC46" s="41"/>
      <c r="TID46" s="41"/>
      <c r="TIE46" s="41"/>
      <c r="TIF46" s="41"/>
      <c r="TIG46" s="41"/>
      <c r="TIH46" s="41"/>
      <c r="TII46" s="41"/>
      <c r="TIJ46" s="41"/>
      <c r="TIK46" s="41"/>
      <c r="TIL46" s="41"/>
      <c r="TIM46" s="41"/>
      <c r="TIN46" s="41"/>
      <c r="TIO46" s="41"/>
      <c r="TIP46" s="41"/>
      <c r="TIQ46" s="41"/>
      <c r="TIR46" s="41"/>
      <c r="TIS46" s="41"/>
      <c r="TIT46" s="41"/>
      <c r="TIU46" s="41"/>
      <c r="TIV46" s="41"/>
      <c r="TIW46" s="41"/>
      <c r="TIX46" s="41"/>
      <c r="TIY46" s="41"/>
      <c r="TIZ46" s="41"/>
      <c r="TJA46" s="41"/>
      <c r="TJB46" s="41"/>
      <c r="TJC46" s="41"/>
      <c r="TJD46" s="41"/>
      <c r="TJE46" s="41"/>
      <c r="TJF46" s="41"/>
      <c r="TJG46" s="41"/>
      <c r="TJH46" s="41"/>
      <c r="TJI46" s="41"/>
      <c r="TJJ46" s="41"/>
      <c r="TJK46" s="41"/>
      <c r="TJL46" s="41"/>
      <c r="TJM46" s="41"/>
      <c r="TJN46" s="41"/>
      <c r="TJO46" s="41"/>
      <c r="TJP46" s="41"/>
      <c r="TJQ46" s="41"/>
      <c r="TJR46" s="41"/>
      <c r="TJS46" s="41"/>
      <c r="TJT46" s="41"/>
      <c r="TJU46" s="41"/>
      <c r="TJV46" s="41"/>
      <c r="TJW46" s="41"/>
      <c r="TJX46" s="41"/>
      <c r="TJY46" s="41"/>
      <c r="TJZ46" s="41"/>
      <c r="TKA46" s="41"/>
      <c r="TKB46" s="41"/>
      <c r="TKC46" s="41"/>
      <c r="TKD46" s="41"/>
      <c r="TKE46" s="41"/>
      <c r="TKF46" s="41"/>
      <c r="TKG46" s="41"/>
      <c r="TKH46" s="41"/>
      <c r="TKI46" s="41"/>
      <c r="TKJ46" s="41"/>
      <c r="TKK46" s="41"/>
      <c r="TKL46" s="41"/>
      <c r="TKM46" s="41"/>
      <c r="TKN46" s="41"/>
      <c r="TKO46" s="41"/>
      <c r="TKP46" s="41"/>
      <c r="TKQ46" s="41"/>
      <c r="TKR46" s="41"/>
      <c r="TKS46" s="41"/>
      <c r="TKT46" s="41"/>
      <c r="TKU46" s="41"/>
      <c r="TKV46" s="41"/>
      <c r="TKW46" s="41"/>
      <c r="TKX46" s="41"/>
      <c r="TKY46" s="41"/>
      <c r="TKZ46" s="41"/>
      <c r="TLA46" s="41"/>
      <c r="TLB46" s="41"/>
      <c r="TLC46" s="41"/>
      <c r="TLD46" s="41"/>
      <c r="TLE46" s="41"/>
      <c r="TLF46" s="41"/>
      <c r="TLG46" s="41"/>
      <c r="TLH46" s="41"/>
      <c r="TLI46" s="41"/>
      <c r="TLJ46" s="41"/>
      <c r="TLK46" s="41"/>
      <c r="TLL46" s="41"/>
      <c r="TLM46" s="41"/>
      <c r="TLN46" s="41"/>
      <c r="TLO46" s="41"/>
      <c r="TLP46" s="41"/>
      <c r="TLQ46" s="41"/>
      <c r="TLR46" s="41"/>
      <c r="TLS46" s="41"/>
      <c r="TLT46" s="41"/>
      <c r="TLU46" s="41"/>
      <c r="TLV46" s="41"/>
      <c r="TLW46" s="41"/>
      <c r="TLX46" s="41"/>
      <c r="TLY46" s="41"/>
      <c r="TLZ46" s="41"/>
      <c r="TMA46" s="41"/>
      <c r="TMB46" s="41"/>
      <c r="TMC46" s="41"/>
      <c r="TMD46" s="41"/>
      <c r="TME46" s="41"/>
      <c r="TMF46" s="41"/>
      <c r="TMG46" s="41"/>
      <c r="TMH46" s="41"/>
      <c r="TMI46" s="41"/>
      <c r="TMJ46" s="41"/>
      <c r="TMK46" s="41"/>
      <c r="TML46" s="41"/>
      <c r="TMM46" s="41"/>
      <c r="TMN46" s="41"/>
      <c r="TMO46" s="41"/>
      <c r="TMP46" s="41"/>
      <c r="TMQ46" s="41"/>
      <c r="TMR46" s="41"/>
      <c r="TMS46" s="41"/>
      <c r="TMT46" s="41"/>
      <c r="TMU46" s="41"/>
      <c r="TMV46" s="41"/>
      <c r="TMW46" s="41"/>
      <c r="TMX46" s="41"/>
      <c r="TMY46" s="41"/>
      <c r="TMZ46" s="41"/>
      <c r="TNA46" s="41"/>
      <c r="TNB46" s="41"/>
      <c r="TNC46" s="41"/>
      <c r="TND46" s="41"/>
      <c r="TNE46" s="41"/>
      <c r="TNF46" s="41"/>
      <c r="TNG46" s="41"/>
      <c r="TNH46" s="41"/>
      <c r="TNI46" s="41"/>
      <c r="TNJ46" s="41"/>
      <c r="TNK46" s="41"/>
      <c r="TNL46" s="41"/>
      <c r="TNM46" s="41"/>
      <c r="TNN46" s="41"/>
      <c r="TNO46" s="41"/>
      <c r="TNP46" s="41"/>
      <c r="TNQ46" s="41"/>
      <c r="TNR46" s="41"/>
      <c r="TNS46" s="41"/>
      <c r="TNT46" s="41"/>
      <c r="TNU46" s="41"/>
      <c r="TNV46" s="41"/>
      <c r="TNW46" s="41"/>
      <c r="TNX46" s="41"/>
      <c r="TNY46" s="41"/>
      <c r="TNZ46" s="41"/>
      <c r="TOA46" s="41"/>
      <c r="TOB46" s="41"/>
      <c r="TOC46" s="41"/>
      <c r="TOD46" s="41"/>
      <c r="TOE46" s="41"/>
      <c r="TOF46" s="41"/>
      <c r="TOG46" s="41"/>
      <c r="TOH46" s="41"/>
      <c r="TOI46" s="41"/>
      <c r="TOJ46" s="41"/>
      <c r="TOK46" s="41"/>
      <c r="TOL46" s="41"/>
      <c r="TOM46" s="41"/>
      <c r="TON46" s="41"/>
      <c r="TOO46" s="41"/>
      <c r="TOP46" s="41"/>
      <c r="TOQ46" s="41"/>
      <c r="TOR46" s="41"/>
      <c r="TOS46" s="41"/>
      <c r="TOT46" s="41"/>
      <c r="TOU46" s="41"/>
      <c r="TOV46" s="41"/>
      <c r="TOW46" s="41"/>
      <c r="TOX46" s="41"/>
      <c r="TOY46" s="41"/>
      <c r="TOZ46" s="41"/>
      <c r="TPA46" s="41"/>
      <c r="TPB46" s="41"/>
      <c r="TPC46" s="41"/>
      <c r="TPD46" s="41"/>
      <c r="TPE46" s="41"/>
      <c r="TPF46" s="41"/>
      <c r="TPG46" s="41"/>
      <c r="TPH46" s="41"/>
      <c r="TPI46" s="41"/>
      <c r="TPJ46" s="41"/>
      <c r="TPK46" s="41"/>
      <c r="TPL46" s="41"/>
      <c r="TPM46" s="41"/>
      <c r="TPN46" s="41"/>
      <c r="TPO46" s="41"/>
      <c r="TPP46" s="41"/>
      <c r="TPQ46" s="41"/>
      <c r="TPR46" s="41"/>
      <c r="TPS46" s="41"/>
      <c r="TPT46" s="41"/>
      <c r="TPU46" s="41"/>
      <c r="TPV46" s="41"/>
      <c r="TPW46" s="41"/>
      <c r="TPX46" s="41"/>
      <c r="TPY46" s="41"/>
      <c r="TPZ46" s="41"/>
      <c r="TQA46" s="41"/>
      <c r="TQB46" s="41"/>
      <c r="TQC46" s="41"/>
      <c r="TQD46" s="41"/>
      <c r="TQE46" s="41"/>
      <c r="TQF46" s="41"/>
      <c r="TQG46" s="41"/>
      <c r="TQH46" s="41"/>
      <c r="TQI46" s="41"/>
      <c r="TQJ46" s="41"/>
      <c r="TQK46" s="41"/>
      <c r="TQL46" s="41"/>
      <c r="TQM46" s="41"/>
      <c r="TQN46" s="41"/>
      <c r="TQO46" s="41"/>
      <c r="TQP46" s="41"/>
      <c r="TQQ46" s="41"/>
      <c r="TQR46" s="41"/>
      <c r="TQS46" s="41"/>
      <c r="TQT46" s="41"/>
      <c r="TQU46" s="41"/>
      <c r="TQV46" s="41"/>
      <c r="TQW46" s="41"/>
      <c r="TQX46" s="41"/>
      <c r="TQY46" s="41"/>
      <c r="TQZ46" s="41"/>
      <c r="TRA46" s="41"/>
      <c r="TRB46" s="41"/>
      <c r="TRC46" s="41"/>
      <c r="TRD46" s="41"/>
      <c r="TRE46" s="41"/>
      <c r="TRF46" s="41"/>
      <c r="TRG46" s="41"/>
      <c r="TRH46" s="41"/>
      <c r="TRI46" s="41"/>
      <c r="TRJ46" s="41"/>
      <c r="TRK46" s="41"/>
      <c r="TRL46" s="41"/>
      <c r="TRM46" s="41"/>
      <c r="TRN46" s="41"/>
      <c r="TRO46" s="41"/>
      <c r="TRP46" s="41"/>
      <c r="TRQ46" s="41"/>
      <c r="TRR46" s="41"/>
      <c r="TRS46" s="41"/>
      <c r="TRT46" s="41"/>
      <c r="TRU46" s="41"/>
      <c r="TRV46" s="41"/>
      <c r="TRW46" s="41"/>
      <c r="TRX46" s="41"/>
      <c r="TRY46" s="41"/>
      <c r="TRZ46" s="41"/>
      <c r="TSA46" s="41"/>
      <c r="TSB46" s="41"/>
      <c r="TSC46" s="41"/>
      <c r="TSD46" s="41"/>
      <c r="TSE46" s="41"/>
      <c r="TSF46" s="41"/>
      <c r="TSG46" s="41"/>
      <c r="TSH46" s="41"/>
      <c r="TSI46" s="41"/>
      <c r="TSJ46" s="41"/>
      <c r="TSK46" s="41"/>
      <c r="TSL46" s="41"/>
      <c r="TSM46" s="41"/>
      <c r="TSN46" s="41"/>
      <c r="TSO46" s="41"/>
      <c r="TSP46" s="41"/>
      <c r="TSQ46" s="41"/>
      <c r="TSR46" s="41"/>
      <c r="TSS46" s="41"/>
      <c r="TST46" s="41"/>
      <c r="TSU46" s="41"/>
      <c r="TSV46" s="41"/>
      <c r="TSW46" s="41"/>
      <c r="TSX46" s="41"/>
      <c r="TSY46" s="41"/>
      <c r="TSZ46" s="41"/>
      <c r="TTA46" s="41"/>
      <c r="TTB46" s="41"/>
      <c r="TTC46" s="41"/>
      <c r="TTD46" s="41"/>
      <c r="TTE46" s="41"/>
      <c r="TTF46" s="41"/>
      <c r="TTG46" s="41"/>
      <c r="TTH46" s="41"/>
      <c r="TTI46" s="41"/>
      <c r="TTJ46" s="41"/>
      <c r="TTK46" s="41"/>
      <c r="TTL46" s="41"/>
      <c r="TTM46" s="41"/>
      <c r="TTN46" s="41"/>
      <c r="TTO46" s="41"/>
      <c r="TTP46" s="41"/>
      <c r="TTQ46" s="41"/>
      <c r="TTR46" s="41"/>
      <c r="TTS46" s="41"/>
      <c r="TTT46" s="41"/>
      <c r="TTU46" s="41"/>
      <c r="TTV46" s="41"/>
      <c r="TTW46" s="41"/>
      <c r="TTX46" s="41"/>
      <c r="TTY46" s="41"/>
      <c r="TTZ46" s="41"/>
      <c r="TUA46" s="41"/>
      <c r="TUB46" s="41"/>
      <c r="TUC46" s="41"/>
      <c r="TUD46" s="41"/>
      <c r="TUE46" s="41"/>
      <c r="TUF46" s="41"/>
      <c r="TUG46" s="41"/>
      <c r="TUH46" s="41"/>
      <c r="TUI46" s="41"/>
      <c r="TUJ46" s="41"/>
      <c r="TUK46" s="41"/>
      <c r="TUL46" s="41"/>
      <c r="TUM46" s="41"/>
      <c r="TUN46" s="41"/>
      <c r="TUO46" s="41"/>
      <c r="TUP46" s="41"/>
      <c r="TUQ46" s="41"/>
      <c r="TUR46" s="41"/>
      <c r="TUS46" s="41"/>
      <c r="TUT46" s="41"/>
      <c r="TUU46" s="41"/>
      <c r="TUV46" s="41"/>
      <c r="TUW46" s="41"/>
      <c r="TUX46" s="41"/>
      <c r="TUY46" s="41"/>
      <c r="TUZ46" s="41"/>
      <c r="TVA46" s="41"/>
      <c r="TVB46" s="41"/>
      <c r="TVC46" s="41"/>
      <c r="TVD46" s="41"/>
      <c r="TVE46" s="41"/>
      <c r="TVF46" s="41"/>
      <c r="TVG46" s="41"/>
      <c r="TVH46" s="41"/>
      <c r="TVI46" s="41"/>
      <c r="TVJ46" s="41"/>
      <c r="TVK46" s="41"/>
      <c r="TVL46" s="41"/>
      <c r="TVM46" s="41"/>
      <c r="TVN46" s="41"/>
      <c r="TVO46" s="41"/>
      <c r="TVP46" s="41"/>
      <c r="TVQ46" s="41"/>
      <c r="TVR46" s="41"/>
      <c r="TVS46" s="41"/>
      <c r="TVT46" s="41"/>
      <c r="TVU46" s="41"/>
      <c r="TVV46" s="41"/>
      <c r="TVW46" s="41"/>
      <c r="TVX46" s="41"/>
      <c r="TVY46" s="41"/>
      <c r="TVZ46" s="41"/>
      <c r="TWA46" s="41"/>
      <c r="TWB46" s="41"/>
      <c r="TWC46" s="41"/>
      <c r="TWD46" s="41"/>
      <c r="TWE46" s="41"/>
      <c r="TWF46" s="41"/>
      <c r="TWG46" s="41"/>
      <c r="TWH46" s="41"/>
      <c r="TWI46" s="41"/>
      <c r="TWJ46" s="41"/>
      <c r="TWK46" s="41"/>
      <c r="TWL46" s="41"/>
      <c r="TWM46" s="41"/>
      <c r="TWN46" s="41"/>
      <c r="TWO46" s="41"/>
      <c r="TWP46" s="41"/>
      <c r="TWQ46" s="41"/>
      <c r="TWR46" s="41"/>
      <c r="TWS46" s="41"/>
      <c r="TWT46" s="41"/>
      <c r="TWU46" s="41"/>
      <c r="TWV46" s="41"/>
      <c r="TWW46" s="41"/>
      <c r="TWX46" s="41"/>
      <c r="TWY46" s="41"/>
      <c r="TWZ46" s="41"/>
      <c r="TXA46" s="41"/>
      <c r="TXB46" s="41"/>
      <c r="TXC46" s="41"/>
      <c r="TXD46" s="41"/>
      <c r="TXE46" s="41"/>
      <c r="TXF46" s="41"/>
      <c r="TXG46" s="41"/>
      <c r="TXH46" s="41"/>
      <c r="TXI46" s="41"/>
      <c r="TXJ46" s="41"/>
      <c r="TXK46" s="41"/>
      <c r="TXL46" s="41"/>
      <c r="TXM46" s="41"/>
      <c r="TXN46" s="41"/>
      <c r="TXO46" s="41"/>
      <c r="TXP46" s="41"/>
      <c r="TXQ46" s="41"/>
      <c r="TXR46" s="41"/>
      <c r="TXS46" s="41"/>
      <c r="TXT46" s="41"/>
      <c r="TXU46" s="41"/>
      <c r="TXV46" s="41"/>
      <c r="TXW46" s="41"/>
      <c r="TXX46" s="41"/>
      <c r="TXY46" s="41"/>
      <c r="TXZ46" s="41"/>
      <c r="TYA46" s="41"/>
      <c r="TYB46" s="41"/>
      <c r="TYC46" s="41"/>
      <c r="TYD46" s="41"/>
      <c r="TYE46" s="41"/>
      <c r="TYF46" s="41"/>
      <c r="TYG46" s="41"/>
      <c r="TYH46" s="41"/>
      <c r="TYI46" s="41"/>
      <c r="TYJ46" s="41"/>
      <c r="TYK46" s="41"/>
      <c r="TYL46" s="41"/>
      <c r="TYM46" s="41"/>
      <c r="TYN46" s="41"/>
      <c r="TYO46" s="41"/>
      <c r="TYP46" s="41"/>
      <c r="TYQ46" s="41"/>
      <c r="TYR46" s="41"/>
      <c r="TYS46" s="41"/>
      <c r="TYT46" s="41"/>
      <c r="TYU46" s="41"/>
      <c r="TYV46" s="41"/>
      <c r="TYW46" s="41"/>
      <c r="TYX46" s="41"/>
      <c r="TYY46" s="41"/>
      <c r="TYZ46" s="41"/>
      <c r="TZA46" s="41"/>
      <c r="TZB46" s="41"/>
      <c r="TZC46" s="41"/>
      <c r="TZD46" s="41"/>
      <c r="TZE46" s="41"/>
      <c r="TZF46" s="41"/>
      <c r="TZG46" s="41"/>
      <c r="TZH46" s="41"/>
      <c r="TZI46" s="41"/>
      <c r="TZJ46" s="41"/>
      <c r="TZK46" s="41"/>
      <c r="TZL46" s="41"/>
      <c r="TZM46" s="41"/>
      <c r="TZN46" s="41"/>
      <c r="TZO46" s="41"/>
      <c r="TZP46" s="41"/>
      <c r="TZQ46" s="41"/>
      <c r="TZR46" s="41"/>
      <c r="TZS46" s="41"/>
      <c r="TZT46" s="41"/>
      <c r="TZU46" s="41"/>
      <c r="TZV46" s="41"/>
      <c r="TZW46" s="41"/>
      <c r="TZX46" s="41"/>
      <c r="TZY46" s="41"/>
      <c r="TZZ46" s="41"/>
      <c r="UAA46" s="41"/>
      <c r="UAB46" s="41"/>
      <c r="UAC46" s="41"/>
      <c r="UAD46" s="41"/>
      <c r="UAE46" s="41"/>
      <c r="UAF46" s="41"/>
      <c r="UAG46" s="41"/>
      <c r="UAH46" s="41"/>
      <c r="UAI46" s="41"/>
      <c r="UAJ46" s="41"/>
      <c r="UAK46" s="41"/>
      <c r="UAL46" s="41"/>
      <c r="UAM46" s="41"/>
      <c r="UAN46" s="41"/>
      <c r="UAO46" s="41"/>
      <c r="UAP46" s="41"/>
      <c r="UAQ46" s="41"/>
      <c r="UAR46" s="41"/>
      <c r="UAS46" s="41"/>
      <c r="UAT46" s="41"/>
      <c r="UAU46" s="41"/>
      <c r="UAV46" s="41"/>
      <c r="UAW46" s="41"/>
      <c r="UAX46" s="41"/>
      <c r="UAY46" s="41"/>
      <c r="UAZ46" s="41"/>
      <c r="UBA46" s="41"/>
      <c r="UBB46" s="41"/>
      <c r="UBC46" s="41"/>
      <c r="UBD46" s="41"/>
      <c r="UBE46" s="41"/>
      <c r="UBF46" s="41"/>
      <c r="UBG46" s="41"/>
      <c r="UBH46" s="41"/>
      <c r="UBI46" s="41"/>
      <c r="UBJ46" s="41"/>
      <c r="UBK46" s="41"/>
      <c r="UBL46" s="41"/>
      <c r="UBM46" s="41"/>
      <c r="UBN46" s="41"/>
      <c r="UBO46" s="41"/>
      <c r="UBP46" s="41"/>
      <c r="UBQ46" s="41"/>
      <c r="UBR46" s="41"/>
      <c r="UBS46" s="41"/>
      <c r="UBT46" s="41"/>
      <c r="UBU46" s="41"/>
      <c r="UBV46" s="41"/>
      <c r="UBW46" s="41"/>
      <c r="UBX46" s="41"/>
      <c r="UBY46" s="41"/>
      <c r="UBZ46" s="41"/>
      <c r="UCA46" s="41"/>
      <c r="UCB46" s="41"/>
      <c r="UCC46" s="41"/>
      <c r="UCD46" s="41"/>
      <c r="UCE46" s="41"/>
      <c r="UCF46" s="41"/>
      <c r="UCG46" s="41"/>
      <c r="UCH46" s="41"/>
      <c r="UCI46" s="41"/>
      <c r="UCJ46" s="41"/>
      <c r="UCK46" s="41"/>
      <c r="UCL46" s="41"/>
      <c r="UCM46" s="41"/>
      <c r="UCN46" s="41"/>
      <c r="UCO46" s="41"/>
      <c r="UCP46" s="41"/>
      <c r="UCQ46" s="41"/>
      <c r="UCR46" s="41"/>
      <c r="UCS46" s="41"/>
      <c r="UCT46" s="41"/>
      <c r="UCU46" s="41"/>
      <c r="UCV46" s="41"/>
      <c r="UCW46" s="41"/>
      <c r="UCX46" s="41"/>
      <c r="UCY46" s="41"/>
      <c r="UCZ46" s="41"/>
      <c r="UDA46" s="41"/>
      <c r="UDB46" s="41"/>
      <c r="UDC46" s="41"/>
      <c r="UDD46" s="41"/>
      <c r="UDE46" s="41"/>
      <c r="UDF46" s="41"/>
      <c r="UDG46" s="41"/>
      <c r="UDH46" s="41"/>
      <c r="UDI46" s="41"/>
      <c r="UDJ46" s="41"/>
      <c r="UDK46" s="41"/>
      <c r="UDL46" s="41"/>
      <c r="UDM46" s="41"/>
      <c r="UDN46" s="41"/>
      <c r="UDO46" s="41"/>
      <c r="UDP46" s="41"/>
      <c r="UDQ46" s="41"/>
      <c r="UDR46" s="41"/>
      <c r="UDS46" s="41"/>
      <c r="UDT46" s="41"/>
      <c r="UDU46" s="41"/>
      <c r="UDV46" s="41"/>
      <c r="UDW46" s="41"/>
      <c r="UDX46" s="41"/>
      <c r="UDY46" s="41"/>
      <c r="UDZ46" s="41"/>
      <c r="UEA46" s="41"/>
      <c r="UEB46" s="41"/>
      <c r="UEC46" s="41"/>
      <c r="UED46" s="41"/>
      <c r="UEE46" s="41"/>
      <c r="UEF46" s="41"/>
      <c r="UEG46" s="41"/>
      <c r="UEH46" s="41"/>
      <c r="UEI46" s="41"/>
      <c r="UEJ46" s="41"/>
      <c r="UEK46" s="41"/>
      <c r="UEL46" s="41"/>
      <c r="UEM46" s="41"/>
      <c r="UEN46" s="41"/>
      <c r="UEO46" s="41"/>
      <c r="UEP46" s="41"/>
      <c r="UEQ46" s="41"/>
      <c r="UER46" s="41"/>
      <c r="UES46" s="41"/>
      <c r="UET46" s="41"/>
      <c r="UEU46" s="41"/>
      <c r="UEV46" s="41"/>
      <c r="UEW46" s="41"/>
      <c r="UEX46" s="41"/>
      <c r="UEY46" s="41"/>
      <c r="UEZ46" s="41"/>
      <c r="UFA46" s="41"/>
      <c r="UFB46" s="41"/>
      <c r="UFC46" s="41"/>
      <c r="UFD46" s="41"/>
      <c r="UFE46" s="41"/>
      <c r="UFF46" s="41"/>
      <c r="UFG46" s="41"/>
      <c r="UFH46" s="41"/>
      <c r="UFI46" s="41"/>
      <c r="UFJ46" s="41"/>
      <c r="UFK46" s="41"/>
      <c r="UFL46" s="41"/>
      <c r="UFM46" s="41"/>
      <c r="UFN46" s="41"/>
      <c r="UFO46" s="41"/>
      <c r="UFP46" s="41"/>
      <c r="UFQ46" s="41"/>
      <c r="UFR46" s="41"/>
      <c r="UFS46" s="41"/>
      <c r="UFT46" s="41"/>
      <c r="UFU46" s="41"/>
      <c r="UFV46" s="41"/>
      <c r="UFW46" s="41"/>
      <c r="UFX46" s="41"/>
      <c r="UFY46" s="41"/>
      <c r="UFZ46" s="41"/>
      <c r="UGA46" s="41"/>
      <c r="UGB46" s="41"/>
      <c r="UGC46" s="41"/>
      <c r="UGD46" s="41"/>
      <c r="UGE46" s="41"/>
      <c r="UGF46" s="41"/>
      <c r="UGG46" s="41"/>
      <c r="UGH46" s="41"/>
      <c r="UGI46" s="41"/>
      <c r="UGJ46" s="41"/>
      <c r="UGK46" s="41"/>
      <c r="UGL46" s="41"/>
      <c r="UGM46" s="41"/>
      <c r="UGN46" s="41"/>
      <c r="UGO46" s="41"/>
      <c r="UGP46" s="41"/>
      <c r="UGQ46" s="41"/>
      <c r="UGR46" s="41"/>
      <c r="UGS46" s="41"/>
      <c r="UGT46" s="41"/>
      <c r="UGU46" s="41"/>
      <c r="UGV46" s="41"/>
      <c r="UGW46" s="41"/>
      <c r="UGX46" s="41"/>
      <c r="UGY46" s="41"/>
      <c r="UGZ46" s="41"/>
      <c r="UHA46" s="41"/>
      <c r="UHB46" s="41"/>
      <c r="UHC46" s="41"/>
      <c r="UHD46" s="41"/>
      <c r="UHE46" s="41"/>
      <c r="UHF46" s="41"/>
      <c r="UHG46" s="41"/>
      <c r="UHH46" s="41"/>
      <c r="UHI46" s="41"/>
      <c r="UHJ46" s="41"/>
      <c r="UHK46" s="41"/>
      <c r="UHL46" s="41"/>
      <c r="UHM46" s="41"/>
      <c r="UHN46" s="41"/>
      <c r="UHO46" s="41"/>
      <c r="UHP46" s="41"/>
      <c r="UHQ46" s="41"/>
      <c r="UHR46" s="41"/>
      <c r="UHS46" s="41"/>
      <c r="UHT46" s="41"/>
      <c r="UHU46" s="41"/>
      <c r="UHV46" s="41"/>
      <c r="UHW46" s="41"/>
      <c r="UHX46" s="41"/>
      <c r="UHY46" s="41"/>
      <c r="UHZ46" s="41"/>
      <c r="UIA46" s="41"/>
      <c r="UIB46" s="41"/>
      <c r="UIC46" s="41"/>
      <c r="UID46" s="41"/>
      <c r="UIE46" s="41"/>
      <c r="UIF46" s="41"/>
      <c r="UIG46" s="41"/>
      <c r="UIH46" s="41"/>
      <c r="UII46" s="41"/>
      <c r="UIJ46" s="41"/>
      <c r="UIK46" s="41"/>
      <c r="UIL46" s="41"/>
      <c r="UIM46" s="41"/>
      <c r="UIN46" s="41"/>
      <c r="UIO46" s="41"/>
      <c r="UIP46" s="41"/>
      <c r="UIQ46" s="41"/>
      <c r="UIR46" s="41"/>
      <c r="UIS46" s="41"/>
      <c r="UIT46" s="41"/>
      <c r="UIU46" s="41"/>
      <c r="UIV46" s="41"/>
      <c r="UIW46" s="41"/>
      <c r="UIX46" s="41"/>
      <c r="UIY46" s="41"/>
      <c r="UIZ46" s="41"/>
      <c r="UJA46" s="41"/>
      <c r="UJB46" s="41"/>
      <c r="UJC46" s="41"/>
      <c r="UJD46" s="41"/>
      <c r="UJE46" s="41"/>
      <c r="UJF46" s="41"/>
      <c r="UJG46" s="41"/>
      <c r="UJH46" s="41"/>
      <c r="UJI46" s="41"/>
      <c r="UJJ46" s="41"/>
      <c r="UJK46" s="41"/>
      <c r="UJL46" s="41"/>
      <c r="UJM46" s="41"/>
      <c r="UJN46" s="41"/>
      <c r="UJO46" s="41"/>
      <c r="UJP46" s="41"/>
      <c r="UJQ46" s="41"/>
      <c r="UJR46" s="41"/>
      <c r="UJS46" s="41"/>
      <c r="UJT46" s="41"/>
      <c r="UJU46" s="41"/>
      <c r="UJV46" s="41"/>
      <c r="UJW46" s="41"/>
      <c r="UJX46" s="41"/>
      <c r="UJY46" s="41"/>
      <c r="UJZ46" s="41"/>
      <c r="UKA46" s="41"/>
      <c r="UKB46" s="41"/>
      <c r="UKC46" s="41"/>
      <c r="UKD46" s="41"/>
      <c r="UKE46" s="41"/>
      <c r="UKF46" s="41"/>
      <c r="UKG46" s="41"/>
      <c r="UKH46" s="41"/>
      <c r="UKI46" s="41"/>
      <c r="UKJ46" s="41"/>
      <c r="UKK46" s="41"/>
      <c r="UKL46" s="41"/>
      <c r="UKM46" s="41"/>
      <c r="UKN46" s="41"/>
      <c r="UKO46" s="41"/>
      <c r="UKP46" s="41"/>
      <c r="UKQ46" s="41"/>
      <c r="UKR46" s="41"/>
      <c r="UKS46" s="41"/>
      <c r="UKT46" s="41"/>
      <c r="UKU46" s="41"/>
      <c r="UKV46" s="41"/>
      <c r="UKW46" s="41"/>
      <c r="UKX46" s="41"/>
      <c r="UKY46" s="41"/>
      <c r="UKZ46" s="41"/>
      <c r="ULA46" s="41"/>
      <c r="ULB46" s="41"/>
      <c r="ULC46" s="41"/>
      <c r="ULD46" s="41"/>
      <c r="ULE46" s="41"/>
      <c r="ULF46" s="41"/>
      <c r="ULG46" s="41"/>
      <c r="ULH46" s="41"/>
      <c r="ULI46" s="41"/>
      <c r="ULJ46" s="41"/>
      <c r="ULK46" s="41"/>
      <c r="ULL46" s="41"/>
      <c r="ULM46" s="41"/>
      <c r="ULN46" s="41"/>
      <c r="ULO46" s="41"/>
      <c r="ULP46" s="41"/>
      <c r="ULQ46" s="41"/>
      <c r="ULR46" s="41"/>
      <c r="ULS46" s="41"/>
      <c r="ULT46" s="41"/>
      <c r="ULU46" s="41"/>
      <c r="ULV46" s="41"/>
      <c r="ULW46" s="41"/>
      <c r="ULX46" s="41"/>
      <c r="ULY46" s="41"/>
      <c r="ULZ46" s="41"/>
      <c r="UMA46" s="41"/>
      <c r="UMB46" s="41"/>
      <c r="UMC46" s="41"/>
      <c r="UMD46" s="41"/>
      <c r="UME46" s="41"/>
      <c r="UMF46" s="41"/>
      <c r="UMG46" s="41"/>
      <c r="UMH46" s="41"/>
      <c r="UMI46" s="41"/>
      <c r="UMJ46" s="41"/>
      <c r="UMK46" s="41"/>
      <c r="UML46" s="41"/>
      <c r="UMM46" s="41"/>
      <c r="UMN46" s="41"/>
      <c r="UMO46" s="41"/>
      <c r="UMP46" s="41"/>
      <c r="UMQ46" s="41"/>
      <c r="UMR46" s="41"/>
      <c r="UMS46" s="41"/>
      <c r="UMT46" s="41"/>
      <c r="UMU46" s="41"/>
      <c r="UMV46" s="41"/>
      <c r="UMW46" s="41"/>
      <c r="UMX46" s="41"/>
      <c r="UMY46" s="41"/>
      <c r="UMZ46" s="41"/>
      <c r="UNA46" s="41"/>
      <c r="UNB46" s="41"/>
      <c r="UNC46" s="41"/>
      <c r="UND46" s="41"/>
      <c r="UNE46" s="41"/>
      <c r="UNF46" s="41"/>
      <c r="UNG46" s="41"/>
      <c r="UNH46" s="41"/>
      <c r="UNI46" s="41"/>
      <c r="UNJ46" s="41"/>
      <c r="UNK46" s="41"/>
      <c r="UNL46" s="41"/>
      <c r="UNM46" s="41"/>
      <c r="UNN46" s="41"/>
      <c r="UNO46" s="41"/>
      <c r="UNP46" s="41"/>
      <c r="UNQ46" s="41"/>
      <c r="UNR46" s="41"/>
      <c r="UNS46" s="41"/>
      <c r="UNT46" s="41"/>
      <c r="UNU46" s="41"/>
      <c r="UNV46" s="41"/>
      <c r="UNW46" s="41"/>
      <c r="UNX46" s="41"/>
      <c r="UNY46" s="41"/>
      <c r="UNZ46" s="41"/>
      <c r="UOA46" s="41"/>
      <c r="UOB46" s="41"/>
      <c r="UOC46" s="41"/>
      <c r="UOD46" s="41"/>
      <c r="UOE46" s="41"/>
      <c r="UOF46" s="41"/>
      <c r="UOG46" s="41"/>
      <c r="UOH46" s="41"/>
      <c r="UOI46" s="41"/>
      <c r="UOJ46" s="41"/>
      <c r="UOK46" s="41"/>
      <c r="UOL46" s="41"/>
      <c r="UOM46" s="41"/>
      <c r="UON46" s="41"/>
      <c r="UOO46" s="41"/>
      <c r="UOP46" s="41"/>
      <c r="UOQ46" s="41"/>
      <c r="UOR46" s="41"/>
      <c r="UOS46" s="41"/>
      <c r="UOT46" s="41"/>
      <c r="UOU46" s="41"/>
      <c r="UOV46" s="41"/>
      <c r="UOW46" s="41"/>
      <c r="UOX46" s="41"/>
      <c r="UOY46" s="41"/>
      <c r="UOZ46" s="41"/>
      <c r="UPA46" s="41"/>
      <c r="UPB46" s="41"/>
      <c r="UPC46" s="41"/>
      <c r="UPD46" s="41"/>
      <c r="UPE46" s="41"/>
      <c r="UPF46" s="41"/>
      <c r="UPG46" s="41"/>
      <c r="UPH46" s="41"/>
      <c r="UPI46" s="41"/>
      <c r="UPJ46" s="41"/>
      <c r="UPK46" s="41"/>
      <c r="UPL46" s="41"/>
      <c r="UPM46" s="41"/>
      <c r="UPN46" s="41"/>
      <c r="UPO46" s="41"/>
      <c r="UPP46" s="41"/>
      <c r="UPQ46" s="41"/>
      <c r="UPR46" s="41"/>
      <c r="UPS46" s="41"/>
      <c r="UPT46" s="41"/>
      <c r="UPU46" s="41"/>
      <c r="UPV46" s="41"/>
      <c r="UPW46" s="41"/>
      <c r="UPX46" s="41"/>
      <c r="UPY46" s="41"/>
      <c r="UPZ46" s="41"/>
      <c r="UQA46" s="41"/>
      <c r="UQB46" s="41"/>
      <c r="UQC46" s="41"/>
      <c r="UQD46" s="41"/>
      <c r="UQE46" s="41"/>
      <c r="UQF46" s="41"/>
      <c r="UQG46" s="41"/>
      <c r="UQH46" s="41"/>
      <c r="UQI46" s="41"/>
      <c r="UQJ46" s="41"/>
      <c r="UQK46" s="41"/>
      <c r="UQL46" s="41"/>
      <c r="UQM46" s="41"/>
      <c r="UQN46" s="41"/>
      <c r="UQO46" s="41"/>
      <c r="UQP46" s="41"/>
      <c r="UQQ46" s="41"/>
      <c r="UQR46" s="41"/>
      <c r="UQS46" s="41"/>
      <c r="UQT46" s="41"/>
      <c r="UQU46" s="41"/>
      <c r="UQV46" s="41"/>
      <c r="UQW46" s="41"/>
      <c r="UQX46" s="41"/>
      <c r="UQY46" s="41"/>
      <c r="UQZ46" s="41"/>
      <c r="URA46" s="41"/>
      <c r="URB46" s="41"/>
      <c r="URC46" s="41"/>
      <c r="URD46" s="41"/>
      <c r="URE46" s="41"/>
      <c r="URF46" s="41"/>
      <c r="URG46" s="41"/>
      <c r="URH46" s="41"/>
      <c r="URI46" s="41"/>
      <c r="URJ46" s="41"/>
      <c r="URK46" s="41"/>
      <c r="URL46" s="41"/>
      <c r="URM46" s="41"/>
      <c r="URN46" s="41"/>
      <c r="URO46" s="41"/>
      <c r="URP46" s="41"/>
      <c r="URQ46" s="41"/>
      <c r="URR46" s="41"/>
      <c r="URS46" s="41"/>
      <c r="URT46" s="41"/>
      <c r="URU46" s="41"/>
      <c r="URV46" s="41"/>
      <c r="URW46" s="41"/>
      <c r="URX46" s="41"/>
      <c r="URY46" s="41"/>
      <c r="URZ46" s="41"/>
      <c r="USA46" s="41"/>
      <c r="USB46" s="41"/>
      <c r="USC46" s="41"/>
      <c r="USD46" s="41"/>
      <c r="USE46" s="41"/>
      <c r="USF46" s="41"/>
      <c r="USG46" s="41"/>
      <c r="USH46" s="41"/>
      <c r="USI46" s="41"/>
      <c r="USJ46" s="41"/>
      <c r="USK46" s="41"/>
      <c r="USL46" s="41"/>
      <c r="USM46" s="41"/>
      <c r="USN46" s="41"/>
      <c r="USO46" s="41"/>
      <c r="USP46" s="41"/>
      <c r="USQ46" s="41"/>
      <c r="USR46" s="41"/>
      <c r="USS46" s="41"/>
      <c r="UST46" s="41"/>
      <c r="USU46" s="41"/>
      <c r="USV46" s="41"/>
      <c r="USW46" s="41"/>
      <c r="USX46" s="41"/>
      <c r="USY46" s="41"/>
      <c r="USZ46" s="41"/>
      <c r="UTA46" s="41"/>
      <c r="UTB46" s="41"/>
      <c r="UTC46" s="41"/>
      <c r="UTD46" s="41"/>
      <c r="UTE46" s="41"/>
      <c r="UTF46" s="41"/>
      <c r="UTG46" s="41"/>
      <c r="UTH46" s="41"/>
      <c r="UTI46" s="41"/>
      <c r="UTJ46" s="41"/>
      <c r="UTK46" s="41"/>
      <c r="UTL46" s="41"/>
      <c r="UTM46" s="41"/>
      <c r="UTN46" s="41"/>
      <c r="UTO46" s="41"/>
      <c r="UTP46" s="41"/>
      <c r="UTQ46" s="41"/>
      <c r="UTR46" s="41"/>
      <c r="UTS46" s="41"/>
      <c r="UTT46" s="41"/>
      <c r="UTU46" s="41"/>
      <c r="UTV46" s="41"/>
      <c r="UTW46" s="41"/>
      <c r="UTX46" s="41"/>
      <c r="UTY46" s="41"/>
      <c r="UTZ46" s="41"/>
      <c r="UUA46" s="41"/>
      <c r="UUB46" s="41"/>
      <c r="UUC46" s="41"/>
      <c r="UUD46" s="41"/>
      <c r="UUE46" s="41"/>
      <c r="UUF46" s="41"/>
      <c r="UUG46" s="41"/>
      <c r="UUH46" s="41"/>
      <c r="UUI46" s="41"/>
      <c r="UUJ46" s="41"/>
      <c r="UUK46" s="41"/>
      <c r="UUL46" s="41"/>
      <c r="UUM46" s="41"/>
      <c r="UUN46" s="41"/>
      <c r="UUO46" s="41"/>
      <c r="UUP46" s="41"/>
      <c r="UUQ46" s="41"/>
      <c r="UUR46" s="41"/>
      <c r="UUS46" s="41"/>
      <c r="UUT46" s="41"/>
      <c r="UUU46" s="41"/>
      <c r="UUV46" s="41"/>
      <c r="UUW46" s="41"/>
      <c r="UUX46" s="41"/>
      <c r="UUY46" s="41"/>
      <c r="UUZ46" s="41"/>
      <c r="UVA46" s="41"/>
      <c r="UVB46" s="41"/>
      <c r="UVC46" s="41"/>
      <c r="UVD46" s="41"/>
      <c r="UVE46" s="41"/>
      <c r="UVF46" s="41"/>
      <c r="UVG46" s="41"/>
      <c r="UVH46" s="41"/>
      <c r="UVI46" s="41"/>
      <c r="UVJ46" s="41"/>
      <c r="UVK46" s="41"/>
      <c r="UVL46" s="41"/>
      <c r="UVM46" s="41"/>
      <c r="UVN46" s="41"/>
      <c r="UVO46" s="41"/>
      <c r="UVP46" s="41"/>
      <c r="UVQ46" s="41"/>
      <c r="UVR46" s="41"/>
      <c r="UVS46" s="41"/>
      <c r="UVT46" s="41"/>
      <c r="UVU46" s="41"/>
      <c r="UVV46" s="41"/>
      <c r="UVW46" s="41"/>
      <c r="UVX46" s="41"/>
      <c r="UVY46" s="41"/>
      <c r="UVZ46" s="41"/>
      <c r="UWA46" s="41"/>
      <c r="UWB46" s="41"/>
      <c r="UWC46" s="41"/>
      <c r="UWD46" s="41"/>
      <c r="UWE46" s="41"/>
      <c r="UWF46" s="41"/>
      <c r="UWG46" s="41"/>
      <c r="UWH46" s="41"/>
      <c r="UWI46" s="41"/>
      <c r="UWJ46" s="41"/>
      <c r="UWK46" s="41"/>
      <c r="UWL46" s="41"/>
      <c r="UWM46" s="41"/>
      <c r="UWN46" s="41"/>
      <c r="UWO46" s="41"/>
      <c r="UWP46" s="41"/>
      <c r="UWQ46" s="41"/>
      <c r="UWR46" s="41"/>
      <c r="UWS46" s="41"/>
      <c r="UWT46" s="41"/>
      <c r="UWU46" s="41"/>
      <c r="UWV46" s="41"/>
      <c r="UWW46" s="41"/>
      <c r="UWX46" s="41"/>
      <c r="UWY46" s="41"/>
      <c r="UWZ46" s="41"/>
      <c r="UXA46" s="41"/>
      <c r="UXB46" s="41"/>
      <c r="UXC46" s="41"/>
      <c r="UXD46" s="41"/>
      <c r="UXE46" s="41"/>
      <c r="UXF46" s="41"/>
      <c r="UXG46" s="41"/>
      <c r="UXH46" s="41"/>
      <c r="UXI46" s="41"/>
      <c r="UXJ46" s="41"/>
      <c r="UXK46" s="41"/>
      <c r="UXL46" s="41"/>
      <c r="UXM46" s="41"/>
      <c r="UXN46" s="41"/>
      <c r="UXO46" s="41"/>
      <c r="UXP46" s="41"/>
      <c r="UXQ46" s="41"/>
      <c r="UXR46" s="41"/>
      <c r="UXS46" s="41"/>
      <c r="UXT46" s="41"/>
      <c r="UXU46" s="41"/>
      <c r="UXV46" s="41"/>
      <c r="UXW46" s="41"/>
      <c r="UXX46" s="41"/>
      <c r="UXY46" s="41"/>
      <c r="UXZ46" s="41"/>
      <c r="UYA46" s="41"/>
      <c r="UYB46" s="41"/>
      <c r="UYC46" s="41"/>
      <c r="UYD46" s="41"/>
      <c r="UYE46" s="41"/>
      <c r="UYF46" s="41"/>
      <c r="UYG46" s="41"/>
      <c r="UYH46" s="41"/>
      <c r="UYI46" s="41"/>
      <c r="UYJ46" s="41"/>
      <c r="UYK46" s="41"/>
      <c r="UYL46" s="41"/>
      <c r="UYM46" s="41"/>
      <c r="UYN46" s="41"/>
      <c r="UYO46" s="41"/>
      <c r="UYP46" s="41"/>
      <c r="UYQ46" s="41"/>
      <c r="UYR46" s="41"/>
      <c r="UYS46" s="41"/>
      <c r="UYT46" s="41"/>
      <c r="UYU46" s="41"/>
      <c r="UYV46" s="41"/>
      <c r="UYW46" s="41"/>
      <c r="UYX46" s="41"/>
      <c r="UYY46" s="41"/>
      <c r="UYZ46" s="41"/>
      <c r="UZA46" s="41"/>
      <c r="UZB46" s="41"/>
      <c r="UZC46" s="41"/>
      <c r="UZD46" s="41"/>
      <c r="UZE46" s="41"/>
      <c r="UZF46" s="41"/>
      <c r="UZG46" s="41"/>
      <c r="UZH46" s="41"/>
      <c r="UZI46" s="41"/>
      <c r="UZJ46" s="41"/>
      <c r="UZK46" s="41"/>
      <c r="UZL46" s="41"/>
      <c r="UZM46" s="41"/>
      <c r="UZN46" s="41"/>
      <c r="UZO46" s="41"/>
      <c r="UZP46" s="41"/>
      <c r="UZQ46" s="41"/>
      <c r="UZR46" s="41"/>
      <c r="UZS46" s="41"/>
      <c r="UZT46" s="41"/>
      <c r="UZU46" s="41"/>
      <c r="UZV46" s="41"/>
      <c r="UZW46" s="41"/>
      <c r="UZX46" s="41"/>
      <c r="UZY46" s="41"/>
      <c r="UZZ46" s="41"/>
      <c r="VAA46" s="41"/>
      <c r="VAB46" s="41"/>
      <c r="VAC46" s="41"/>
      <c r="VAD46" s="41"/>
      <c r="VAE46" s="41"/>
      <c r="VAF46" s="41"/>
      <c r="VAG46" s="41"/>
      <c r="VAH46" s="41"/>
      <c r="VAI46" s="41"/>
      <c r="VAJ46" s="41"/>
      <c r="VAK46" s="41"/>
      <c r="VAL46" s="41"/>
      <c r="VAM46" s="41"/>
      <c r="VAN46" s="41"/>
      <c r="VAO46" s="41"/>
      <c r="VAP46" s="41"/>
      <c r="VAQ46" s="41"/>
      <c r="VAR46" s="41"/>
      <c r="VAS46" s="41"/>
      <c r="VAT46" s="41"/>
      <c r="VAU46" s="41"/>
      <c r="VAV46" s="41"/>
      <c r="VAW46" s="41"/>
      <c r="VAX46" s="41"/>
      <c r="VAY46" s="41"/>
      <c r="VAZ46" s="41"/>
      <c r="VBA46" s="41"/>
      <c r="VBB46" s="41"/>
      <c r="VBC46" s="41"/>
      <c r="VBD46" s="41"/>
      <c r="VBE46" s="41"/>
      <c r="VBF46" s="41"/>
      <c r="VBG46" s="41"/>
      <c r="VBH46" s="41"/>
      <c r="VBI46" s="41"/>
      <c r="VBJ46" s="41"/>
      <c r="VBK46" s="41"/>
      <c r="VBL46" s="41"/>
      <c r="VBM46" s="41"/>
      <c r="VBN46" s="41"/>
      <c r="VBO46" s="41"/>
      <c r="VBP46" s="41"/>
      <c r="VBQ46" s="41"/>
      <c r="VBR46" s="41"/>
      <c r="VBS46" s="41"/>
      <c r="VBT46" s="41"/>
      <c r="VBU46" s="41"/>
      <c r="VBV46" s="41"/>
      <c r="VBW46" s="41"/>
      <c r="VBX46" s="41"/>
      <c r="VBY46" s="41"/>
      <c r="VBZ46" s="41"/>
      <c r="VCA46" s="41"/>
      <c r="VCB46" s="41"/>
      <c r="VCC46" s="41"/>
      <c r="VCD46" s="41"/>
      <c r="VCE46" s="41"/>
      <c r="VCF46" s="41"/>
      <c r="VCG46" s="41"/>
      <c r="VCH46" s="41"/>
      <c r="VCI46" s="41"/>
      <c r="VCJ46" s="41"/>
      <c r="VCK46" s="41"/>
      <c r="VCL46" s="41"/>
      <c r="VCM46" s="41"/>
      <c r="VCN46" s="41"/>
      <c r="VCO46" s="41"/>
      <c r="VCP46" s="41"/>
      <c r="VCQ46" s="41"/>
      <c r="VCR46" s="41"/>
      <c r="VCS46" s="41"/>
      <c r="VCT46" s="41"/>
      <c r="VCU46" s="41"/>
      <c r="VCV46" s="41"/>
      <c r="VCW46" s="41"/>
      <c r="VCX46" s="41"/>
      <c r="VCY46" s="41"/>
      <c r="VCZ46" s="41"/>
      <c r="VDA46" s="41"/>
      <c r="VDB46" s="41"/>
      <c r="VDC46" s="41"/>
      <c r="VDD46" s="41"/>
      <c r="VDE46" s="41"/>
      <c r="VDF46" s="41"/>
      <c r="VDG46" s="41"/>
      <c r="VDH46" s="41"/>
      <c r="VDI46" s="41"/>
      <c r="VDJ46" s="41"/>
      <c r="VDK46" s="41"/>
      <c r="VDL46" s="41"/>
      <c r="VDM46" s="41"/>
      <c r="VDN46" s="41"/>
      <c r="VDO46" s="41"/>
      <c r="VDP46" s="41"/>
      <c r="VDQ46" s="41"/>
      <c r="VDR46" s="41"/>
      <c r="VDS46" s="41"/>
      <c r="VDT46" s="41"/>
      <c r="VDU46" s="41"/>
      <c r="VDV46" s="41"/>
      <c r="VDW46" s="41"/>
      <c r="VDX46" s="41"/>
      <c r="VDY46" s="41"/>
      <c r="VDZ46" s="41"/>
      <c r="VEA46" s="41"/>
      <c r="VEB46" s="41"/>
      <c r="VEC46" s="41"/>
      <c r="VED46" s="41"/>
      <c r="VEE46" s="41"/>
      <c r="VEF46" s="41"/>
      <c r="VEG46" s="41"/>
      <c r="VEH46" s="41"/>
      <c r="VEI46" s="41"/>
      <c r="VEJ46" s="41"/>
      <c r="VEK46" s="41"/>
      <c r="VEL46" s="41"/>
      <c r="VEM46" s="41"/>
      <c r="VEN46" s="41"/>
      <c r="VEO46" s="41"/>
      <c r="VEP46" s="41"/>
      <c r="VEQ46" s="41"/>
      <c r="VER46" s="41"/>
      <c r="VES46" s="41"/>
      <c r="VET46" s="41"/>
      <c r="VEU46" s="41"/>
      <c r="VEV46" s="41"/>
      <c r="VEW46" s="41"/>
      <c r="VEX46" s="41"/>
      <c r="VEY46" s="41"/>
      <c r="VEZ46" s="41"/>
      <c r="VFA46" s="41"/>
      <c r="VFB46" s="41"/>
      <c r="VFC46" s="41"/>
      <c r="VFD46" s="41"/>
      <c r="VFE46" s="41"/>
      <c r="VFF46" s="41"/>
      <c r="VFG46" s="41"/>
      <c r="VFH46" s="41"/>
      <c r="VFI46" s="41"/>
      <c r="VFJ46" s="41"/>
      <c r="VFK46" s="41"/>
      <c r="VFL46" s="41"/>
      <c r="VFM46" s="41"/>
      <c r="VFN46" s="41"/>
      <c r="VFO46" s="41"/>
      <c r="VFP46" s="41"/>
      <c r="VFQ46" s="41"/>
      <c r="VFR46" s="41"/>
      <c r="VFS46" s="41"/>
      <c r="VFT46" s="41"/>
      <c r="VFU46" s="41"/>
      <c r="VFV46" s="41"/>
      <c r="VFW46" s="41"/>
      <c r="VFX46" s="41"/>
      <c r="VFY46" s="41"/>
      <c r="VFZ46" s="41"/>
      <c r="VGA46" s="41"/>
      <c r="VGB46" s="41"/>
      <c r="VGC46" s="41"/>
      <c r="VGD46" s="41"/>
      <c r="VGE46" s="41"/>
      <c r="VGF46" s="41"/>
      <c r="VGG46" s="41"/>
      <c r="VGH46" s="41"/>
      <c r="VGI46" s="41"/>
      <c r="VGJ46" s="41"/>
      <c r="VGK46" s="41"/>
      <c r="VGL46" s="41"/>
      <c r="VGM46" s="41"/>
      <c r="VGN46" s="41"/>
      <c r="VGO46" s="41"/>
      <c r="VGP46" s="41"/>
      <c r="VGQ46" s="41"/>
      <c r="VGR46" s="41"/>
      <c r="VGS46" s="41"/>
      <c r="VGT46" s="41"/>
      <c r="VGU46" s="41"/>
      <c r="VGV46" s="41"/>
      <c r="VGW46" s="41"/>
      <c r="VGX46" s="41"/>
      <c r="VGY46" s="41"/>
      <c r="VGZ46" s="41"/>
      <c r="VHA46" s="41"/>
      <c r="VHB46" s="41"/>
      <c r="VHC46" s="41"/>
      <c r="VHD46" s="41"/>
      <c r="VHE46" s="41"/>
      <c r="VHF46" s="41"/>
      <c r="VHG46" s="41"/>
      <c r="VHH46" s="41"/>
      <c r="VHI46" s="41"/>
      <c r="VHJ46" s="41"/>
      <c r="VHK46" s="41"/>
      <c r="VHL46" s="41"/>
      <c r="VHM46" s="41"/>
      <c r="VHN46" s="41"/>
      <c r="VHO46" s="41"/>
      <c r="VHP46" s="41"/>
      <c r="VHQ46" s="41"/>
      <c r="VHR46" s="41"/>
      <c r="VHS46" s="41"/>
      <c r="VHT46" s="41"/>
      <c r="VHU46" s="41"/>
      <c r="VHV46" s="41"/>
      <c r="VHW46" s="41"/>
      <c r="VHX46" s="41"/>
      <c r="VHY46" s="41"/>
      <c r="VHZ46" s="41"/>
      <c r="VIA46" s="41"/>
      <c r="VIB46" s="41"/>
      <c r="VIC46" s="41"/>
      <c r="VID46" s="41"/>
      <c r="VIE46" s="41"/>
      <c r="VIF46" s="41"/>
      <c r="VIG46" s="41"/>
      <c r="VIH46" s="41"/>
      <c r="VII46" s="41"/>
      <c r="VIJ46" s="41"/>
      <c r="VIK46" s="41"/>
      <c r="VIL46" s="41"/>
      <c r="VIM46" s="41"/>
      <c r="VIN46" s="41"/>
      <c r="VIO46" s="41"/>
      <c r="VIP46" s="41"/>
      <c r="VIQ46" s="41"/>
      <c r="VIR46" s="41"/>
      <c r="VIS46" s="41"/>
      <c r="VIT46" s="41"/>
      <c r="VIU46" s="41"/>
      <c r="VIV46" s="41"/>
      <c r="VIW46" s="41"/>
      <c r="VIX46" s="41"/>
      <c r="VIY46" s="41"/>
      <c r="VIZ46" s="41"/>
      <c r="VJA46" s="41"/>
      <c r="VJB46" s="41"/>
      <c r="VJC46" s="41"/>
      <c r="VJD46" s="41"/>
      <c r="VJE46" s="41"/>
      <c r="VJF46" s="41"/>
      <c r="VJG46" s="41"/>
      <c r="VJH46" s="41"/>
      <c r="VJI46" s="41"/>
      <c r="VJJ46" s="41"/>
      <c r="VJK46" s="41"/>
      <c r="VJL46" s="41"/>
      <c r="VJM46" s="41"/>
      <c r="VJN46" s="41"/>
      <c r="VJO46" s="41"/>
      <c r="VJP46" s="41"/>
      <c r="VJQ46" s="41"/>
      <c r="VJR46" s="41"/>
      <c r="VJS46" s="41"/>
      <c r="VJT46" s="41"/>
      <c r="VJU46" s="41"/>
      <c r="VJV46" s="41"/>
      <c r="VJW46" s="41"/>
      <c r="VJX46" s="41"/>
      <c r="VJY46" s="41"/>
      <c r="VJZ46" s="41"/>
      <c r="VKA46" s="41"/>
      <c r="VKB46" s="41"/>
      <c r="VKC46" s="41"/>
      <c r="VKD46" s="41"/>
      <c r="VKE46" s="41"/>
      <c r="VKF46" s="41"/>
      <c r="VKG46" s="41"/>
      <c r="VKH46" s="41"/>
      <c r="VKI46" s="41"/>
      <c r="VKJ46" s="41"/>
      <c r="VKK46" s="41"/>
      <c r="VKL46" s="41"/>
      <c r="VKM46" s="41"/>
      <c r="VKN46" s="41"/>
      <c r="VKO46" s="41"/>
      <c r="VKP46" s="41"/>
      <c r="VKQ46" s="41"/>
      <c r="VKR46" s="41"/>
      <c r="VKS46" s="41"/>
      <c r="VKT46" s="41"/>
      <c r="VKU46" s="41"/>
      <c r="VKV46" s="41"/>
      <c r="VKW46" s="41"/>
      <c r="VKX46" s="41"/>
      <c r="VKY46" s="41"/>
      <c r="VKZ46" s="41"/>
      <c r="VLA46" s="41"/>
      <c r="VLB46" s="41"/>
      <c r="VLC46" s="41"/>
      <c r="VLD46" s="41"/>
      <c r="VLE46" s="41"/>
      <c r="VLF46" s="41"/>
      <c r="VLG46" s="41"/>
      <c r="VLH46" s="41"/>
      <c r="VLI46" s="41"/>
      <c r="VLJ46" s="41"/>
      <c r="VLK46" s="41"/>
      <c r="VLL46" s="41"/>
      <c r="VLM46" s="41"/>
      <c r="VLN46" s="41"/>
      <c r="VLO46" s="41"/>
      <c r="VLP46" s="41"/>
      <c r="VLQ46" s="41"/>
      <c r="VLR46" s="41"/>
      <c r="VLS46" s="41"/>
      <c r="VLT46" s="41"/>
      <c r="VLU46" s="41"/>
      <c r="VLV46" s="41"/>
      <c r="VLW46" s="41"/>
      <c r="VLX46" s="41"/>
      <c r="VLY46" s="41"/>
      <c r="VLZ46" s="41"/>
      <c r="VMA46" s="41"/>
      <c r="VMB46" s="41"/>
      <c r="VMC46" s="41"/>
      <c r="VMD46" s="41"/>
      <c r="VME46" s="41"/>
      <c r="VMF46" s="41"/>
      <c r="VMG46" s="41"/>
      <c r="VMH46" s="41"/>
      <c r="VMI46" s="41"/>
      <c r="VMJ46" s="41"/>
      <c r="VMK46" s="41"/>
      <c r="VML46" s="41"/>
      <c r="VMM46" s="41"/>
      <c r="VMN46" s="41"/>
      <c r="VMO46" s="41"/>
      <c r="VMP46" s="41"/>
      <c r="VMQ46" s="41"/>
      <c r="VMR46" s="41"/>
      <c r="VMS46" s="41"/>
      <c r="VMT46" s="41"/>
      <c r="VMU46" s="41"/>
      <c r="VMV46" s="41"/>
      <c r="VMW46" s="41"/>
      <c r="VMX46" s="41"/>
      <c r="VMY46" s="41"/>
      <c r="VMZ46" s="41"/>
      <c r="VNA46" s="41"/>
      <c r="VNB46" s="41"/>
      <c r="VNC46" s="41"/>
      <c r="VND46" s="41"/>
      <c r="VNE46" s="41"/>
      <c r="VNF46" s="41"/>
      <c r="VNG46" s="41"/>
      <c r="VNH46" s="41"/>
      <c r="VNI46" s="41"/>
      <c r="VNJ46" s="41"/>
      <c r="VNK46" s="41"/>
      <c r="VNL46" s="41"/>
      <c r="VNM46" s="41"/>
      <c r="VNN46" s="41"/>
      <c r="VNO46" s="41"/>
      <c r="VNP46" s="41"/>
      <c r="VNQ46" s="41"/>
      <c r="VNR46" s="41"/>
      <c r="VNS46" s="41"/>
      <c r="VNT46" s="41"/>
      <c r="VNU46" s="41"/>
      <c r="VNV46" s="41"/>
      <c r="VNW46" s="41"/>
      <c r="VNX46" s="41"/>
      <c r="VNY46" s="41"/>
      <c r="VNZ46" s="41"/>
      <c r="VOA46" s="41"/>
      <c r="VOB46" s="41"/>
      <c r="VOC46" s="41"/>
      <c r="VOD46" s="41"/>
      <c r="VOE46" s="41"/>
      <c r="VOF46" s="41"/>
      <c r="VOG46" s="41"/>
      <c r="VOH46" s="41"/>
      <c r="VOI46" s="41"/>
      <c r="VOJ46" s="41"/>
      <c r="VOK46" s="41"/>
      <c r="VOL46" s="41"/>
      <c r="VOM46" s="41"/>
      <c r="VON46" s="41"/>
      <c r="VOO46" s="41"/>
      <c r="VOP46" s="41"/>
      <c r="VOQ46" s="41"/>
      <c r="VOR46" s="41"/>
      <c r="VOS46" s="41"/>
      <c r="VOT46" s="41"/>
      <c r="VOU46" s="41"/>
      <c r="VOV46" s="41"/>
      <c r="VOW46" s="41"/>
      <c r="VOX46" s="41"/>
      <c r="VOY46" s="41"/>
      <c r="VOZ46" s="41"/>
      <c r="VPA46" s="41"/>
      <c r="VPB46" s="41"/>
      <c r="VPC46" s="41"/>
      <c r="VPD46" s="41"/>
      <c r="VPE46" s="41"/>
      <c r="VPF46" s="41"/>
      <c r="VPG46" s="41"/>
      <c r="VPH46" s="41"/>
      <c r="VPI46" s="41"/>
      <c r="VPJ46" s="41"/>
      <c r="VPK46" s="41"/>
      <c r="VPL46" s="41"/>
      <c r="VPM46" s="41"/>
      <c r="VPN46" s="41"/>
      <c r="VPO46" s="41"/>
      <c r="VPP46" s="41"/>
      <c r="VPQ46" s="41"/>
      <c r="VPR46" s="41"/>
      <c r="VPS46" s="41"/>
      <c r="VPT46" s="41"/>
      <c r="VPU46" s="41"/>
      <c r="VPV46" s="41"/>
      <c r="VPW46" s="41"/>
      <c r="VPX46" s="41"/>
      <c r="VPY46" s="41"/>
      <c r="VPZ46" s="41"/>
      <c r="VQA46" s="41"/>
      <c r="VQB46" s="41"/>
      <c r="VQC46" s="41"/>
      <c r="VQD46" s="41"/>
      <c r="VQE46" s="41"/>
      <c r="VQF46" s="41"/>
      <c r="VQG46" s="41"/>
      <c r="VQH46" s="41"/>
      <c r="VQI46" s="41"/>
      <c r="VQJ46" s="41"/>
      <c r="VQK46" s="41"/>
      <c r="VQL46" s="41"/>
      <c r="VQM46" s="41"/>
      <c r="VQN46" s="41"/>
      <c r="VQO46" s="41"/>
      <c r="VQP46" s="41"/>
      <c r="VQQ46" s="41"/>
      <c r="VQR46" s="41"/>
      <c r="VQS46" s="41"/>
      <c r="VQT46" s="41"/>
      <c r="VQU46" s="41"/>
      <c r="VQV46" s="41"/>
      <c r="VQW46" s="41"/>
      <c r="VQX46" s="41"/>
      <c r="VQY46" s="41"/>
      <c r="VQZ46" s="41"/>
      <c r="VRA46" s="41"/>
      <c r="VRB46" s="41"/>
      <c r="VRC46" s="41"/>
      <c r="VRD46" s="41"/>
      <c r="VRE46" s="41"/>
      <c r="VRF46" s="41"/>
      <c r="VRG46" s="41"/>
      <c r="VRH46" s="41"/>
      <c r="VRI46" s="41"/>
      <c r="VRJ46" s="41"/>
      <c r="VRK46" s="41"/>
      <c r="VRL46" s="41"/>
      <c r="VRM46" s="41"/>
      <c r="VRN46" s="41"/>
      <c r="VRO46" s="41"/>
      <c r="VRP46" s="41"/>
      <c r="VRQ46" s="41"/>
      <c r="VRR46" s="41"/>
      <c r="VRS46" s="41"/>
      <c r="VRT46" s="41"/>
      <c r="VRU46" s="41"/>
      <c r="VRV46" s="41"/>
      <c r="VRW46" s="41"/>
      <c r="VRX46" s="41"/>
      <c r="VRY46" s="41"/>
      <c r="VRZ46" s="41"/>
      <c r="VSA46" s="41"/>
      <c r="VSB46" s="41"/>
      <c r="VSC46" s="41"/>
      <c r="VSD46" s="41"/>
      <c r="VSE46" s="41"/>
      <c r="VSF46" s="41"/>
      <c r="VSG46" s="41"/>
      <c r="VSH46" s="41"/>
      <c r="VSI46" s="41"/>
      <c r="VSJ46" s="41"/>
      <c r="VSK46" s="41"/>
      <c r="VSL46" s="41"/>
      <c r="VSM46" s="41"/>
      <c r="VSN46" s="41"/>
      <c r="VSO46" s="41"/>
      <c r="VSP46" s="41"/>
      <c r="VSQ46" s="41"/>
      <c r="VSR46" s="41"/>
      <c r="VSS46" s="41"/>
      <c r="VST46" s="41"/>
      <c r="VSU46" s="41"/>
      <c r="VSV46" s="41"/>
      <c r="VSW46" s="41"/>
      <c r="VSX46" s="41"/>
      <c r="VSY46" s="41"/>
      <c r="VSZ46" s="41"/>
      <c r="VTA46" s="41"/>
      <c r="VTB46" s="41"/>
      <c r="VTC46" s="41"/>
      <c r="VTD46" s="41"/>
      <c r="VTE46" s="41"/>
      <c r="VTF46" s="41"/>
      <c r="VTG46" s="41"/>
      <c r="VTH46" s="41"/>
      <c r="VTI46" s="41"/>
      <c r="VTJ46" s="41"/>
      <c r="VTK46" s="41"/>
      <c r="VTL46" s="41"/>
      <c r="VTM46" s="41"/>
      <c r="VTN46" s="41"/>
      <c r="VTO46" s="41"/>
      <c r="VTP46" s="41"/>
      <c r="VTQ46" s="41"/>
      <c r="VTR46" s="41"/>
      <c r="VTS46" s="41"/>
      <c r="VTT46" s="41"/>
      <c r="VTU46" s="41"/>
      <c r="VTV46" s="41"/>
      <c r="VTW46" s="41"/>
      <c r="VTX46" s="41"/>
      <c r="VTY46" s="41"/>
      <c r="VTZ46" s="41"/>
      <c r="VUA46" s="41"/>
      <c r="VUB46" s="41"/>
      <c r="VUC46" s="41"/>
      <c r="VUD46" s="41"/>
      <c r="VUE46" s="41"/>
      <c r="VUF46" s="41"/>
      <c r="VUG46" s="41"/>
      <c r="VUH46" s="41"/>
      <c r="VUI46" s="41"/>
      <c r="VUJ46" s="41"/>
      <c r="VUK46" s="41"/>
      <c r="VUL46" s="41"/>
      <c r="VUM46" s="41"/>
      <c r="VUN46" s="41"/>
      <c r="VUO46" s="41"/>
      <c r="VUP46" s="41"/>
      <c r="VUQ46" s="41"/>
      <c r="VUR46" s="41"/>
      <c r="VUS46" s="41"/>
      <c r="VUT46" s="41"/>
      <c r="VUU46" s="41"/>
      <c r="VUV46" s="41"/>
      <c r="VUW46" s="41"/>
      <c r="VUX46" s="41"/>
      <c r="VUY46" s="41"/>
      <c r="VUZ46" s="41"/>
      <c r="VVA46" s="41"/>
      <c r="VVB46" s="41"/>
      <c r="VVC46" s="41"/>
      <c r="VVD46" s="41"/>
      <c r="VVE46" s="41"/>
      <c r="VVF46" s="41"/>
      <c r="VVG46" s="41"/>
      <c r="VVH46" s="41"/>
      <c r="VVI46" s="41"/>
      <c r="VVJ46" s="41"/>
      <c r="VVK46" s="41"/>
      <c r="VVL46" s="41"/>
      <c r="VVM46" s="41"/>
      <c r="VVN46" s="41"/>
      <c r="VVO46" s="41"/>
      <c r="VVP46" s="41"/>
      <c r="VVQ46" s="41"/>
      <c r="VVR46" s="41"/>
      <c r="VVS46" s="41"/>
      <c r="VVT46" s="41"/>
      <c r="VVU46" s="41"/>
      <c r="VVV46" s="41"/>
      <c r="VVW46" s="41"/>
      <c r="VVX46" s="41"/>
      <c r="VVY46" s="41"/>
      <c r="VVZ46" s="41"/>
      <c r="VWA46" s="41"/>
      <c r="VWB46" s="41"/>
      <c r="VWC46" s="41"/>
      <c r="VWD46" s="41"/>
      <c r="VWE46" s="41"/>
      <c r="VWF46" s="41"/>
      <c r="VWG46" s="41"/>
      <c r="VWH46" s="41"/>
      <c r="VWI46" s="41"/>
      <c r="VWJ46" s="41"/>
      <c r="VWK46" s="41"/>
      <c r="VWL46" s="41"/>
      <c r="VWM46" s="41"/>
      <c r="VWN46" s="41"/>
      <c r="VWO46" s="41"/>
      <c r="VWP46" s="41"/>
      <c r="VWQ46" s="41"/>
      <c r="VWR46" s="41"/>
      <c r="VWS46" s="41"/>
      <c r="VWT46" s="41"/>
      <c r="VWU46" s="41"/>
      <c r="VWV46" s="41"/>
      <c r="VWW46" s="41"/>
      <c r="VWX46" s="41"/>
      <c r="VWY46" s="41"/>
      <c r="VWZ46" s="41"/>
      <c r="VXA46" s="41"/>
      <c r="VXB46" s="41"/>
      <c r="VXC46" s="41"/>
      <c r="VXD46" s="41"/>
      <c r="VXE46" s="41"/>
      <c r="VXF46" s="41"/>
      <c r="VXG46" s="41"/>
      <c r="VXH46" s="41"/>
      <c r="VXI46" s="41"/>
      <c r="VXJ46" s="41"/>
      <c r="VXK46" s="41"/>
      <c r="VXL46" s="41"/>
      <c r="VXM46" s="41"/>
      <c r="VXN46" s="41"/>
      <c r="VXO46" s="41"/>
      <c r="VXP46" s="41"/>
      <c r="VXQ46" s="41"/>
      <c r="VXR46" s="41"/>
      <c r="VXS46" s="41"/>
      <c r="VXT46" s="41"/>
      <c r="VXU46" s="41"/>
      <c r="VXV46" s="41"/>
      <c r="VXW46" s="41"/>
      <c r="VXX46" s="41"/>
      <c r="VXY46" s="41"/>
      <c r="VXZ46" s="41"/>
      <c r="VYA46" s="41"/>
      <c r="VYB46" s="41"/>
      <c r="VYC46" s="41"/>
      <c r="VYD46" s="41"/>
      <c r="VYE46" s="41"/>
      <c r="VYF46" s="41"/>
      <c r="VYG46" s="41"/>
      <c r="VYH46" s="41"/>
      <c r="VYI46" s="41"/>
      <c r="VYJ46" s="41"/>
      <c r="VYK46" s="41"/>
      <c r="VYL46" s="41"/>
      <c r="VYM46" s="41"/>
      <c r="VYN46" s="41"/>
      <c r="VYO46" s="41"/>
      <c r="VYP46" s="41"/>
      <c r="VYQ46" s="41"/>
      <c r="VYR46" s="41"/>
      <c r="VYS46" s="41"/>
      <c r="VYT46" s="41"/>
      <c r="VYU46" s="41"/>
      <c r="VYV46" s="41"/>
      <c r="VYW46" s="41"/>
      <c r="VYX46" s="41"/>
      <c r="VYY46" s="41"/>
      <c r="VYZ46" s="41"/>
      <c r="VZA46" s="41"/>
      <c r="VZB46" s="41"/>
      <c r="VZC46" s="41"/>
      <c r="VZD46" s="41"/>
      <c r="VZE46" s="41"/>
      <c r="VZF46" s="41"/>
      <c r="VZG46" s="41"/>
      <c r="VZH46" s="41"/>
      <c r="VZI46" s="41"/>
      <c r="VZJ46" s="41"/>
      <c r="VZK46" s="41"/>
      <c r="VZL46" s="41"/>
      <c r="VZM46" s="41"/>
      <c r="VZN46" s="41"/>
      <c r="VZO46" s="41"/>
      <c r="VZP46" s="41"/>
      <c r="VZQ46" s="41"/>
      <c r="VZR46" s="41"/>
      <c r="VZS46" s="41"/>
      <c r="VZT46" s="41"/>
      <c r="VZU46" s="41"/>
      <c r="VZV46" s="41"/>
      <c r="VZW46" s="41"/>
      <c r="VZX46" s="41"/>
      <c r="VZY46" s="41"/>
      <c r="VZZ46" s="41"/>
      <c r="WAA46" s="41"/>
      <c r="WAB46" s="41"/>
      <c r="WAC46" s="41"/>
      <c r="WAD46" s="41"/>
      <c r="WAE46" s="41"/>
      <c r="WAF46" s="41"/>
      <c r="WAG46" s="41"/>
      <c r="WAH46" s="41"/>
      <c r="WAI46" s="41"/>
      <c r="WAJ46" s="41"/>
      <c r="WAK46" s="41"/>
      <c r="WAL46" s="41"/>
      <c r="WAM46" s="41"/>
      <c r="WAN46" s="41"/>
      <c r="WAO46" s="41"/>
      <c r="WAP46" s="41"/>
      <c r="WAQ46" s="41"/>
      <c r="WAR46" s="41"/>
      <c r="WAS46" s="41"/>
      <c r="WAT46" s="41"/>
      <c r="WAU46" s="41"/>
      <c r="WAV46" s="41"/>
      <c r="WAW46" s="41"/>
      <c r="WAX46" s="41"/>
      <c r="WAY46" s="41"/>
      <c r="WAZ46" s="41"/>
      <c r="WBA46" s="41"/>
      <c r="WBB46" s="41"/>
      <c r="WBC46" s="41"/>
      <c r="WBD46" s="41"/>
      <c r="WBE46" s="41"/>
      <c r="WBF46" s="41"/>
      <c r="WBG46" s="41"/>
      <c r="WBH46" s="41"/>
      <c r="WBI46" s="41"/>
      <c r="WBJ46" s="41"/>
      <c r="WBK46" s="41"/>
      <c r="WBL46" s="41"/>
      <c r="WBM46" s="41"/>
      <c r="WBN46" s="41"/>
      <c r="WBO46" s="41"/>
      <c r="WBP46" s="41"/>
      <c r="WBQ46" s="41"/>
      <c r="WBR46" s="41"/>
      <c r="WBS46" s="41"/>
      <c r="WBT46" s="41"/>
      <c r="WBU46" s="41"/>
      <c r="WBV46" s="41"/>
      <c r="WBW46" s="41"/>
      <c r="WBX46" s="41"/>
      <c r="WBY46" s="41"/>
      <c r="WBZ46" s="41"/>
      <c r="WCA46" s="41"/>
      <c r="WCB46" s="41"/>
      <c r="WCC46" s="41"/>
      <c r="WCD46" s="41"/>
      <c r="WCE46" s="41"/>
      <c r="WCF46" s="41"/>
      <c r="WCG46" s="41"/>
      <c r="WCH46" s="41"/>
      <c r="WCI46" s="41"/>
      <c r="WCJ46" s="41"/>
      <c r="WCK46" s="41"/>
      <c r="WCL46" s="41"/>
      <c r="WCM46" s="41"/>
      <c r="WCN46" s="41"/>
      <c r="WCO46" s="41"/>
      <c r="WCP46" s="41"/>
      <c r="WCQ46" s="41"/>
      <c r="WCR46" s="41"/>
      <c r="WCS46" s="41"/>
      <c r="WCT46" s="41"/>
      <c r="WCU46" s="41"/>
      <c r="WCV46" s="41"/>
      <c r="WCW46" s="41"/>
      <c r="WCX46" s="41"/>
      <c r="WCY46" s="41"/>
      <c r="WCZ46" s="41"/>
      <c r="WDA46" s="41"/>
      <c r="WDB46" s="41"/>
      <c r="WDC46" s="41"/>
      <c r="WDD46" s="41"/>
      <c r="WDE46" s="41"/>
      <c r="WDF46" s="41"/>
      <c r="WDG46" s="41"/>
      <c r="WDH46" s="41"/>
      <c r="WDI46" s="41"/>
      <c r="WDJ46" s="41"/>
      <c r="WDK46" s="41"/>
      <c r="WDL46" s="41"/>
      <c r="WDM46" s="41"/>
      <c r="WDN46" s="41"/>
      <c r="WDO46" s="41"/>
      <c r="WDP46" s="41"/>
      <c r="WDQ46" s="41"/>
      <c r="WDR46" s="41"/>
      <c r="WDS46" s="41"/>
      <c r="WDT46" s="41"/>
      <c r="WDU46" s="41"/>
      <c r="WDV46" s="41"/>
      <c r="WDW46" s="41"/>
      <c r="WDX46" s="41"/>
      <c r="WDY46" s="41"/>
      <c r="WDZ46" s="41"/>
      <c r="WEA46" s="41"/>
      <c r="WEB46" s="41"/>
      <c r="WEC46" s="41"/>
      <c r="WED46" s="41"/>
      <c r="WEE46" s="41"/>
      <c r="WEF46" s="41"/>
      <c r="WEG46" s="41"/>
      <c r="WEH46" s="41"/>
      <c r="WEI46" s="41"/>
      <c r="WEJ46" s="41"/>
      <c r="WEK46" s="41"/>
      <c r="WEL46" s="41"/>
      <c r="WEM46" s="41"/>
      <c r="WEN46" s="41"/>
      <c r="WEO46" s="41"/>
      <c r="WEP46" s="41"/>
      <c r="WEQ46" s="41"/>
      <c r="WER46" s="41"/>
      <c r="WES46" s="41"/>
      <c r="WET46" s="41"/>
      <c r="WEU46" s="41"/>
      <c r="WEV46" s="41"/>
      <c r="WEW46" s="41"/>
      <c r="WEX46" s="41"/>
      <c r="WEY46" s="41"/>
      <c r="WEZ46" s="41"/>
      <c r="WFA46" s="41"/>
      <c r="WFB46" s="41"/>
      <c r="WFC46" s="41"/>
      <c r="WFD46" s="41"/>
      <c r="WFE46" s="41"/>
      <c r="WFF46" s="41"/>
      <c r="WFG46" s="41"/>
      <c r="WFH46" s="41"/>
      <c r="WFI46" s="41"/>
      <c r="WFJ46" s="41"/>
      <c r="WFK46" s="41"/>
      <c r="WFL46" s="41"/>
      <c r="WFM46" s="41"/>
      <c r="WFN46" s="41"/>
      <c r="WFO46" s="41"/>
      <c r="WFP46" s="41"/>
      <c r="WFQ46" s="41"/>
      <c r="WFR46" s="41"/>
      <c r="WFS46" s="41"/>
      <c r="WFT46" s="41"/>
      <c r="WFU46" s="41"/>
      <c r="WFV46" s="41"/>
      <c r="WFW46" s="41"/>
      <c r="WFX46" s="41"/>
      <c r="WFY46" s="41"/>
      <c r="WFZ46" s="41"/>
      <c r="WGA46" s="41"/>
      <c r="WGB46" s="41"/>
      <c r="WGC46" s="41"/>
      <c r="WGD46" s="41"/>
      <c r="WGE46" s="41"/>
      <c r="WGF46" s="41"/>
      <c r="WGG46" s="41"/>
      <c r="WGH46" s="41"/>
      <c r="WGI46" s="41"/>
      <c r="WGJ46" s="41"/>
      <c r="WGK46" s="41"/>
      <c r="WGL46" s="41"/>
      <c r="WGM46" s="41"/>
      <c r="WGN46" s="41"/>
      <c r="WGO46" s="41"/>
      <c r="WGP46" s="41"/>
      <c r="WGQ46" s="41"/>
      <c r="WGR46" s="41"/>
      <c r="WGS46" s="41"/>
      <c r="WGT46" s="41"/>
      <c r="WGU46" s="41"/>
      <c r="WGV46" s="41"/>
      <c r="WGW46" s="41"/>
      <c r="WGX46" s="41"/>
      <c r="WGY46" s="41"/>
      <c r="WGZ46" s="41"/>
      <c r="WHA46" s="41"/>
      <c r="WHB46" s="41"/>
      <c r="WHC46" s="41"/>
      <c r="WHD46" s="41"/>
      <c r="WHE46" s="41"/>
      <c r="WHF46" s="41"/>
      <c r="WHG46" s="41"/>
      <c r="WHH46" s="41"/>
      <c r="WHI46" s="41"/>
      <c r="WHJ46" s="41"/>
      <c r="WHK46" s="41"/>
      <c r="WHL46" s="41"/>
      <c r="WHM46" s="41"/>
      <c r="WHN46" s="41"/>
      <c r="WHO46" s="41"/>
      <c r="WHP46" s="41"/>
      <c r="WHQ46" s="41"/>
      <c r="WHR46" s="41"/>
      <c r="WHS46" s="41"/>
      <c r="WHT46" s="41"/>
      <c r="WHU46" s="41"/>
      <c r="WHV46" s="41"/>
      <c r="WHW46" s="41"/>
      <c r="WHX46" s="41"/>
      <c r="WHY46" s="41"/>
      <c r="WHZ46" s="41"/>
      <c r="WIA46" s="41"/>
      <c r="WIB46" s="41"/>
      <c r="WIC46" s="41"/>
      <c r="WID46" s="41"/>
      <c r="WIE46" s="41"/>
      <c r="WIF46" s="41"/>
      <c r="WIG46" s="41"/>
      <c r="WIH46" s="41"/>
      <c r="WII46" s="41"/>
      <c r="WIJ46" s="41"/>
      <c r="WIK46" s="41"/>
      <c r="WIL46" s="41"/>
      <c r="WIM46" s="41"/>
      <c r="WIN46" s="41"/>
      <c r="WIO46" s="41"/>
      <c r="WIP46" s="41"/>
      <c r="WIQ46" s="41"/>
      <c r="WIR46" s="41"/>
      <c r="WIS46" s="41"/>
      <c r="WIT46" s="41"/>
      <c r="WIU46" s="41"/>
      <c r="WIV46" s="41"/>
      <c r="WIW46" s="41"/>
      <c r="WIX46" s="41"/>
      <c r="WIY46" s="41"/>
      <c r="WIZ46" s="41"/>
      <c r="WJA46" s="41"/>
      <c r="WJB46" s="41"/>
      <c r="WJC46" s="41"/>
      <c r="WJD46" s="41"/>
      <c r="WJE46" s="41"/>
      <c r="WJF46" s="41"/>
      <c r="WJG46" s="41"/>
      <c r="WJH46" s="41"/>
      <c r="WJI46" s="41"/>
      <c r="WJJ46" s="41"/>
      <c r="WJK46" s="41"/>
      <c r="WJL46" s="41"/>
      <c r="WJM46" s="41"/>
      <c r="WJN46" s="41"/>
      <c r="WJO46" s="41"/>
      <c r="WJP46" s="41"/>
      <c r="WJQ46" s="41"/>
      <c r="WJR46" s="41"/>
      <c r="WJS46" s="41"/>
      <c r="WJT46" s="41"/>
      <c r="WJU46" s="41"/>
      <c r="WJV46" s="41"/>
      <c r="WJW46" s="41"/>
      <c r="WJX46" s="41"/>
      <c r="WJY46" s="41"/>
      <c r="WJZ46" s="41"/>
      <c r="WKA46" s="41"/>
      <c r="WKB46" s="41"/>
      <c r="WKC46" s="41"/>
      <c r="WKD46" s="41"/>
      <c r="WKE46" s="41"/>
      <c r="WKF46" s="41"/>
      <c r="WKG46" s="41"/>
      <c r="WKH46" s="41"/>
      <c r="WKI46" s="41"/>
      <c r="WKJ46" s="41"/>
      <c r="WKK46" s="41"/>
      <c r="WKL46" s="41"/>
      <c r="WKM46" s="41"/>
      <c r="WKN46" s="41"/>
      <c r="WKO46" s="41"/>
      <c r="WKP46" s="41"/>
      <c r="WKQ46" s="41"/>
      <c r="WKR46" s="41"/>
      <c r="WKS46" s="41"/>
      <c r="WKT46" s="41"/>
      <c r="WKU46" s="41"/>
      <c r="WKV46" s="41"/>
      <c r="WKW46" s="41"/>
      <c r="WKX46" s="41"/>
      <c r="WKY46" s="41"/>
      <c r="WKZ46" s="41"/>
      <c r="WLA46" s="41"/>
      <c r="WLB46" s="41"/>
      <c r="WLC46" s="41"/>
      <c r="WLD46" s="41"/>
      <c r="WLE46" s="41"/>
      <c r="WLF46" s="41"/>
      <c r="WLG46" s="41"/>
      <c r="WLH46" s="41"/>
      <c r="WLI46" s="41"/>
      <c r="WLJ46" s="41"/>
      <c r="WLK46" s="41"/>
      <c r="WLL46" s="41"/>
      <c r="WLM46" s="41"/>
      <c r="WLN46" s="41"/>
      <c r="WLO46" s="41"/>
      <c r="WLP46" s="41"/>
      <c r="WLQ46" s="41"/>
      <c r="WLR46" s="41"/>
      <c r="WLS46" s="41"/>
      <c r="WLT46" s="41"/>
      <c r="WLU46" s="41"/>
      <c r="WLV46" s="41"/>
      <c r="WLW46" s="41"/>
      <c r="WLX46" s="41"/>
      <c r="WLY46" s="41"/>
      <c r="WLZ46" s="41"/>
      <c r="WMA46" s="41"/>
      <c r="WMB46" s="41"/>
      <c r="WMC46" s="41"/>
      <c r="WMD46" s="41"/>
      <c r="WME46" s="41"/>
      <c r="WMF46" s="41"/>
      <c r="WMG46" s="41"/>
      <c r="WMH46" s="41"/>
      <c r="WMI46" s="41"/>
      <c r="WMJ46" s="41"/>
      <c r="WMK46" s="41"/>
      <c r="WML46" s="41"/>
      <c r="WMM46" s="41"/>
      <c r="WMN46" s="41"/>
      <c r="WMO46" s="41"/>
      <c r="WMP46" s="41"/>
      <c r="WMQ46" s="41"/>
      <c r="WMR46" s="41"/>
      <c r="WMS46" s="41"/>
      <c r="WMT46" s="41"/>
      <c r="WMU46" s="41"/>
      <c r="WMV46" s="41"/>
      <c r="WMW46" s="41"/>
      <c r="WMX46" s="41"/>
      <c r="WMY46" s="41"/>
      <c r="WMZ46" s="41"/>
      <c r="WNA46" s="41"/>
      <c r="WNB46" s="41"/>
      <c r="WNC46" s="41"/>
      <c r="WND46" s="41"/>
      <c r="WNE46" s="41"/>
      <c r="WNF46" s="41"/>
      <c r="WNG46" s="41"/>
      <c r="WNH46" s="41"/>
      <c r="WNI46" s="41"/>
      <c r="WNJ46" s="41"/>
      <c r="WNK46" s="41"/>
      <c r="WNL46" s="41"/>
      <c r="WNM46" s="41"/>
      <c r="WNN46" s="41"/>
      <c r="WNO46" s="41"/>
      <c r="WNP46" s="41"/>
      <c r="WNQ46" s="41"/>
      <c r="WNR46" s="41"/>
      <c r="WNS46" s="41"/>
      <c r="WNT46" s="41"/>
      <c r="WNU46" s="41"/>
      <c r="WNV46" s="41"/>
      <c r="WNW46" s="41"/>
      <c r="WNX46" s="41"/>
      <c r="WNY46" s="41"/>
      <c r="WNZ46" s="41"/>
      <c r="WOA46" s="41"/>
      <c r="WOB46" s="41"/>
      <c r="WOC46" s="41"/>
      <c r="WOD46" s="41"/>
      <c r="WOE46" s="41"/>
      <c r="WOF46" s="41"/>
      <c r="WOG46" s="41"/>
      <c r="WOH46" s="41"/>
      <c r="WOI46" s="41"/>
      <c r="WOJ46" s="41"/>
      <c r="WOK46" s="41"/>
      <c r="WOL46" s="41"/>
      <c r="WOM46" s="41"/>
      <c r="WON46" s="41"/>
      <c r="WOO46" s="41"/>
      <c r="WOP46" s="41"/>
      <c r="WOQ46" s="41"/>
      <c r="WOR46" s="41"/>
      <c r="WOS46" s="41"/>
      <c r="WOT46" s="41"/>
      <c r="WOU46" s="41"/>
      <c r="WOV46" s="41"/>
      <c r="WOW46" s="41"/>
      <c r="WOX46" s="41"/>
      <c r="WOY46" s="41"/>
      <c r="WOZ46" s="41"/>
      <c r="WPA46" s="41"/>
      <c r="WPB46" s="41"/>
      <c r="WPC46" s="41"/>
      <c r="WPD46" s="41"/>
      <c r="WPE46" s="41"/>
      <c r="WPF46" s="41"/>
      <c r="WPG46" s="41"/>
      <c r="WPH46" s="41"/>
      <c r="WPI46" s="41"/>
      <c r="WPJ46" s="41"/>
      <c r="WPK46" s="41"/>
      <c r="WPL46" s="41"/>
      <c r="WPM46" s="41"/>
      <c r="WPN46" s="41"/>
      <c r="WPO46" s="41"/>
      <c r="WPP46" s="41"/>
      <c r="WPQ46" s="41"/>
      <c r="WPR46" s="41"/>
      <c r="WPS46" s="41"/>
      <c r="WPT46" s="41"/>
      <c r="WPU46" s="41"/>
      <c r="WPV46" s="41"/>
      <c r="WPW46" s="41"/>
      <c r="WPX46" s="41"/>
      <c r="WPY46" s="41"/>
      <c r="WPZ46" s="41"/>
      <c r="WQA46" s="41"/>
      <c r="WQB46" s="41"/>
      <c r="WQC46" s="41"/>
      <c r="WQD46" s="41"/>
      <c r="WQE46" s="41"/>
      <c r="WQF46" s="41"/>
      <c r="WQG46" s="41"/>
      <c r="WQH46" s="41"/>
      <c r="WQI46" s="41"/>
      <c r="WQJ46" s="41"/>
      <c r="WQK46" s="41"/>
      <c r="WQL46" s="41"/>
      <c r="WQM46" s="41"/>
      <c r="WQN46" s="41"/>
      <c r="WQO46" s="41"/>
      <c r="WQP46" s="41"/>
      <c r="WQQ46" s="41"/>
      <c r="WQR46" s="41"/>
      <c r="WQS46" s="41"/>
      <c r="WQT46" s="41"/>
      <c r="WQU46" s="41"/>
      <c r="WQV46" s="41"/>
      <c r="WQW46" s="41"/>
      <c r="WQX46" s="41"/>
      <c r="WQY46" s="41"/>
      <c r="WQZ46" s="41"/>
      <c r="WRA46" s="41"/>
      <c r="WRB46" s="41"/>
      <c r="WRC46" s="41"/>
      <c r="WRD46" s="41"/>
      <c r="WRE46" s="41"/>
      <c r="WRF46" s="41"/>
      <c r="WRG46" s="41"/>
      <c r="WRH46" s="41"/>
      <c r="WRI46" s="41"/>
      <c r="WRJ46" s="41"/>
      <c r="WRK46" s="41"/>
      <c r="WRL46" s="41"/>
      <c r="WRM46" s="41"/>
      <c r="WRN46" s="41"/>
      <c r="WRO46" s="41"/>
      <c r="WRP46" s="41"/>
      <c r="WRQ46" s="41"/>
      <c r="WRR46" s="41"/>
      <c r="WRS46" s="41"/>
      <c r="WRT46" s="41"/>
      <c r="WRU46" s="41"/>
      <c r="WRV46" s="41"/>
      <c r="WRW46" s="41"/>
      <c r="WRX46" s="41"/>
      <c r="WRY46" s="41"/>
      <c r="WRZ46" s="41"/>
      <c r="WSA46" s="41"/>
      <c r="WSB46" s="41"/>
      <c r="WSC46" s="41"/>
      <c r="WSD46" s="41"/>
      <c r="WSE46" s="41"/>
      <c r="WSF46" s="41"/>
      <c r="WSG46" s="41"/>
      <c r="WSH46" s="41"/>
      <c r="WSI46" s="41"/>
      <c r="WSJ46" s="41"/>
      <c r="WSK46" s="41"/>
      <c r="WSL46" s="41"/>
      <c r="WSM46" s="41"/>
      <c r="WSN46" s="41"/>
      <c r="WSO46" s="41"/>
      <c r="WSP46" s="41"/>
      <c r="WSQ46" s="41"/>
      <c r="WSR46" s="41"/>
      <c r="WSS46" s="41"/>
      <c r="WST46" s="41"/>
      <c r="WSU46" s="41"/>
      <c r="WSV46" s="41"/>
      <c r="WSW46" s="41"/>
      <c r="WSX46" s="41"/>
      <c r="WSY46" s="41"/>
      <c r="WSZ46" s="41"/>
      <c r="WTA46" s="41"/>
      <c r="WTB46" s="41"/>
      <c r="WTC46" s="41"/>
      <c r="WTD46" s="41"/>
      <c r="WTE46" s="41"/>
      <c r="WTF46" s="41"/>
      <c r="WTG46" s="41"/>
      <c r="WTH46" s="41"/>
      <c r="WTI46" s="41"/>
      <c r="WTJ46" s="41"/>
      <c r="WTK46" s="41"/>
      <c r="WTL46" s="41"/>
      <c r="WTM46" s="41"/>
      <c r="WTN46" s="41"/>
      <c r="WTO46" s="41"/>
      <c r="WTP46" s="41"/>
      <c r="WTQ46" s="41"/>
      <c r="WTR46" s="41"/>
      <c r="WTS46" s="41"/>
      <c r="WTT46" s="41"/>
      <c r="WTU46" s="41"/>
      <c r="WTV46" s="41"/>
      <c r="WTW46" s="41"/>
      <c r="WTX46" s="41"/>
      <c r="WTY46" s="41"/>
      <c r="WTZ46" s="41"/>
      <c r="WUA46" s="41"/>
      <c r="WUB46" s="41"/>
      <c r="WUC46" s="41"/>
      <c r="WUD46" s="41"/>
      <c r="WUE46" s="41"/>
      <c r="WUF46" s="41"/>
      <c r="WUG46" s="41"/>
      <c r="WUH46" s="41"/>
      <c r="WUI46" s="41"/>
      <c r="WUJ46" s="41"/>
      <c r="WUK46" s="41"/>
      <c r="WUL46" s="41"/>
      <c r="WUM46" s="41"/>
      <c r="WUN46" s="41"/>
      <c r="WUO46" s="41"/>
      <c r="WUP46" s="41"/>
      <c r="WUQ46" s="41"/>
      <c r="WUR46" s="41"/>
      <c r="WUS46" s="41"/>
      <c r="WUT46" s="41"/>
      <c r="WUU46" s="41"/>
      <c r="WUV46" s="41"/>
      <c r="WUW46" s="41"/>
      <c r="WUX46" s="41"/>
      <c r="WUY46" s="41"/>
      <c r="WUZ46" s="41"/>
      <c r="WVA46" s="41"/>
      <c r="WVB46" s="41"/>
      <c r="WVC46" s="41"/>
      <c r="WVD46" s="41"/>
      <c r="WVE46" s="41"/>
      <c r="WVF46" s="41"/>
      <c r="WVG46" s="41"/>
      <c r="WVH46" s="41"/>
      <c r="WVI46" s="41"/>
      <c r="WVJ46" s="41"/>
      <c r="WVK46" s="41"/>
      <c r="WVL46" s="41"/>
      <c r="WVM46" s="41"/>
      <c r="WVN46" s="41"/>
      <c r="WVO46" s="41"/>
      <c r="WVP46" s="41"/>
      <c r="WVQ46" s="41"/>
      <c r="WVR46" s="41"/>
      <c r="WVS46" s="41"/>
      <c r="WVT46" s="41"/>
      <c r="WVU46" s="41"/>
      <c r="WVV46" s="41"/>
      <c r="WVW46" s="41"/>
      <c r="WVX46" s="41"/>
      <c r="WVY46" s="41"/>
      <c r="WVZ46" s="41"/>
      <c r="WWA46" s="41"/>
      <c r="WWB46" s="41"/>
      <c r="WWC46" s="41"/>
      <c r="WWD46" s="41"/>
      <c r="WWE46" s="41"/>
      <c r="WWF46" s="41"/>
      <c r="WWG46" s="41"/>
      <c r="WWH46" s="41"/>
      <c r="WWI46" s="41"/>
      <c r="WWJ46" s="41"/>
      <c r="WWK46" s="41"/>
      <c r="WWL46" s="41"/>
      <c r="WWM46" s="41"/>
      <c r="WWN46" s="41"/>
      <c r="WWO46" s="41"/>
      <c r="WWP46" s="41"/>
      <c r="WWQ46" s="41"/>
      <c r="WWR46" s="41"/>
      <c r="WWS46" s="41"/>
      <c r="WWT46" s="41"/>
      <c r="WWU46" s="41"/>
      <c r="WWV46" s="41"/>
      <c r="WWW46" s="41"/>
      <c r="WWX46" s="41"/>
      <c r="WWY46" s="41"/>
      <c r="WWZ46" s="41"/>
      <c r="WXA46" s="41"/>
      <c r="WXB46" s="41"/>
      <c r="WXC46" s="41"/>
      <c r="WXD46" s="41"/>
      <c r="WXE46" s="41"/>
      <c r="WXF46" s="41"/>
      <c r="WXG46" s="41"/>
      <c r="WXH46" s="41"/>
      <c r="WXI46" s="41"/>
      <c r="WXJ46" s="41"/>
      <c r="WXK46" s="41"/>
      <c r="WXL46" s="41"/>
      <c r="WXM46" s="41"/>
      <c r="WXN46" s="41"/>
      <c r="WXO46" s="41"/>
      <c r="WXP46" s="41"/>
      <c r="WXQ46" s="41"/>
      <c r="WXR46" s="41"/>
      <c r="WXS46" s="41"/>
      <c r="WXT46" s="41"/>
      <c r="WXU46" s="41"/>
      <c r="WXV46" s="41"/>
      <c r="WXW46" s="41"/>
      <c r="WXX46" s="41"/>
      <c r="WXY46" s="41"/>
      <c r="WXZ46" s="41"/>
      <c r="WYA46" s="41"/>
      <c r="WYB46" s="41"/>
      <c r="WYC46" s="41"/>
      <c r="WYD46" s="41"/>
      <c r="WYE46" s="41"/>
      <c r="WYF46" s="41"/>
      <c r="WYG46" s="41"/>
      <c r="WYH46" s="41"/>
      <c r="WYI46" s="41"/>
      <c r="WYJ46" s="41"/>
      <c r="WYK46" s="41"/>
      <c r="WYL46" s="41"/>
      <c r="WYM46" s="41"/>
      <c r="WYN46" s="41"/>
      <c r="WYO46" s="41"/>
      <c r="WYP46" s="41"/>
      <c r="WYQ46" s="41"/>
      <c r="WYR46" s="41"/>
      <c r="WYS46" s="41"/>
      <c r="WYT46" s="41"/>
      <c r="WYU46" s="41"/>
      <c r="WYV46" s="41"/>
      <c r="WYW46" s="41"/>
      <c r="WYX46" s="41"/>
      <c r="WYY46" s="41"/>
      <c r="WYZ46" s="41"/>
      <c r="WZA46" s="41"/>
      <c r="WZB46" s="41"/>
      <c r="WZC46" s="41"/>
      <c r="WZD46" s="41"/>
      <c r="WZE46" s="41"/>
      <c r="WZF46" s="41"/>
      <c r="WZG46" s="41"/>
      <c r="WZH46" s="41"/>
      <c r="WZI46" s="41"/>
      <c r="WZJ46" s="41"/>
      <c r="WZK46" s="41"/>
      <c r="WZL46" s="41"/>
      <c r="WZM46" s="41"/>
      <c r="WZN46" s="41"/>
      <c r="WZO46" s="41"/>
      <c r="WZP46" s="41"/>
      <c r="WZQ46" s="41"/>
      <c r="WZR46" s="41"/>
      <c r="WZS46" s="41"/>
      <c r="WZT46" s="41"/>
      <c r="WZU46" s="41"/>
      <c r="WZV46" s="41"/>
      <c r="WZW46" s="41"/>
      <c r="WZX46" s="41"/>
      <c r="WZY46" s="41"/>
      <c r="WZZ46" s="41"/>
      <c r="XAA46" s="41"/>
      <c r="XAB46" s="41"/>
      <c r="XAC46" s="41"/>
      <c r="XAD46" s="41"/>
      <c r="XAE46" s="41"/>
      <c r="XAF46" s="41"/>
      <c r="XAG46" s="41"/>
      <c r="XAH46" s="41"/>
      <c r="XAI46" s="41"/>
      <c r="XAJ46" s="41"/>
      <c r="XAK46" s="41"/>
      <c r="XAL46" s="41"/>
      <c r="XAM46" s="41"/>
      <c r="XAN46" s="41"/>
      <c r="XAO46" s="41"/>
      <c r="XAP46" s="41"/>
      <c r="XAQ46" s="41"/>
      <c r="XAR46" s="41"/>
      <c r="XAS46" s="41"/>
      <c r="XAT46" s="41"/>
      <c r="XAU46" s="41"/>
      <c r="XAV46" s="41"/>
      <c r="XAW46" s="41"/>
      <c r="XAX46" s="41"/>
      <c r="XAY46" s="41"/>
      <c r="XAZ46" s="41"/>
      <c r="XBA46" s="41"/>
      <c r="XBB46" s="41"/>
      <c r="XBC46" s="41"/>
      <c r="XBD46" s="41"/>
      <c r="XBE46" s="41"/>
      <c r="XBF46" s="41"/>
      <c r="XBG46" s="41"/>
      <c r="XBH46" s="41"/>
      <c r="XBI46" s="41"/>
      <c r="XBJ46" s="41"/>
      <c r="XBK46" s="41"/>
      <c r="XBL46" s="41"/>
      <c r="XBM46" s="41"/>
      <c r="XBN46" s="41"/>
      <c r="XBO46" s="41"/>
      <c r="XBP46" s="41"/>
      <c r="XBQ46" s="41"/>
      <c r="XBR46" s="41"/>
      <c r="XBS46" s="41"/>
      <c r="XBT46" s="41"/>
      <c r="XBU46" s="41"/>
      <c r="XBV46" s="41"/>
      <c r="XBW46" s="41"/>
      <c r="XBX46" s="41"/>
      <c r="XBY46" s="41"/>
      <c r="XBZ46" s="41"/>
      <c r="XCA46" s="41"/>
      <c r="XCB46" s="41"/>
      <c r="XCC46" s="41"/>
      <c r="XCD46" s="41"/>
      <c r="XCE46" s="41"/>
      <c r="XCF46" s="41"/>
      <c r="XCG46" s="41"/>
      <c r="XCH46" s="41"/>
      <c r="XCI46" s="41"/>
      <c r="XCJ46" s="41"/>
      <c r="XCK46" s="41"/>
      <c r="XCL46" s="41"/>
      <c r="XCM46" s="41"/>
      <c r="XCN46" s="41"/>
      <c r="XCO46" s="41"/>
      <c r="XCP46" s="41"/>
      <c r="XCQ46" s="41"/>
      <c r="XCR46" s="41"/>
      <c r="XCS46" s="41"/>
      <c r="XCT46" s="41"/>
      <c r="XCU46" s="41"/>
      <c r="XCV46" s="41"/>
      <c r="XCW46" s="41"/>
      <c r="XCX46" s="41"/>
      <c r="XCY46" s="41"/>
      <c r="XCZ46" s="41"/>
      <c r="XDA46" s="41"/>
      <c r="XDB46" s="41"/>
      <c r="XDC46" s="41"/>
      <c r="XDD46" s="41"/>
      <c r="XDE46" s="41"/>
      <c r="XDF46" s="41"/>
      <c r="XDG46" s="41"/>
      <c r="XDH46" s="41"/>
      <c r="XDI46" s="41"/>
      <c r="XDJ46" s="41"/>
      <c r="XDK46" s="41"/>
      <c r="XDL46" s="41"/>
      <c r="XDM46" s="41"/>
      <c r="XDN46" s="41"/>
      <c r="XDO46" s="41"/>
      <c r="XDP46" s="41"/>
      <c r="XDQ46" s="41"/>
      <c r="XDR46" s="41"/>
      <c r="XDS46" s="41"/>
      <c r="XDT46" s="41"/>
      <c r="XDU46" s="41"/>
      <c r="XDV46" s="41"/>
    </row>
    <row r="47" spans="1:16350" s="78" customFormat="1" ht="15" customHeight="1" x14ac:dyDescent="0.25">
      <c r="A47" s="41"/>
      <c r="B47" s="44"/>
      <c r="C47" s="44"/>
      <c r="D47" s="44"/>
      <c r="E47" s="44"/>
      <c r="F47" s="44"/>
      <c r="G47" s="44"/>
      <c r="H47" s="44"/>
      <c r="I47" s="44"/>
      <c r="J47" s="44"/>
      <c r="K47" s="44"/>
      <c r="L47" s="44"/>
      <c r="M47" s="44"/>
      <c r="N47" s="44"/>
      <c r="O47" s="44"/>
      <c r="P47" s="44"/>
      <c r="Q47" s="44"/>
      <c r="R47" s="44"/>
      <c r="S47" s="44"/>
      <c r="T47" s="253"/>
      <c r="U47" s="253"/>
      <c r="V47" s="338"/>
      <c r="W47" s="338"/>
      <c r="X47" s="253"/>
      <c r="Y47" s="253"/>
      <c r="Z47" s="222"/>
      <c r="AA47" s="338"/>
      <c r="AB47" s="338"/>
      <c r="AC47" s="338"/>
      <c r="AD47" s="338"/>
      <c r="AE47" s="347"/>
      <c r="AF47" s="347"/>
      <c r="AG47" s="347"/>
      <c r="AH47" s="347"/>
      <c r="AI47" s="222"/>
      <c r="AJ47" s="338"/>
      <c r="AK47" s="347"/>
      <c r="AL47" s="347"/>
      <c r="AM47" s="347"/>
      <c r="AN47" s="338"/>
      <c r="AO47" s="347"/>
      <c r="AP47" s="347"/>
      <c r="AQ47" s="347"/>
      <c r="AR47" s="222"/>
      <c r="AS47" s="222"/>
      <c r="AT47" s="222"/>
      <c r="AU47" s="222"/>
      <c r="AV47" s="222"/>
      <c r="AW47" s="222"/>
      <c r="AX47" s="222"/>
      <c r="AY47"/>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c r="IW47" s="41"/>
      <c r="IX47" s="41"/>
      <c r="IY47" s="41"/>
      <c r="IZ47" s="41"/>
      <c r="JA47" s="41"/>
      <c r="JB47" s="41"/>
      <c r="JC47" s="41"/>
      <c r="JD47" s="41"/>
      <c r="JE47" s="41"/>
      <c r="JF47" s="41"/>
      <c r="JG47" s="41"/>
      <c r="JH47" s="41"/>
      <c r="JI47" s="41"/>
      <c r="JJ47" s="41"/>
      <c r="JK47" s="41"/>
      <c r="JL47" s="41"/>
      <c r="JM47" s="41"/>
      <c r="JN47" s="41"/>
      <c r="JO47" s="41"/>
      <c r="JP47" s="41"/>
      <c r="JQ47" s="41"/>
      <c r="JR47" s="41"/>
      <c r="JS47" s="41"/>
      <c r="JT47" s="41"/>
      <c r="JU47" s="41"/>
      <c r="JV47" s="41"/>
      <c r="JW47" s="41"/>
      <c r="JX47" s="41"/>
      <c r="JY47" s="41"/>
      <c r="JZ47" s="41"/>
      <c r="KA47" s="41"/>
      <c r="KB47" s="41"/>
      <c r="KC47" s="41"/>
      <c r="KD47" s="41"/>
      <c r="KE47" s="41"/>
      <c r="KF47" s="41"/>
      <c r="KG47" s="41"/>
      <c r="KH47" s="41"/>
      <c r="KI47" s="41"/>
      <c r="KJ47" s="41"/>
      <c r="KK47" s="41"/>
      <c r="KL47" s="41"/>
      <c r="KM47" s="41"/>
      <c r="KN47" s="41"/>
      <c r="KO47" s="41"/>
      <c r="KP47" s="41"/>
      <c r="KQ47" s="41"/>
      <c r="KR47" s="41"/>
      <c r="KS47" s="41"/>
      <c r="KT47" s="41"/>
      <c r="KU47" s="41"/>
      <c r="KV47" s="41"/>
      <c r="KW47" s="41"/>
      <c r="KX47" s="41"/>
      <c r="KY47" s="41"/>
      <c r="KZ47" s="41"/>
      <c r="LA47" s="41"/>
      <c r="LB47" s="41"/>
      <c r="LC47" s="41"/>
      <c r="LD47" s="41"/>
      <c r="LE47" s="41"/>
      <c r="LF47" s="41"/>
      <c r="LG47" s="41"/>
      <c r="LH47" s="41"/>
      <c r="LI47" s="41"/>
      <c r="LJ47" s="41"/>
      <c r="LK47" s="41"/>
      <c r="LL47" s="41"/>
      <c r="LM47" s="41"/>
      <c r="LN47" s="41"/>
      <c r="LO47" s="41"/>
      <c r="LP47" s="41"/>
      <c r="LQ47" s="41"/>
      <c r="LR47" s="41"/>
      <c r="LS47" s="41"/>
      <c r="LT47" s="41"/>
      <c r="LU47" s="41"/>
      <c r="LV47" s="41"/>
      <c r="LW47" s="41"/>
      <c r="LX47" s="41"/>
      <c r="LY47" s="41"/>
      <c r="LZ47" s="41"/>
      <c r="MA47" s="41"/>
      <c r="MB47" s="41"/>
      <c r="MC47" s="41"/>
      <c r="MD47" s="41"/>
      <c r="ME47" s="41"/>
      <c r="MF47" s="41"/>
      <c r="MG47" s="41"/>
      <c r="MH47" s="41"/>
      <c r="MI47" s="41"/>
      <c r="MJ47" s="41"/>
      <c r="MK47" s="41"/>
      <c r="ML47" s="41"/>
      <c r="MM47" s="41"/>
      <c r="MN47" s="41"/>
      <c r="MO47" s="41"/>
      <c r="MP47" s="41"/>
      <c r="MQ47" s="41"/>
      <c r="MR47" s="41"/>
      <c r="MS47" s="41"/>
      <c r="MT47" s="41"/>
      <c r="MU47" s="41"/>
      <c r="MV47" s="41"/>
      <c r="MW47" s="41"/>
      <c r="MX47" s="41"/>
      <c r="MY47" s="41"/>
      <c r="MZ47" s="41"/>
      <c r="NA47" s="41"/>
      <c r="NB47" s="41"/>
      <c r="NC47" s="41"/>
      <c r="ND47" s="41"/>
      <c r="NE47" s="41"/>
      <c r="NF47" s="41"/>
      <c r="NG47" s="41"/>
      <c r="NH47" s="41"/>
      <c r="NI47" s="41"/>
      <c r="NJ47" s="41"/>
      <c r="NK47" s="41"/>
      <c r="NL47" s="41"/>
      <c r="NM47" s="41"/>
      <c r="NN47" s="41"/>
      <c r="NO47" s="41"/>
      <c r="NP47" s="41"/>
      <c r="NQ47" s="41"/>
      <c r="NR47" s="41"/>
      <c r="NS47" s="41"/>
      <c r="NT47" s="41"/>
      <c r="NU47" s="41"/>
      <c r="NV47" s="41"/>
      <c r="NW47" s="41"/>
      <c r="NX47" s="41"/>
      <c r="NY47" s="41"/>
      <c r="NZ47" s="41"/>
      <c r="OA47" s="41"/>
      <c r="OB47" s="41"/>
      <c r="OC47" s="41"/>
      <c r="OD47" s="41"/>
      <c r="OE47" s="41"/>
      <c r="OF47" s="41"/>
      <c r="OG47" s="41"/>
      <c r="OH47" s="41"/>
      <c r="OI47" s="41"/>
      <c r="OJ47" s="41"/>
      <c r="OK47" s="41"/>
      <c r="OL47" s="41"/>
      <c r="OM47" s="41"/>
      <c r="ON47" s="41"/>
      <c r="OO47" s="41"/>
      <c r="OP47" s="41"/>
      <c r="OQ47" s="41"/>
      <c r="OR47" s="41"/>
      <c r="OS47" s="41"/>
      <c r="OT47" s="41"/>
      <c r="OU47" s="41"/>
      <c r="OV47" s="41"/>
      <c r="OW47" s="41"/>
      <c r="OX47" s="41"/>
      <c r="OY47" s="41"/>
      <c r="OZ47" s="41"/>
      <c r="PA47" s="41"/>
      <c r="PB47" s="41"/>
      <c r="PC47" s="41"/>
      <c r="PD47" s="41"/>
      <c r="PE47" s="41"/>
      <c r="PF47" s="41"/>
      <c r="PG47" s="41"/>
      <c r="PH47" s="41"/>
      <c r="PI47" s="41"/>
      <c r="PJ47" s="41"/>
      <c r="PK47" s="41"/>
      <c r="PL47" s="41"/>
      <c r="PM47" s="41"/>
      <c r="PN47" s="41"/>
      <c r="PO47" s="41"/>
      <c r="PP47" s="41"/>
      <c r="PQ47" s="41"/>
      <c r="PR47" s="41"/>
      <c r="PS47" s="41"/>
      <c r="PT47" s="41"/>
      <c r="PU47" s="41"/>
      <c r="PV47" s="41"/>
      <c r="PW47" s="41"/>
      <c r="PX47" s="41"/>
      <c r="PY47" s="41"/>
      <c r="PZ47" s="41"/>
      <c r="QA47" s="41"/>
      <c r="QB47" s="41"/>
      <c r="QC47" s="41"/>
      <c r="QD47" s="41"/>
      <c r="QE47" s="41"/>
      <c r="QF47" s="41"/>
      <c r="QG47" s="41"/>
      <c r="QH47" s="41"/>
      <c r="QI47" s="41"/>
      <c r="QJ47" s="41"/>
      <c r="QK47" s="41"/>
      <c r="QL47" s="41"/>
      <c r="QM47" s="41"/>
      <c r="QN47" s="41"/>
      <c r="QO47" s="41"/>
      <c r="QP47" s="41"/>
      <c r="QQ47" s="41"/>
      <c r="QR47" s="41"/>
      <c r="QS47" s="41"/>
      <c r="QT47" s="41"/>
      <c r="QU47" s="41"/>
      <c r="QV47" s="41"/>
      <c r="QW47" s="41"/>
      <c r="QX47" s="41"/>
      <c r="QY47" s="41"/>
      <c r="QZ47" s="41"/>
      <c r="RA47" s="41"/>
      <c r="RB47" s="41"/>
      <c r="RC47" s="41"/>
      <c r="RD47" s="41"/>
      <c r="RE47" s="41"/>
      <c r="RF47" s="41"/>
      <c r="RG47" s="41"/>
      <c r="RH47" s="41"/>
      <c r="RI47" s="41"/>
      <c r="RJ47" s="41"/>
      <c r="RK47" s="41"/>
      <c r="RL47" s="41"/>
      <c r="RM47" s="41"/>
      <c r="RN47" s="41"/>
      <c r="RO47" s="41"/>
      <c r="RP47" s="41"/>
      <c r="RQ47" s="41"/>
      <c r="RR47" s="41"/>
      <c r="RS47" s="41"/>
      <c r="RT47" s="41"/>
      <c r="RU47" s="41"/>
      <c r="RV47" s="41"/>
      <c r="RW47" s="41"/>
      <c r="RX47" s="41"/>
      <c r="RY47" s="41"/>
      <c r="RZ47" s="41"/>
      <c r="SA47" s="41"/>
      <c r="SB47" s="41"/>
      <c r="SC47" s="41"/>
      <c r="SD47" s="41"/>
      <c r="SE47" s="41"/>
      <c r="SF47" s="41"/>
      <c r="SG47" s="41"/>
      <c r="SH47" s="41"/>
      <c r="SI47" s="41"/>
      <c r="SJ47" s="41"/>
      <c r="SK47" s="41"/>
      <c r="SL47" s="41"/>
      <c r="SM47" s="41"/>
      <c r="SN47" s="41"/>
      <c r="SO47" s="41"/>
      <c r="SP47" s="41"/>
      <c r="SQ47" s="41"/>
      <c r="SR47" s="41"/>
      <c r="SS47" s="41"/>
      <c r="ST47" s="41"/>
      <c r="SU47" s="41"/>
      <c r="SV47" s="41"/>
      <c r="SW47" s="41"/>
      <c r="SX47" s="41"/>
      <c r="SY47" s="41"/>
      <c r="SZ47" s="41"/>
      <c r="TA47" s="41"/>
      <c r="TB47" s="41"/>
      <c r="TC47" s="41"/>
      <c r="TD47" s="41"/>
      <c r="TE47" s="41"/>
      <c r="TF47" s="41"/>
      <c r="TG47" s="41"/>
      <c r="TH47" s="41"/>
      <c r="TI47" s="41"/>
      <c r="TJ47" s="41"/>
      <c r="TK47" s="41"/>
      <c r="TL47" s="41"/>
      <c r="TM47" s="41"/>
      <c r="TN47" s="41"/>
      <c r="TO47" s="41"/>
      <c r="TP47" s="41"/>
      <c r="TQ47" s="41"/>
      <c r="TR47" s="41"/>
      <c r="TS47" s="41"/>
      <c r="TT47" s="41"/>
      <c r="TU47" s="41"/>
      <c r="TV47" s="41"/>
      <c r="TW47" s="41"/>
      <c r="TX47" s="41"/>
      <c r="TY47" s="41"/>
      <c r="TZ47" s="41"/>
      <c r="UA47" s="41"/>
      <c r="UB47" s="41"/>
      <c r="UC47" s="41"/>
      <c r="UD47" s="41"/>
      <c r="UE47" s="41"/>
      <c r="UF47" s="41"/>
      <c r="UG47" s="41"/>
      <c r="UH47" s="41"/>
      <c r="UI47" s="41"/>
      <c r="UJ47" s="41"/>
      <c r="UK47" s="41"/>
      <c r="UL47" s="41"/>
      <c r="UM47" s="41"/>
      <c r="UN47" s="41"/>
      <c r="UO47" s="41"/>
      <c r="UP47" s="41"/>
      <c r="UQ47" s="41"/>
      <c r="UR47" s="41"/>
      <c r="US47" s="41"/>
      <c r="UT47" s="41"/>
      <c r="UU47" s="41"/>
      <c r="UV47" s="41"/>
      <c r="UW47" s="41"/>
      <c r="UX47" s="41"/>
      <c r="UY47" s="41"/>
      <c r="UZ47" s="41"/>
      <c r="VA47" s="41"/>
      <c r="VB47" s="41"/>
      <c r="VC47" s="41"/>
      <c r="VD47" s="41"/>
      <c r="VE47" s="41"/>
      <c r="VF47" s="41"/>
      <c r="VG47" s="41"/>
      <c r="VH47" s="41"/>
      <c r="VI47" s="41"/>
      <c r="VJ47" s="41"/>
      <c r="VK47" s="41"/>
      <c r="VL47" s="41"/>
      <c r="VM47" s="41"/>
      <c r="VN47" s="41"/>
      <c r="VO47" s="41"/>
      <c r="VP47" s="41"/>
      <c r="VQ47" s="41"/>
      <c r="VR47" s="41"/>
      <c r="VS47" s="41"/>
      <c r="VT47" s="41"/>
      <c r="VU47" s="41"/>
      <c r="VV47" s="41"/>
      <c r="VW47" s="41"/>
      <c r="VX47" s="41"/>
      <c r="VY47" s="41"/>
      <c r="VZ47" s="41"/>
      <c r="WA47" s="41"/>
      <c r="WB47" s="41"/>
      <c r="WC47" s="41"/>
      <c r="WD47" s="41"/>
      <c r="WE47" s="41"/>
      <c r="WF47" s="41"/>
      <c r="WG47" s="41"/>
      <c r="WH47" s="41"/>
      <c r="WI47" s="41"/>
      <c r="WJ47" s="41"/>
      <c r="WK47" s="41"/>
      <c r="WL47" s="41"/>
      <c r="WM47" s="41"/>
      <c r="WN47" s="41"/>
      <c r="WO47" s="41"/>
      <c r="WP47" s="41"/>
      <c r="WQ47" s="41"/>
      <c r="WR47" s="41"/>
      <c r="WS47" s="41"/>
      <c r="WT47" s="41"/>
      <c r="WU47" s="41"/>
      <c r="WV47" s="41"/>
      <c r="WW47" s="41"/>
      <c r="WX47" s="41"/>
      <c r="WY47" s="41"/>
      <c r="WZ47" s="41"/>
      <c r="XA47" s="41"/>
      <c r="XB47" s="41"/>
      <c r="XC47" s="41"/>
      <c r="XD47" s="41"/>
      <c r="XE47" s="41"/>
      <c r="XF47" s="41"/>
      <c r="XG47" s="41"/>
      <c r="XH47" s="41"/>
      <c r="XI47" s="41"/>
      <c r="XJ47" s="41"/>
      <c r="XK47" s="41"/>
      <c r="XL47" s="41"/>
      <c r="XM47" s="41"/>
      <c r="XN47" s="41"/>
      <c r="XO47" s="41"/>
      <c r="XP47" s="41"/>
      <c r="XQ47" s="41"/>
      <c r="XR47" s="41"/>
      <c r="XS47" s="41"/>
      <c r="XT47" s="41"/>
      <c r="XU47" s="41"/>
      <c r="XV47" s="41"/>
      <c r="XW47" s="41"/>
      <c r="XX47" s="41"/>
      <c r="XY47" s="41"/>
      <c r="XZ47" s="41"/>
      <c r="YA47" s="41"/>
      <c r="YB47" s="41"/>
      <c r="YC47" s="41"/>
      <c r="YD47" s="41"/>
      <c r="YE47" s="41"/>
      <c r="YF47" s="41"/>
      <c r="YG47" s="41"/>
      <c r="YH47" s="41"/>
      <c r="YI47" s="41"/>
      <c r="YJ47" s="41"/>
      <c r="YK47" s="41"/>
      <c r="YL47" s="41"/>
      <c r="YM47" s="41"/>
      <c r="YN47" s="41"/>
      <c r="YO47" s="41"/>
      <c r="YP47" s="41"/>
      <c r="YQ47" s="41"/>
      <c r="YR47" s="41"/>
      <c r="YS47" s="41"/>
      <c r="YT47" s="41"/>
      <c r="YU47" s="41"/>
      <c r="YV47" s="41"/>
      <c r="YW47" s="41"/>
      <c r="YX47" s="41"/>
      <c r="YY47" s="41"/>
      <c r="YZ47" s="41"/>
      <c r="ZA47" s="41"/>
      <c r="ZB47" s="41"/>
      <c r="ZC47" s="41"/>
      <c r="ZD47" s="41"/>
      <c r="ZE47" s="41"/>
      <c r="ZF47" s="41"/>
      <c r="ZG47" s="41"/>
      <c r="ZH47" s="41"/>
      <c r="ZI47" s="41"/>
      <c r="ZJ47" s="41"/>
      <c r="ZK47" s="41"/>
      <c r="ZL47" s="41"/>
      <c r="ZM47" s="41"/>
      <c r="ZN47" s="41"/>
      <c r="ZO47" s="41"/>
      <c r="ZP47" s="41"/>
      <c r="ZQ47" s="41"/>
      <c r="ZR47" s="41"/>
      <c r="ZS47" s="41"/>
      <c r="ZT47" s="41"/>
      <c r="ZU47" s="41"/>
      <c r="ZV47" s="41"/>
      <c r="ZW47" s="41"/>
      <c r="ZX47" s="41"/>
      <c r="ZY47" s="41"/>
      <c r="ZZ47" s="41"/>
      <c r="AAA47" s="41"/>
      <c r="AAB47" s="41"/>
      <c r="AAC47" s="41"/>
      <c r="AAD47" s="41"/>
      <c r="AAE47" s="41"/>
      <c r="AAF47" s="41"/>
      <c r="AAG47" s="41"/>
      <c r="AAH47" s="41"/>
      <c r="AAI47" s="41"/>
      <c r="AAJ47" s="41"/>
      <c r="AAK47" s="41"/>
      <c r="AAL47" s="41"/>
      <c r="AAM47" s="41"/>
      <c r="AAN47" s="41"/>
      <c r="AAO47" s="41"/>
      <c r="AAP47" s="41"/>
      <c r="AAQ47" s="41"/>
      <c r="AAR47" s="41"/>
      <c r="AAS47" s="41"/>
      <c r="AAT47" s="41"/>
      <c r="AAU47" s="41"/>
      <c r="AAV47" s="41"/>
      <c r="AAW47" s="41"/>
      <c r="AAX47" s="41"/>
      <c r="AAY47" s="41"/>
      <c r="AAZ47" s="41"/>
      <c r="ABA47" s="41"/>
      <c r="ABB47" s="41"/>
      <c r="ABC47" s="41"/>
      <c r="ABD47" s="41"/>
      <c r="ABE47" s="41"/>
      <c r="ABF47" s="41"/>
      <c r="ABG47" s="41"/>
      <c r="ABH47" s="41"/>
      <c r="ABI47" s="41"/>
      <c r="ABJ47" s="41"/>
      <c r="ABK47" s="41"/>
      <c r="ABL47" s="41"/>
      <c r="ABM47" s="41"/>
      <c r="ABN47" s="41"/>
      <c r="ABO47" s="41"/>
      <c r="ABP47" s="41"/>
      <c r="ABQ47" s="41"/>
      <c r="ABR47" s="41"/>
      <c r="ABS47" s="41"/>
      <c r="ABT47" s="41"/>
      <c r="ABU47" s="41"/>
      <c r="ABV47" s="41"/>
      <c r="ABW47" s="41"/>
      <c r="ABX47" s="41"/>
      <c r="ABY47" s="41"/>
      <c r="ABZ47" s="41"/>
      <c r="ACA47" s="41"/>
      <c r="ACB47" s="41"/>
      <c r="ACC47" s="41"/>
      <c r="ACD47" s="41"/>
      <c r="ACE47" s="41"/>
      <c r="ACF47" s="41"/>
      <c r="ACG47" s="41"/>
      <c r="ACH47" s="41"/>
      <c r="ACI47" s="41"/>
      <c r="ACJ47" s="41"/>
      <c r="ACK47" s="41"/>
      <c r="ACL47" s="41"/>
      <c r="ACM47" s="41"/>
      <c r="ACN47" s="41"/>
      <c r="ACO47" s="41"/>
      <c r="ACP47" s="41"/>
      <c r="ACQ47" s="41"/>
      <c r="ACR47" s="41"/>
      <c r="ACS47" s="41"/>
      <c r="ACT47" s="41"/>
      <c r="ACU47" s="41"/>
      <c r="ACV47" s="41"/>
      <c r="ACW47" s="41"/>
      <c r="ACX47" s="41"/>
      <c r="ACY47" s="41"/>
      <c r="ACZ47" s="41"/>
      <c r="ADA47" s="41"/>
      <c r="ADB47" s="41"/>
      <c r="ADC47" s="41"/>
      <c r="ADD47" s="41"/>
      <c r="ADE47" s="41"/>
      <c r="ADF47" s="41"/>
      <c r="ADG47" s="41"/>
      <c r="ADH47" s="41"/>
      <c r="ADI47" s="41"/>
      <c r="ADJ47" s="41"/>
      <c r="ADK47" s="41"/>
      <c r="ADL47" s="41"/>
      <c r="ADM47" s="41"/>
      <c r="ADN47" s="41"/>
      <c r="ADO47" s="41"/>
      <c r="ADP47" s="41"/>
      <c r="ADQ47" s="41"/>
      <c r="ADR47" s="41"/>
      <c r="ADS47" s="41"/>
      <c r="ADT47" s="41"/>
      <c r="ADU47" s="41"/>
      <c r="ADV47" s="41"/>
      <c r="ADW47" s="41"/>
      <c r="ADX47" s="41"/>
      <c r="ADY47" s="41"/>
      <c r="ADZ47" s="41"/>
      <c r="AEA47" s="41"/>
      <c r="AEB47" s="41"/>
      <c r="AEC47" s="41"/>
      <c r="AED47" s="41"/>
      <c r="AEE47" s="41"/>
      <c r="AEF47" s="41"/>
      <c r="AEG47" s="41"/>
      <c r="AEH47" s="41"/>
      <c r="AEI47" s="41"/>
      <c r="AEJ47" s="41"/>
      <c r="AEK47" s="41"/>
      <c r="AEL47" s="41"/>
      <c r="AEM47" s="41"/>
      <c r="AEN47" s="41"/>
      <c r="AEO47" s="41"/>
      <c r="AEP47" s="41"/>
      <c r="AEQ47" s="41"/>
      <c r="AER47" s="41"/>
      <c r="AES47" s="41"/>
      <c r="AET47" s="41"/>
      <c r="AEU47" s="41"/>
      <c r="AEV47" s="41"/>
      <c r="AEW47" s="41"/>
      <c r="AEX47" s="41"/>
      <c r="AEY47" s="41"/>
      <c r="AEZ47" s="41"/>
      <c r="AFA47" s="41"/>
      <c r="AFB47" s="41"/>
      <c r="AFC47" s="41"/>
      <c r="AFD47" s="41"/>
      <c r="AFE47" s="41"/>
      <c r="AFF47" s="41"/>
      <c r="AFG47" s="41"/>
      <c r="AFH47" s="41"/>
      <c r="AFI47" s="41"/>
      <c r="AFJ47" s="41"/>
      <c r="AFK47" s="41"/>
      <c r="AFL47" s="41"/>
      <c r="AFM47" s="41"/>
      <c r="AFN47" s="41"/>
      <c r="AFO47" s="41"/>
      <c r="AFP47" s="41"/>
      <c r="AFQ47" s="41"/>
      <c r="AFR47" s="41"/>
      <c r="AFS47" s="41"/>
      <c r="AFT47" s="41"/>
      <c r="AFU47" s="41"/>
      <c r="AFV47" s="41"/>
      <c r="AFW47" s="41"/>
      <c r="AFX47" s="41"/>
      <c r="AFY47" s="41"/>
      <c r="AFZ47" s="41"/>
      <c r="AGA47" s="41"/>
      <c r="AGB47" s="41"/>
      <c r="AGC47" s="41"/>
      <c r="AGD47" s="41"/>
      <c r="AGE47" s="41"/>
      <c r="AGF47" s="41"/>
      <c r="AGG47" s="41"/>
      <c r="AGH47" s="41"/>
      <c r="AGI47" s="41"/>
      <c r="AGJ47" s="41"/>
      <c r="AGK47" s="41"/>
      <c r="AGL47" s="41"/>
      <c r="AGM47" s="41"/>
      <c r="AGN47" s="41"/>
      <c r="AGO47" s="41"/>
      <c r="AGP47" s="41"/>
      <c r="AGQ47" s="41"/>
      <c r="AGR47" s="41"/>
      <c r="AGS47" s="41"/>
      <c r="AGT47" s="41"/>
      <c r="AGU47" s="41"/>
      <c r="AGV47" s="41"/>
      <c r="AGW47" s="41"/>
      <c r="AGX47" s="41"/>
      <c r="AGY47" s="41"/>
      <c r="AGZ47" s="41"/>
      <c r="AHA47" s="41"/>
      <c r="AHB47" s="41"/>
      <c r="AHC47" s="41"/>
      <c r="AHD47" s="41"/>
      <c r="AHE47" s="41"/>
      <c r="AHF47" s="41"/>
      <c r="AHG47" s="41"/>
      <c r="AHH47" s="41"/>
      <c r="AHI47" s="41"/>
      <c r="AHJ47" s="41"/>
      <c r="AHK47" s="41"/>
      <c r="AHL47" s="41"/>
      <c r="AHM47" s="41"/>
      <c r="AHN47" s="41"/>
      <c r="AHO47" s="41"/>
      <c r="AHP47" s="41"/>
      <c r="AHQ47" s="41"/>
      <c r="AHR47" s="41"/>
      <c r="AHS47" s="41"/>
      <c r="AHT47" s="41"/>
      <c r="AHU47" s="41"/>
      <c r="AHV47" s="41"/>
      <c r="AHW47" s="41"/>
      <c r="AHX47" s="41"/>
      <c r="AHY47" s="41"/>
      <c r="AHZ47" s="41"/>
      <c r="AIA47" s="41"/>
      <c r="AIB47" s="41"/>
      <c r="AIC47" s="41"/>
      <c r="AID47" s="41"/>
      <c r="AIE47" s="41"/>
      <c r="AIF47" s="41"/>
      <c r="AIG47" s="41"/>
      <c r="AIH47" s="41"/>
      <c r="AII47" s="41"/>
      <c r="AIJ47" s="41"/>
      <c r="AIK47" s="41"/>
      <c r="AIL47" s="41"/>
      <c r="AIM47" s="41"/>
      <c r="AIN47" s="41"/>
      <c r="AIO47" s="41"/>
      <c r="AIP47" s="41"/>
      <c r="AIQ47" s="41"/>
      <c r="AIR47" s="41"/>
      <c r="AIS47" s="41"/>
      <c r="AIT47" s="41"/>
      <c r="AIU47" s="41"/>
      <c r="AIV47" s="41"/>
      <c r="AIW47" s="41"/>
      <c r="AIX47" s="41"/>
      <c r="AIY47" s="41"/>
      <c r="AIZ47" s="41"/>
      <c r="AJA47" s="41"/>
      <c r="AJB47" s="41"/>
      <c r="AJC47" s="41"/>
      <c r="AJD47" s="41"/>
      <c r="AJE47" s="41"/>
      <c r="AJF47" s="41"/>
      <c r="AJG47" s="41"/>
      <c r="AJH47" s="41"/>
      <c r="AJI47" s="41"/>
      <c r="AJJ47" s="41"/>
      <c r="AJK47" s="41"/>
      <c r="AJL47" s="41"/>
      <c r="AJM47" s="41"/>
      <c r="AJN47" s="41"/>
      <c r="AJO47" s="41"/>
      <c r="AJP47" s="41"/>
      <c r="AJQ47" s="41"/>
      <c r="AJR47" s="41"/>
      <c r="AJS47" s="41"/>
      <c r="AJT47" s="41"/>
      <c r="AJU47" s="41"/>
      <c r="AJV47" s="41"/>
      <c r="AJW47" s="41"/>
      <c r="AJX47" s="41"/>
      <c r="AJY47" s="41"/>
      <c r="AJZ47" s="41"/>
      <c r="AKA47" s="41"/>
      <c r="AKB47" s="41"/>
      <c r="AKC47" s="41"/>
      <c r="AKD47" s="41"/>
      <c r="AKE47" s="41"/>
      <c r="AKF47" s="41"/>
      <c r="AKG47" s="41"/>
      <c r="AKH47" s="41"/>
      <c r="AKI47" s="41"/>
      <c r="AKJ47" s="41"/>
      <c r="AKK47" s="41"/>
      <c r="AKL47" s="41"/>
      <c r="AKM47" s="41"/>
      <c r="AKN47" s="41"/>
      <c r="AKO47" s="41"/>
      <c r="AKP47" s="41"/>
      <c r="AKQ47" s="41"/>
      <c r="AKR47" s="41"/>
      <c r="AKS47" s="41"/>
      <c r="AKT47" s="41"/>
      <c r="AKU47" s="41"/>
      <c r="AKV47" s="41"/>
      <c r="AKW47" s="41"/>
      <c r="AKX47" s="41"/>
      <c r="AKY47" s="41"/>
      <c r="AKZ47" s="41"/>
      <c r="ALA47" s="41"/>
      <c r="ALB47" s="41"/>
      <c r="ALC47" s="41"/>
      <c r="ALD47" s="41"/>
      <c r="ALE47" s="41"/>
      <c r="ALF47" s="41"/>
      <c r="ALG47" s="41"/>
      <c r="ALH47" s="41"/>
      <c r="ALI47" s="41"/>
      <c r="ALJ47" s="41"/>
      <c r="ALK47" s="41"/>
      <c r="ALL47" s="41"/>
      <c r="ALM47" s="41"/>
      <c r="ALN47" s="41"/>
      <c r="ALO47" s="41"/>
      <c r="ALP47" s="41"/>
      <c r="ALQ47" s="41"/>
      <c r="ALR47" s="41"/>
      <c r="ALS47" s="41"/>
      <c r="ALT47" s="41"/>
      <c r="ALU47" s="41"/>
      <c r="ALV47" s="41"/>
      <c r="ALW47" s="41"/>
      <c r="ALX47" s="41"/>
      <c r="ALY47" s="41"/>
      <c r="ALZ47" s="41"/>
      <c r="AMA47" s="41"/>
      <c r="AMB47" s="41"/>
      <c r="AMC47" s="41"/>
      <c r="AMD47" s="41"/>
      <c r="AME47" s="41"/>
      <c r="AMF47" s="41"/>
      <c r="AMG47" s="41"/>
      <c r="AMH47" s="41"/>
      <c r="AMI47" s="41"/>
      <c r="AMJ47" s="41"/>
      <c r="AMK47" s="41"/>
      <c r="AML47" s="41"/>
      <c r="AMM47" s="41"/>
      <c r="AMN47" s="41"/>
      <c r="AMO47" s="41"/>
      <c r="AMP47" s="41"/>
      <c r="AMQ47" s="41"/>
      <c r="AMR47" s="41"/>
      <c r="AMS47" s="41"/>
      <c r="AMT47" s="41"/>
      <c r="AMU47" s="41"/>
      <c r="AMV47" s="41"/>
      <c r="AMW47" s="41"/>
      <c r="AMX47" s="41"/>
      <c r="AMY47" s="41"/>
      <c r="AMZ47" s="41"/>
      <c r="ANA47" s="41"/>
      <c r="ANB47" s="41"/>
      <c r="ANC47" s="41"/>
      <c r="AND47" s="41"/>
      <c r="ANE47" s="41"/>
      <c r="ANF47" s="41"/>
      <c r="ANG47" s="41"/>
      <c r="ANH47" s="41"/>
      <c r="ANI47" s="41"/>
      <c r="ANJ47" s="41"/>
      <c r="ANK47" s="41"/>
      <c r="ANL47" s="41"/>
      <c r="ANM47" s="41"/>
      <c r="ANN47" s="41"/>
      <c r="ANO47" s="41"/>
      <c r="ANP47" s="41"/>
      <c r="ANQ47" s="41"/>
      <c r="ANR47" s="41"/>
      <c r="ANS47" s="41"/>
      <c r="ANT47" s="41"/>
      <c r="ANU47" s="41"/>
      <c r="ANV47" s="41"/>
      <c r="ANW47" s="41"/>
      <c r="ANX47" s="41"/>
      <c r="ANY47" s="41"/>
      <c r="ANZ47" s="41"/>
      <c r="AOA47" s="41"/>
      <c r="AOB47" s="41"/>
      <c r="AOC47" s="41"/>
      <c r="AOD47" s="41"/>
      <c r="AOE47" s="41"/>
      <c r="AOF47" s="41"/>
      <c r="AOG47" s="41"/>
      <c r="AOH47" s="41"/>
      <c r="AOI47" s="41"/>
      <c r="AOJ47" s="41"/>
      <c r="AOK47" s="41"/>
      <c r="AOL47" s="41"/>
      <c r="AOM47" s="41"/>
      <c r="AON47" s="41"/>
      <c r="AOO47" s="41"/>
      <c r="AOP47" s="41"/>
      <c r="AOQ47" s="41"/>
      <c r="AOR47" s="41"/>
      <c r="AOS47" s="41"/>
      <c r="AOT47" s="41"/>
      <c r="AOU47" s="41"/>
      <c r="AOV47" s="41"/>
      <c r="AOW47" s="41"/>
      <c r="AOX47" s="41"/>
      <c r="AOY47" s="41"/>
      <c r="AOZ47" s="41"/>
      <c r="APA47" s="41"/>
      <c r="APB47" s="41"/>
      <c r="APC47" s="41"/>
      <c r="APD47" s="41"/>
      <c r="APE47" s="41"/>
      <c r="APF47" s="41"/>
      <c r="APG47" s="41"/>
      <c r="APH47" s="41"/>
      <c r="API47" s="41"/>
      <c r="APJ47" s="41"/>
      <c r="APK47" s="41"/>
      <c r="APL47" s="41"/>
      <c r="APM47" s="41"/>
      <c r="APN47" s="41"/>
      <c r="APO47" s="41"/>
      <c r="APP47" s="41"/>
      <c r="APQ47" s="41"/>
      <c r="APR47" s="41"/>
      <c r="APS47" s="41"/>
      <c r="APT47" s="41"/>
      <c r="APU47" s="41"/>
      <c r="APV47" s="41"/>
      <c r="APW47" s="41"/>
      <c r="APX47" s="41"/>
      <c r="APY47" s="41"/>
      <c r="APZ47" s="41"/>
      <c r="AQA47" s="41"/>
      <c r="AQB47" s="41"/>
      <c r="AQC47" s="41"/>
      <c r="AQD47" s="41"/>
      <c r="AQE47" s="41"/>
      <c r="AQF47" s="41"/>
      <c r="AQG47" s="41"/>
      <c r="AQH47" s="41"/>
      <c r="AQI47" s="41"/>
      <c r="AQJ47" s="41"/>
      <c r="AQK47" s="41"/>
      <c r="AQL47" s="41"/>
      <c r="AQM47" s="41"/>
      <c r="AQN47" s="41"/>
      <c r="AQO47" s="41"/>
      <c r="AQP47" s="41"/>
      <c r="AQQ47" s="41"/>
      <c r="AQR47" s="41"/>
      <c r="AQS47" s="41"/>
      <c r="AQT47" s="41"/>
      <c r="AQU47" s="41"/>
      <c r="AQV47" s="41"/>
      <c r="AQW47" s="41"/>
      <c r="AQX47" s="41"/>
      <c r="AQY47" s="41"/>
      <c r="AQZ47" s="41"/>
      <c r="ARA47" s="41"/>
      <c r="ARB47" s="41"/>
      <c r="ARC47" s="41"/>
      <c r="ARD47" s="41"/>
      <c r="ARE47" s="41"/>
      <c r="ARF47" s="41"/>
      <c r="ARG47" s="41"/>
      <c r="ARH47" s="41"/>
      <c r="ARI47" s="41"/>
      <c r="ARJ47" s="41"/>
      <c r="ARK47" s="41"/>
      <c r="ARL47" s="41"/>
      <c r="ARM47" s="41"/>
      <c r="ARN47" s="41"/>
      <c r="ARO47" s="41"/>
      <c r="ARP47" s="41"/>
      <c r="ARQ47" s="41"/>
      <c r="ARR47" s="41"/>
      <c r="ARS47" s="41"/>
      <c r="ART47" s="41"/>
      <c r="ARU47" s="41"/>
      <c r="ARV47" s="41"/>
      <c r="ARW47" s="41"/>
      <c r="ARX47" s="41"/>
      <c r="ARY47" s="41"/>
      <c r="ARZ47" s="41"/>
      <c r="ASA47" s="41"/>
      <c r="ASB47" s="41"/>
      <c r="ASC47" s="41"/>
      <c r="ASD47" s="41"/>
      <c r="ASE47" s="41"/>
      <c r="ASF47" s="41"/>
      <c r="ASG47" s="41"/>
      <c r="ASH47" s="41"/>
      <c r="ASI47" s="41"/>
      <c r="ASJ47" s="41"/>
      <c r="ASK47" s="41"/>
      <c r="ASL47" s="41"/>
      <c r="ASM47" s="41"/>
      <c r="ASN47" s="41"/>
      <c r="ASO47" s="41"/>
      <c r="ASP47" s="41"/>
      <c r="ASQ47" s="41"/>
      <c r="ASR47" s="41"/>
      <c r="ASS47" s="41"/>
      <c r="AST47" s="41"/>
      <c r="ASU47" s="41"/>
      <c r="ASV47" s="41"/>
      <c r="ASW47" s="41"/>
      <c r="ASX47" s="41"/>
      <c r="ASY47" s="41"/>
      <c r="ASZ47" s="41"/>
      <c r="ATA47" s="41"/>
      <c r="ATB47" s="41"/>
      <c r="ATC47" s="41"/>
      <c r="ATD47" s="41"/>
      <c r="ATE47" s="41"/>
      <c r="ATF47" s="41"/>
      <c r="ATG47" s="41"/>
      <c r="ATH47" s="41"/>
      <c r="ATI47" s="41"/>
      <c r="ATJ47" s="41"/>
      <c r="ATK47" s="41"/>
      <c r="ATL47" s="41"/>
      <c r="ATM47" s="41"/>
      <c r="ATN47" s="41"/>
      <c r="ATO47" s="41"/>
      <c r="ATP47" s="41"/>
      <c r="ATQ47" s="41"/>
      <c r="ATR47" s="41"/>
      <c r="ATS47" s="41"/>
      <c r="ATT47" s="41"/>
      <c r="ATU47" s="41"/>
      <c r="ATV47" s="41"/>
      <c r="ATW47" s="41"/>
      <c r="ATX47" s="41"/>
      <c r="ATY47" s="41"/>
      <c r="ATZ47" s="41"/>
      <c r="AUA47" s="41"/>
      <c r="AUB47" s="41"/>
      <c r="AUC47" s="41"/>
      <c r="AUD47" s="41"/>
      <c r="AUE47" s="41"/>
      <c r="AUF47" s="41"/>
      <c r="AUG47" s="41"/>
      <c r="AUH47" s="41"/>
      <c r="AUI47" s="41"/>
      <c r="AUJ47" s="41"/>
      <c r="AUK47" s="41"/>
      <c r="AUL47" s="41"/>
      <c r="AUM47" s="41"/>
      <c r="AUN47" s="41"/>
      <c r="AUO47" s="41"/>
      <c r="AUP47" s="41"/>
      <c r="AUQ47" s="41"/>
      <c r="AUR47" s="41"/>
      <c r="AUS47" s="41"/>
      <c r="AUT47" s="41"/>
      <c r="AUU47" s="41"/>
      <c r="AUV47" s="41"/>
      <c r="AUW47" s="41"/>
      <c r="AUX47" s="41"/>
      <c r="AUY47" s="41"/>
      <c r="AUZ47" s="41"/>
      <c r="AVA47" s="41"/>
      <c r="AVB47" s="41"/>
      <c r="AVC47" s="41"/>
      <c r="AVD47" s="41"/>
      <c r="AVE47" s="41"/>
      <c r="AVF47" s="41"/>
      <c r="AVG47" s="41"/>
      <c r="AVH47" s="41"/>
      <c r="AVI47" s="41"/>
      <c r="AVJ47" s="41"/>
      <c r="AVK47" s="41"/>
      <c r="AVL47" s="41"/>
      <c r="AVM47" s="41"/>
      <c r="AVN47" s="41"/>
      <c r="AVO47" s="41"/>
      <c r="AVP47" s="41"/>
      <c r="AVQ47" s="41"/>
      <c r="AVR47" s="41"/>
      <c r="AVS47" s="41"/>
      <c r="AVT47" s="41"/>
      <c r="AVU47" s="41"/>
      <c r="AVV47" s="41"/>
      <c r="AVW47" s="41"/>
      <c r="AVX47" s="41"/>
      <c r="AVY47" s="41"/>
      <c r="AVZ47" s="41"/>
      <c r="AWA47" s="41"/>
      <c r="AWB47" s="41"/>
      <c r="AWC47" s="41"/>
      <c r="AWD47" s="41"/>
      <c r="AWE47" s="41"/>
      <c r="AWF47" s="41"/>
      <c r="AWG47" s="41"/>
      <c r="AWH47" s="41"/>
      <c r="AWI47" s="41"/>
      <c r="AWJ47" s="41"/>
      <c r="AWK47" s="41"/>
      <c r="AWL47" s="41"/>
      <c r="AWM47" s="41"/>
      <c r="AWN47" s="41"/>
      <c r="AWO47" s="41"/>
      <c r="AWP47" s="41"/>
      <c r="AWQ47" s="41"/>
      <c r="AWR47" s="41"/>
      <c r="AWS47" s="41"/>
      <c r="AWT47" s="41"/>
      <c r="AWU47" s="41"/>
      <c r="AWV47" s="41"/>
      <c r="AWW47" s="41"/>
      <c r="AWX47" s="41"/>
      <c r="AWY47" s="41"/>
      <c r="AWZ47" s="41"/>
      <c r="AXA47" s="41"/>
      <c r="AXB47" s="41"/>
      <c r="AXC47" s="41"/>
      <c r="AXD47" s="41"/>
      <c r="AXE47" s="41"/>
      <c r="AXF47" s="41"/>
      <c r="AXG47" s="41"/>
      <c r="AXH47" s="41"/>
      <c r="AXI47" s="41"/>
      <c r="AXJ47" s="41"/>
      <c r="AXK47" s="41"/>
      <c r="AXL47" s="41"/>
      <c r="AXM47" s="41"/>
      <c r="AXN47" s="41"/>
      <c r="AXO47" s="41"/>
      <c r="AXP47" s="41"/>
      <c r="AXQ47" s="41"/>
      <c r="AXR47" s="41"/>
      <c r="AXS47" s="41"/>
      <c r="AXT47" s="41"/>
      <c r="AXU47" s="41"/>
      <c r="AXV47" s="41"/>
      <c r="AXW47" s="41"/>
      <c r="AXX47" s="41"/>
      <c r="AXY47" s="41"/>
      <c r="AXZ47" s="41"/>
      <c r="AYA47" s="41"/>
      <c r="AYB47" s="41"/>
      <c r="AYC47" s="41"/>
      <c r="AYD47" s="41"/>
      <c r="AYE47" s="41"/>
      <c r="AYF47" s="41"/>
      <c r="AYG47" s="41"/>
      <c r="AYH47" s="41"/>
      <c r="AYI47" s="41"/>
      <c r="AYJ47" s="41"/>
      <c r="AYK47" s="41"/>
      <c r="AYL47" s="41"/>
      <c r="AYM47" s="41"/>
      <c r="AYN47" s="41"/>
      <c r="AYO47" s="41"/>
      <c r="AYP47" s="41"/>
      <c r="AYQ47" s="41"/>
      <c r="AYR47" s="41"/>
      <c r="AYS47" s="41"/>
      <c r="AYT47" s="41"/>
      <c r="AYU47" s="41"/>
      <c r="AYV47" s="41"/>
      <c r="AYW47" s="41"/>
      <c r="AYX47" s="41"/>
      <c r="AYY47" s="41"/>
      <c r="AYZ47" s="41"/>
      <c r="AZA47" s="41"/>
      <c r="AZB47" s="41"/>
      <c r="AZC47" s="41"/>
      <c r="AZD47" s="41"/>
      <c r="AZE47" s="41"/>
      <c r="AZF47" s="41"/>
      <c r="AZG47" s="41"/>
      <c r="AZH47" s="41"/>
      <c r="AZI47" s="41"/>
      <c r="AZJ47" s="41"/>
      <c r="AZK47" s="41"/>
      <c r="AZL47" s="41"/>
      <c r="AZM47" s="41"/>
      <c r="AZN47" s="41"/>
      <c r="AZO47" s="41"/>
      <c r="AZP47" s="41"/>
      <c r="AZQ47" s="41"/>
      <c r="AZR47" s="41"/>
      <c r="AZS47" s="41"/>
      <c r="AZT47" s="41"/>
      <c r="AZU47" s="41"/>
      <c r="AZV47" s="41"/>
      <c r="AZW47" s="41"/>
      <c r="AZX47" s="41"/>
      <c r="AZY47" s="41"/>
      <c r="AZZ47" s="41"/>
      <c r="BAA47" s="41"/>
      <c r="BAB47" s="41"/>
      <c r="BAC47" s="41"/>
      <c r="BAD47" s="41"/>
      <c r="BAE47" s="41"/>
      <c r="BAF47" s="41"/>
      <c r="BAG47" s="41"/>
      <c r="BAH47" s="41"/>
      <c r="BAI47" s="41"/>
      <c r="BAJ47" s="41"/>
      <c r="BAK47" s="41"/>
      <c r="BAL47" s="41"/>
      <c r="BAM47" s="41"/>
      <c r="BAN47" s="41"/>
      <c r="BAO47" s="41"/>
      <c r="BAP47" s="41"/>
      <c r="BAQ47" s="41"/>
      <c r="BAR47" s="41"/>
      <c r="BAS47" s="41"/>
      <c r="BAT47" s="41"/>
      <c r="BAU47" s="41"/>
      <c r="BAV47" s="41"/>
      <c r="BAW47" s="41"/>
      <c r="BAX47" s="41"/>
      <c r="BAY47" s="41"/>
      <c r="BAZ47" s="41"/>
      <c r="BBA47" s="41"/>
      <c r="BBB47" s="41"/>
      <c r="BBC47" s="41"/>
      <c r="BBD47" s="41"/>
      <c r="BBE47" s="41"/>
      <c r="BBF47" s="41"/>
      <c r="BBG47" s="41"/>
      <c r="BBH47" s="41"/>
      <c r="BBI47" s="41"/>
      <c r="BBJ47" s="41"/>
      <c r="BBK47" s="41"/>
      <c r="BBL47" s="41"/>
      <c r="BBM47" s="41"/>
      <c r="BBN47" s="41"/>
      <c r="BBO47" s="41"/>
      <c r="BBP47" s="41"/>
      <c r="BBQ47" s="41"/>
      <c r="BBR47" s="41"/>
      <c r="BBS47" s="41"/>
      <c r="BBT47" s="41"/>
      <c r="BBU47" s="41"/>
      <c r="BBV47" s="41"/>
      <c r="BBW47" s="41"/>
      <c r="BBX47" s="41"/>
      <c r="BBY47" s="41"/>
      <c r="BBZ47" s="41"/>
      <c r="BCA47" s="41"/>
      <c r="BCB47" s="41"/>
      <c r="BCC47" s="41"/>
      <c r="BCD47" s="41"/>
      <c r="BCE47" s="41"/>
      <c r="BCF47" s="41"/>
      <c r="BCG47" s="41"/>
      <c r="BCH47" s="41"/>
      <c r="BCI47" s="41"/>
      <c r="BCJ47" s="41"/>
      <c r="BCK47" s="41"/>
      <c r="BCL47" s="41"/>
      <c r="BCM47" s="41"/>
      <c r="BCN47" s="41"/>
      <c r="BCO47" s="41"/>
      <c r="BCP47" s="41"/>
      <c r="BCQ47" s="41"/>
      <c r="BCR47" s="41"/>
      <c r="BCS47" s="41"/>
      <c r="BCT47" s="41"/>
      <c r="BCU47" s="41"/>
      <c r="BCV47" s="41"/>
      <c r="BCW47" s="41"/>
      <c r="BCX47" s="41"/>
      <c r="BCY47" s="41"/>
      <c r="BCZ47" s="41"/>
      <c r="BDA47" s="41"/>
      <c r="BDB47" s="41"/>
      <c r="BDC47" s="41"/>
      <c r="BDD47" s="41"/>
      <c r="BDE47" s="41"/>
      <c r="BDF47" s="41"/>
      <c r="BDG47" s="41"/>
      <c r="BDH47" s="41"/>
      <c r="BDI47" s="41"/>
      <c r="BDJ47" s="41"/>
      <c r="BDK47" s="41"/>
      <c r="BDL47" s="41"/>
      <c r="BDM47" s="41"/>
      <c r="BDN47" s="41"/>
      <c r="BDO47" s="41"/>
      <c r="BDP47" s="41"/>
      <c r="BDQ47" s="41"/>
      <c r="BDR47" s="41"/>
      <c r="BDS47" s="41"/>
      <c r="BDT47" s="41"/>
      <c r="BDU47" s="41"/>
      <c r="BDV47" s="41"/>
      <c r="BDW47" s="41"/>
      <c r="BDX47" s="41"/>
      <c r="BDY47" s="41"/>
      <c r="BDZ47" s="41"/>
      <c r="BEA47" s="41"/>
      <c r="BEB47" s="41"/>
      <c r="BEC47" s="41"/>
      <c r="BED47" s="41"/>
      <c r="BEE47" s="41"/>
      <c r="BEF47" s="41"/>
      <c r="BEG47" s="41"/>
      <c r="BEH47" s="41"/>
      <c r="BEI47" s="41"/>
      <c r="BEJ47" s="41"/>
      <c r="BEK47" s="41"/>
      <c r="BEL47" s="41"/>
      <c r="BEM47" s="41"/>
      <c r="BEN47" s="41"/>
      <c r="BEO47" s="41"/>
      <c r="BEP47" s="41"/>
      <c r="BEQ47" s="41"/>
      <c r="BER47" s="41"/>
      <c r="BES47" s="41"/>
      <c r="BET47" s="41"/>
      <c r="BEU47" s="41"/>
      <c r="BEV47" s="41"/>
      <c r="BEW47" s="41"/>
      <c r="BEX47" s="41"/>
      <c r="BEY47" s="41"/>
      <c r="BEZ47" s="41"/>
      <c r="BFA47" s="41"/>
      <c r="BFB47" s="41"/>
      <c r="BFC47" s="41"/>
      <c r="BFD47" s="41"/>
      <c r="BFE47" s="41"/>
      <c r="BFF47" s="41"/>
      <c r="BFG47" s="41"/>
      <c r="BFH47" s="41"/>
      <c r="BFI47" s="41"/>
      <c r="BFJ47" s="41"/>
      <c r="BFK47" s="41"/>
      <c r="BFL47" s="41"/>
      <c r="BFM47" s="41"/>
      <c r="BFN47" s="41"/>
      <c r="BFO47" s="41"/>
      <c r="BFP47" s="41"/>
      <c r="BFQ47" s="41"/>
      <c r="BFR47" s="41"/>
      <c r="BFS47" s="41"/>
      <c r="BFT47" s="41"/>
      <c r="BFU47" s="41"/>
      <c r="BFV47" s="41"/>
      <c r="BFW47" s="41"/>
      <c r="BFX47" s="41"/>
      <c r="BFY47" s="41"/>
      <c r="BFZ47" s="41"/>
      <c r="BGA47" s="41"/>
      <c r="BGB47" s="41"/>
      <c r="BGC47" s="41"/>
      <c r="BGD47" s="41"/>
      <c r="BGE47" s="41"/>
      <c r="BGF47" s="41"/>
      <c r="BGG47" s="41"/>
      <c r="BGH47" s="41"/>
      <c r="BGI47" s="41"/>
      <c r="BGJ47" s="41"/>
      <c r="BGK47" s="41"/>
      <c r="BGL47" s="41"/>
      <c r="BGM47" s="41"/>
      <c r="BGN47" s="41"/>
      <c r="BGO47" s="41"/>
      <c r="BGP47" s="41"/>
      <c r="BGQ47" s="41"/>
      <c r="BGR47" s="41"/>
      <c r="BGS47" s="41"/>
      <c r="BGT47" s="41"/>
      <c r="BGU47" s="41"/>
      <c r="BGV47" s="41"/>
      <c r="BGW47" s="41"/>
      <c r="BGX47" s="41"/>
      <c r="BGY47" s="41"/>
      <c r="BGZ47" s="41"/>
      <c r="BHA47" s="41"/>
      <c r="BHB47" s="41"/>
      <c r="BHC47" s="41"/>
      <c r="BHD47" s="41"/>
      <c r="BHE47" s="41"/>
      <c r="BHF47" s="41"/>
      <c r="BHG47" s="41"/>
      <c r="BHH47" s="41"/>
      <c r="BHI47" s="41"/>
      <c r="BHJ47" s="41"/>
      <c r="BHK47" s="41"/>
      <c r="BHL47" s="41"/>
      <c r="BHM47" s="41"/>
      <c r="BHN47" s="41"/>
      <c r="BHO47" s="41"/>
      <c r="BHP47" s="41"/>
      <c r="BHQ47" s="41"/>
      <c r="BHR47" s="41"/>
      <c r="BHS47" s="41"/>
      <c r="BHT47" s="41"/>
      <c r="BHU47" s="41"/>
      <c r="BHV47" s="41"/>
      <c r="BHW47" s="41"/>
      <c r="BHX47" s="41"/>
      <c r="BHY47" s="41"/>
      <c r="BHZ47" s="41"/>
      <c r="BIA47" s="41"/>
      <c r="BIB47" s="41"/>
      <c r="BIC47" s="41"/>
      <c r="BID47" s="41"/>
      <c r="BIE47" s="41"/>
      <c r="BIF47" s="41"/>
      <c r="BIG47" s="41"/>
      <c r="BIH47" s="41"/>
      <c r="BII47" s="41"/>
      <c r="BIJ47" s="41"/>
      <c r="BIK47" s="41"/>
      <c r="BIL47" s="41"/>
      <c r="BIM47" s="41"/>
      <c r="BIN47" s="41"/>
      <c r="BIO47" s="41"/>
      <c r="BIP47" s="41"/>
      <c r="BIQ47" s="41"/>
      <c r="BIR47" s="41"/>
      <c r="BIS47" s="41"/>
      <c r="BIT47" s="41"/>
      <c r="BIU47" s="41"/>
      <c r="BIV47" s="41"/>
      <c r="BIW47" s="41"/>
      <c r="BIX47" s="41"/>
      <c r="BIY47" s="41"/>
      <c r="BIZ47" s="41"/>
      <c r="BJA47" s="41"/>
      <c r="BJB47" s="41"/>
      <c r="BJC47" s="41"/>
      <c r="BJD47" s="41"/>
      <c r="BJE47" s="41"/>
      <c r="BJF47" s="41"/>
      <c r="BJG47" s="41"/>
      <c r="BJH47" s="41"/>
      <c r="BJI47" s="41"/>
      <c r="BJJ47" s="41"/>
      <c r="BJK47" s="41"/>
      <c r="BJL47" s="41"/>
      <c r="BJM47" s="41"/>
      <c r="BJN47" s="41"/>
      <c r="BJO47" s="41"/>
      <c r="BJP47" s="41"/>
      <c r="BJQ47" s="41"/>
      <c r="BJR47" s="41"/>
      <c r="BJS47" s="41"/>
      <c r="BJT47" s="41"/>
      <c r="BJU47" s="41"/>
      <c r="BJV47" s="41"/>
      <c r="BJW47" s="41"/>
      <c r="BJX47" s="41"/>
      <c r="BJY47" s="41"/>
      <c r="BJZ47" s="41"/>
      <c r="BKA47" s="41"/>
      <c r="BKB47" s="41"/>
      <c r="BKC47" s="41"/>
      <c r="BKD47" s="41"/>
      <c r="BKE47" s="41"/>
      <c r="BKF47" s="41"/>
      <c r="BKG47" s="41"/>
      <c r="BKH47" s="41"/>
      <c r="BKI47" s="41"/>
      <c r="BKJ47" s="41"/>
      <c r="BKK47" s="41"/>
      <c r="BKL47" s="41"/>
      <c r="BKM47" s="41"/>
      <c r="BKN47" s="41"/>
      <c r="BKO47" s="41"/>
      <c r="BKP47" s="41"/>
      <c r="BKQ47" s="41"/>
      <c r="BKR47" s="41"/>
      <c r="BKS47" s="41"/>
      <c r="BKT47" s="41"/>
      <c r="BKU47" s="41"/>
      <c r="BKV47" s="41"/>
      <c r="BKW47" s="41"/>
      <c r="BKX47" s="41"/>
      <c r="BKY47" s="41"/>
      <c r="BKZ47" s="41"/>
      <c r="BLA47" s="41"/>
      <c r="BLB47" s="41"/>
      <c r="BLC47" s="41"/>
      <c r="BLD47" s="41"/>
      <c r="BLE47" s="41"/>
      <c r="BLF47" s="41"/>
      <c r="BLG47" s="41"/>
      <c r="BLH47" s="41"/>
      <c r="BLI47" s="41"/>
      <c r="BLJ47" s="41"/>
      <c r="BLK47" s="41"/>
      <c r="BLL47" s="41"/>
      <c r="BLM47" s="41"/>
      <c r="BLN47" s="41"/>
      <c r="BLO47" s="41"/>
      <c r="BLP47" s="41"/>
      <c r="BLQ47" s="41"/>
      <c r="BLR47" s="41"/>
      <c r="BLS47" s="41"/>
      <c r="BLT47" s="41"/>
      <c r="BLU47" s="41"/>
      <c r="BLV47" s="41"/>
      <c r="BLW47" s="41"/>
      <c r="BLX47" s="41"/>
      <c r="BLY47" s="41"/>
      <c r="BLZ47" s="41"/>
      <c r="BMA47" s="41"/>
      <c r="BMB47" s="41"/>
      <c r="BMC47" s="41"/>
      <c r="BMD47" s="41"/>
      <c r="BME47" s="41"/>
      <c r="BMF47" s="41"/>
      <c r="BMG47" s="41"/>
      <c r="BMH47" s="41"/>
      <c r="BMI47" s="41"/>
      <c r="BMJ47" s="41"/>
      <c r="BMK47" s="41"/>
      <c r="BML47" s="41"/>
      <c r="BMM47" s="41"/>
      <c r="BMN47" s="41"/>
      <c r="BMO47" s="41"/>
      <c r="BMP47" s="41"/>
      <c r="BMQ47" s="41"/>
      <c r="BMR47" s="41"/>
      <c r="BMS47" s="41"/>
      <c r="BMT47" s="41"/>
      <c r="BMU47" s="41"/>
      <c r="BMV47" s="41"/>
      <c r="BMW47" s="41"/>
      <c r="BMX47" s="41"/>
      <c r="BMY47" s="41"/>
      <c r="BMZ47" s="41"/>
      <c r="BNA47" s="41"/>
      <c r="BNB47" s="41"/>
      <c r="BNC47" s="41"/>
      <c r="BND47" s="41"/>
      <c r="BNE47" s="41"/>
      <c r="BNF47" s="41"/>
      <c r="BNG47" s="41"/>
      <c r="BNH47" s="41"/>
      <c r="BNI47" s="41"/>
      <c r="BNJ47" s="41"/>
      <c r="BNK47" s="41"/>
      <c r="BNL47" s="41"/>
      <c r="BNM47" s="41"/>
      <c r="BNN47" s="41"/>
      <c r="BNO47" s="41"/>
      <c r="BNP47" s="41"/>
      <c r="BNQ47" s="41"/>
      <c r="BNR47" s="41"/>
      <c r="BNS47" s="41"/>
      <c r="BNT47" s="41"/>
      <c r="BNU47" s="41"/>
      <c r="BNV47" s="41"/>
      <c r="BNW47" s="41"/>
      <c r="BNX47" s="41"/>
      <c r="BNY47" s="41"/>
      <c r="BNZ47" s="41"/>
      <c r="BOA47" s="41"/>
      <c r="BOB47" s="41"/>
      <c r="BOC47" s="41"/>
      <c r="BOD47" s="41"/>
      <c r="BOE47" s="41"/>
      <c r="BOF47" s="41"/>
      <c r="BOG47" s="41"/>
      <c r="BOH47" s="41"/>
      <c r="BOI47" s="41"/>
      <c r="BOJ47" s="41"/>
      <c r="BOK47" s="41"/>
      <c r="BOL47" s="41"/>
      <c r="BOM47" s="41"/>
      <c r="BON47" s="41"/>
      <c r="BOO47" s="41"/>
      <c r="BOP47" s="41"/>
      <c r="BOQ47" s="41"/>
      <c r="BOR47" s="41"/>
      <c r="BOS47" s="41"/>
      <c r="BOT47" s="41"/>
      <c r="BOU47" s="41"/>
      <c r="BOV47" s="41"/>
      <c r="BOW47" s="41"/>
      <c r="BOX47" s="41"/>
      <c r="BOY47" s="41"/>
      <c r="BOZ47" s="41"/>
      <c r="BPA47" s="41"/>
      <c r="BPB47" s="41"/>
      <c r="BPC47" s="41"/>
      <c r="BPD47" s="41"/>
      <c r="BPE47" s="41"/>
      <c r="BPF47" s="41"/>
      <c r="BPG47" s="41"/>
      <c r="BPH47" s="41"/>
      <c r="BPI47" s="41"/>
      <c r="BPJ47" s="41"/>
      <c r="BPK47" s="41"/>
      <c r="BPL47" s="41"/>
      <c r="BPM47" s="41"/>
      <c r="BPN47" s="41"/>
      <c r="BPO47" s="41"/>
      <c r="BPP47" s="41"/>
      <c r="BPQ47" s="41"/>
      <c r="BPR47" s="41"/>
      <c r="BPS47" s="41"/>
      <c r="BPT47" s="41"/>
      <c r="BPU47" s="41"/>
      <c r="BPV47" s="41"/>
      <c r="BPW47" s="41"/>
      <c r="BPX47" s="41"/>
      <c r="BPY47" s="41"/>
      <c r="BPZ47" s="41"/>
      <c r="BQA47" s="41"/>
      <c r="BQB47" s="41"/>
      <c r="BQC47" s="41"/>
      <c r="BQD47" s="41"/>
      <c r="BQE47" s="41"/>
      <c r="BQF47" s="41"/>
      <c r="BQG47" s="41"/>
      <c r="BQH47" s="41"/>
      <c r="BQI47" s="41"/>
      <c r="BQJ47" s="41"/>
      <c r="BQK47" s="41"/>
      <c r="BQL47" s="41"/>
      <c r="BQM47" s="41"/>
      <c r="BQN47" s="41"/>
      <c r="BQO47" s="41"/>
      <c r="BQP47" s="41"/>
      <c r="BQQ47" s="41"/>
      <c r="BQR47" s="41"/>
      <c r="BQS47" s="41"/>
      <c r="BQT47" s="41"/>
      <c r="BQU47" s="41"/>
      <c r="BQV47" s="41"/>
      <c r="BQW47" s="41"/>
      <c r="BQX47" s="41"/>
      <c r="BQY47" s="41"/>
      <c r="BQZ47" s="41"/>
      <c r="BRA47" s="41"/>
      <c r="BRB47" s="41"/>
      <c r="BRC47" s="41"/>
      <c r="BRD47" s="41"/>
      <c r="BRE47" s="41"/>
      <c r="BRF47" s="41"/>
      <c r="BRG47" s="41"/>
      <c r="BRH47" s="41"/>
      <c r="BRI47" s="41"/>
      <c r="BRJ47" s="41"/>
      <c r="BRK47" s="41"/>
      <c r="BRL47" s="41"/>
      <c r="BRM47" s="41"/>
      <c r="BRN47" s="41"/>
      <c r="BRO47" s="41"/>
      <c r="BRP47" s="41"/>
      <c r="BRQ47" s="41"/>
      <c r="BRR47" s="41"/>
      <c r="BRS47" s="41"/>
      <c r="BRT47" s="41"/>
      <c r="BRU47" s="41"/>
      <c r="BRV47" s="41"/>
      <c r="BRW47" s="41"/>
      <c r="BRX47" s="41"/>
      <c r="BRY47" s="41"/>
      <c r="BRZ47" s="41"/>
      <c r="BSA47" s="41"/>
      <c r="BSB47" s="41"/>
      <c r="BSC47" s="41"/>
      <c r="BSD47" s="41"/>
      <c r="BSE47" s="41"/>
      <c r="BSF47" s="41"/>
      <c r="BSG47" s="41"/>
      <c r="BSH47" s="41"/>
      <c r="BSI47" s="41"/>
      <c r="BSJ47" s="41"/>
      <c r="BSK47" s="41"/>
      <c r="BSL47" s="41"/>
      <c r="BSM47" s="41"/>
      <c r="BSN47" s="41"/>
      <c r="BSO47" s="41"/>
      <c r="BSP47" s="41"/>
      <c r="BSQ47" s="41"/>
      <c r="BSR47" s="41"/>
      <c r="BSS47" s="41"/>
      <c r="BST47" s="41"/>
      <c r="BSU47" s="41"/>
      <c r="BSV47" s="41"/>
      <c r="BSW47" s="41"/>
      <c r="BSX47" s="41"/>
      <c r="BSY47" s="41"/>
      <c r="BSZ47" s="41"/>
      <c r="BTA47" s="41"/>
      <c r="BTB47" s="41"/>
      <c r="BTC47" s="41"/>
      <c r="BTD47" s="41"/>
      <c r="BTE47" s="41"/>
      <c r="BTF47" s="41"/>
      <c r="BTG47" s="41"/>
      <c r="BTH47" s="41"/>
      <c r="BTI47" s="41"/>
      <c r="BTJ47" s="41"/>
      <c r="BTK47" s="41"/>
      <c r="BTL47" s="41"/>
      <c r="BTM47" s="41"/>
      <c r="BTN47" s="41"/>
      <c r="BTO47" s="41"/>
      <c r="BTP47" s="41"/>
      <c r="BTQ47" s="41"/>
      <c r="BTR47" s="41"/>
      <c r="BTS47" s="41"/>
      <c r="BTT47" s="41"/>
      <c r="BTU47" s="41"/>
      <c r="BTV47" s="41"/>
      <c r="BTW47" s="41"/>
      <c r="BTX47" s="41"/>
      <c r="BTY47" s="41"/>
      <c r="BTZ47" s="41"/>
      <c r="BUA47" s="41"/>
      <c r="BUB47" s="41"/>
      <c r="BUC47" s="41"/>
      <c r="BUD47" s="41"/>
      <c r="BUE47" s="41"/>
      <c r="BUF47" s="41"/>
      <c r="BUG47" s="41"/>
      <c r="BUH47" s="41"/>
      <c r="BUI47" s="41"/>
      <c r="BUJ47" s="41"/>
      <c r="BUK47" s="41"/>
      <c r="BUL47" s="41"/>
      <c r="BUM47" s="41"/>
      <c r="BUN47" s="41"/>
      <c r="BUO47" s="41"/>
      <c r="BUP47" s="41"/>
      <c r="BUQ47" s="41"/>
      <c r="BUR47" s="41"/>
      <c r="BUS47" s="41"/>
      <c r="BUT47" s="41"/>
      <c r="BUU47" s="41"/>
      <c r="BUV47" s="41"/>
      <c r="BUW47" s="41"/>
      <c r="BUX47" s="41"/>
      <c r="BUY47" s="41"/>
      <c r="BUZ47" s="41"/>
      <c r="BVA47" s="41"/>
      <c r="BVB47" s="41"/>
      <c r="BVC47" s="41"/>
      <c r="BVD47" s="41"/>
      <c r="BVE47" s="41"/>
      <c r="BVF47" s="41"/>
      <c r="BVG47" s="41"/>
      <c r="BVH47" s="41"/>
      <c r="BVI47" s="41"/>
      <c r="BVJ47" s="41"/>
      <c r="BVK47" s="41"/>
      <c r="BVL47" s="41"/>
      <c r="BVM47" s="41"/>
      <c r="BVN47" s="41"/>
      <c r="BVO47" s="41"/>
      <c r="BVP47" s="41"/>
      <c r="BVQ47" s="41"/>
      <c r="BVR47" s="41"/>
      <c r="BVS47" s="41"/>
      <c r="BVT47" s="41"/>
      <c r="BVU47" s="41"/>
      <c r="BVV47" s="41"/>
      <c r="BVW47" s="41"/>
      <c r="BVX47" s="41"/>
      <c r="BVY47" s="41"/>
      <c r="BVZ47" s="41"/>
      <c r="BWA47" s="41"/>
      <c r="BWB47" s="41"/>
      <c r="BWC47" s="41"/>
      <c r="BWD47" s="41"/>
      <c r="BWE47" s="41"/>
      <c r="BWF47" s="41"/>
      <c r="BWG47" s="41"/>
      <c r="BWH47" s="41"/>
      <c r="BWI47" s="41"/>
      <c r="BWJ47" s="41"/>
      <c r="BWK47" s="41"/>
      <c r="BWL47" s="41"/>
      <c r="BWM47" s="41"/>
      <c r="BWN47" s="41"/>
      <c r="BWO47" s="41"/>
      <c r="BWP47" s="41"/>
      <c r="BWQ47" s="41"/>
      <c r="BWR47" s="41"/>
      <c r="BWS47" s="41"/>
      <c r="BWT47" s="41"/>
      <c r="BWU47" s="41"/>
      <c r="BWV47" s="41"/>
      <c r="BWW47" s="41"/>
      <c r="BWX47" s="41"/>
      <c r="BWY47" s="41"/>
      <c r="BWZ47" s="41"/>
      <c r="BXA47" s="41"/>
      <c r="BXB47" s="41"/>
      <c r="BXC47" s="41"/>
      <c r="BXD47" s="41"/>
      <c r="BXE47" s="41"/>
      <c r="BXF47" s="41"/>
      <c r="BXG47" s="41"/>
      <c r="BXH47" s="41"/>
      <c r="BXI47" s="41"/>
      <c r="BXJ47" s="41"/>
      <c r="BXK47" s="41"/>
      <c r="BXL47" s="41"/>
      <c r="BXM47" s="41"/>
      <c r="BXN47" s="41"/>
      <c r="BXO47" s="41"/>
      <c r="BXP47" s="41"/>
      <c r="BXQ47" s="41"/>
      <c r="BXR47" s="41"/>
      <c r="BXS47" s="41"/>
      <c r="BXT47" s="41"/>
      <c r="BXU47" s="41"/>
      <c r="BXV47" s="41"/>
      <c r="BXW47" s="41"/>
      <c r="BXX47" s="41"/>
      <c r="BXY47" s="41"/>
      <c r="BXZ47" s="41"/>
      <c r="BYA47" s="41"/>
      <c r="BYB47" s="41"/>
      <c r="BYC47" s="41"/>
      <c r="BYD47" s="41"/>
      <c r="BYE47" s="41"/>
      <c r="BYF47" s="41"/>
      <c r="BYG47" s="41"/>
      <c r="BYH47" s="41"/>
      <c r="BYI47" s="41"/>
      <c r="BYJ47" s="41"/>
      <c r="BYK47" s="41"/>
      <c r="BYL47" s="41"/>
      <c r="BYM47" s="41"/>
      <c r="BYN47" s="41"/>
      <c r="BYO47" s="41"/>
      <c r="BYP47" s="41"/>
      <c r="BYQ47" s="41"/>
      <c r="BYR47" s="41"/>
      <c r="BYS47" s="41"/>
      <c r="BYT47" s="41"/>
      <c r="BYU47" s="41"/>
      <c r="BYV47" s="41"/>
      <c r="BYW47" s="41"/>
      <c r="BYX47" s="41"/>
      <c r="BYY47" s="41"/>
      <c r="BYZ47" s="41"/>
      <c r="BZA47" s="41"/>
      <c r="BZB47" s="41"/>
      <c r="BZC47" s="41"/>
      <c r="BZD47" s="41"/>
      <c r="BZE47" s="41"/>
      <c r="BZF47" s="41"/>
      <c r="BZG47" s="41"/>
      <c r="BZH47" s="41"/>
      <c r="BZI47" s="41"/>
      <c r="BZJ47" s="41"/>
      <c r="BZK47" s="41"/>
      <c r="BZL47" s="41"/>
      <c r="BZM47" s="41"/>
      <c r="BZN47" s="41"/>
      <c r="BZO47" s="41"/>
      <c r="BZP47" s="41"/>
      <c r="BZQ47" s="41"/>
      <c r="BZR47" s="41"/>
      <c r="BZS47" s="41"/>
      <c r="BZT47" s="41"/>
      <c r="BZU47" s="41"/>
      <c r="BZV47" s="41"/>
      <c r="BZW47" s="41"/>
      <c r="BZX47" s="41"/>
      <c r="BZY47" s="41"/>
      <c r="BZZ47" s="41"/>
      <c r="CAA47" s="41"/>
      <c r="CAB47" s="41"/>
      <c r="CAC47" s="41"/>
      <c r="CAD47" s="41"/>
      <c r="CAE47" s="41"/>
      <c r="CAF47" s="41"/>
      <c r="CAG47" s="41"/>
      <c r="CAH47" s="41"/>
      <c r="CAI47" s="41"/>
      <c r="CAJ47" s="41"/>
      <c r="CAK47" s="41"/>
      <c r="CAL47" s="41"/>
      <c r="CAM47" s="41"/>
      <c r="CAN47" s="41"/>
      <c r="CAO47" s="41"/>
      <c r="CAP47" s="41"/>
      <c r="CAQ47" s="41"/>
      <c r="CAR47" s="41"/>
      <c r="CAS47" s="41"/>
      <c r="CAT47" s="41"/>
      <c r="CAU47" s="41"/>
      <c r="CAV47" s="41"/>
      <c r="CAW47" s="41"/>
      <c r="CAX47" s="41"/>
      <c r="CAY47" s="41"/>
      <c r="CAZ47" s="41"/>
      <c r="CBA47" s="41"/>
      <c r="CBB47" s="41"/>
      <c r="CBC47" s="41"/>
      <c r="CBD47" s="41"/>
      <c r="CBE47" s="41"/>
      <c r="CBF47" s="41"/>
      <c r="CBG47" s="41"/>
      <c r="CBH47" s="41"/>
      <c r="CBI47" s="41"/>
      <c r="CBJ47" s="41"/>
      <c r="CBK47" s="41"/>
      <c r="CBL47" s="41"/>
      <c r="CBM47" s="41"/>
      <c r="CBN47" s="41"/>
      <c r="CBO47" s="41"/>
      <c r="CBP47" s="41"/>
      <c r="CBQ47" s="41"/>
      <c r="CBR47" s="41"/>
      <c r="CBS47" s="41"/>
      <c r="CBT47" s="41"/>
      <c r="CBU47" s="41"/>
      <c r="CBV47" s="41"/>
      <c r="CBW47" s="41"/>
      <c r="CBX47" s="41"/>
      <c r="CBY47" s="41"/>
      <c r="CBZ47" s="41"/>
      <c r="CCA47" s="41"/>
      <c r="CCB47" s="41"/>
      <c r="CCC47" s="41"/>
      <c r="CCD47" s="41"/>
      <c r="CCE47" s="41"/>
      <c r="CCF47" s="41"/>
      <c r="CCG47" s="41"/>
      <c r="CCH47" s="41"/>
      <c r="CCI47" s="41"/>
      <c r="CCJ47" s="41"/>
      <c r="CCK47" s="41"/>
      <c r="CCL47" s="41"/>
      <c r="CCM47" s="41"/>
      <c r="CCN47" s="41"/>
      <c r="CCO47" s="41"/>
      <c r="CCP47" s="41"/>
      <c r="CCQ47" s="41"/>
      <c r="CCR47" s="41"/>
      <c r="CCS47" s="41"/>
      <c r="CCT47" s="41"/>
      <c r="CCU47" s="41"/>
      <c r="CCV47" s="41"/>
      <c r="CCW47" s="41"/>
      <c r="CCX47" s="41"/>
      <c r="CCY47" s="41"/>
      <c r="CCZ47" s="41"/>
      <c r="CDA47" s="41"/>
      <c r="CDB47" s="41"/>
      <c r="CDC47" s="41"/>
      <c r="CDD47" s="41"/>
      <c r="CDE47" s="41"/>
      <c r="CDF47" s="41"/>
      <c r="CDG47" s="41"/>
      <c r="CDH47" s="41"/>
      <c r="CDI47" s="41"/>
      <c r="CDJ47" s="41"/>
      <c r="CDK47" s="41"/>
      <c r="CDL47" s="41"/>
      <c r="CDM47" s="41"/>
      <c r="CDN47" s="41"/>
      <c r="CDO47" s="41"/>
      <c r="CDP47" s="41"/>
      <c r="CDQ47" s="41"/>
      <c r="CDR47" s="41"/>
      <c r="CDS47" s="41"/>
      <c r="CDT47" s="41"/>
      <c r="CDU47" s="41"/>
      <c r="CDV47" s="41"/>
      <c r="CDW47" s="41"/>
      <c r="CDX47" s="41"/>
      <c r="CDY47" s="41"/>
      <c r="CDZ47" s="41"/>
      <c r="CEA47" s="41"/>
      <c r="CEB47" s="41"/>
      <c r="CEC47" s="41"/>
      <c r="CED47" s="41"/>
      <c r="CEE47" s="41"/>
      <c r="CEF47" s="41"/>
      <c r="CEG47" s="41"/>
      <c r="CEH47" s="41"/>
      <c r="CEI47" s="41"/>
      <c r="CEJ47" s="41"/>
      <c r="CEK47" s="41"/>
      <c r="CEL47" s="41"/>
      <c r="CEM47" s="41"/>
      <c r="CEN47" s="41"/>
      <c r="CEO47" s="41"/>
      <c r="CEP47" s="41"/>
      <c r="CEQ47" s="41"/>
      <c r="CER47" s="41"/>
      <c r="CES47" s="41"/>
      <c r="CET47" s="41"/>
      <c r="CEU47" s="41"/>
      <c r="CEV47" s="41"/>
      <c r="CEW47" s="41"/>
      <c r="CEX47" s="41"/>
      <c r="CEY47" s="41"/>
      <c r="CEZ47" s="41"/>
      <c r="CFA47" s="41"/>
      <c r="CFB47" s="41"/>
      <c r="CFC47" s="41"/>
      <c r="CFD47" s="41"/>
      <c r="CFE47" s="41"/>
      <c r="CFF47" s="41"/>
      <c r="CFG47" s="41"/>
      <c r="CFH47" s="41"/>
      <c r="CFI47" s="41"/>
      <c r="CFJ47" s="41"/>
      <c r="CFK47" s="41"/>
      <c r="CFL47" s="41"/>
      <c r="CFM47" s="41"/>
      <c r="CFN47" s="41"/>
      <c r="CFO47" s="41"/>
      <c r="CFP47" s="41"/>
      <c r="CFQ47" s="41"/>
      <c r="CFR47" s="41"/>
      <c r="CFS47" s="41"/>
      <c r="CFT47" s="41"/>
      <c r="CFU47" s="41"/>
      <c r="CFV47" s="41"/>
      <c r="CFW47" s="41"/>
      <c r="CFX47" s="41"/>
      <c r="CFY47" s="41"/>
      <c r="CFZ47" s="41"/>
      <c r="CGA47" s="41"/>
      <c r="CGB47" s="41"/>
      <c r="CGC47" s="41"/>
      <c r="CGD47" s="41"/>
      <c r="CGE47" s="41"/>
      <c r="CGF47" s="41"/>
      <c r="CGG47" s="41"/>
      <c r="CGH47" s="41"/>
      <c r="CGI47" s="41"/>
      <c r="CGJ47" s="41"/>
      <c r="CGK47" s="41"/>
      <c r="CGL47" s="41"/>
      <c r="CGM47" s="41"/>
      <c r="CGN47" s="41"/>
      <c r="CGO47" s="41"/>
      <c r="CGP47" s="41"/>
      <c r="CGQ47" s="41"/>
      <c r="CGR47" s="41"/>
      <c r="CGS47" s="41"/>
      <c r="CGT47" s="41"/>
      <c r="CGU47" s="41"/>
      <c r="CGV47" s="41"/>
      <c r="CGW47" s="41"/>
      <c r="CGX47" s="41"/>
      <c r="CGY47" s="41"/>
      <c r="CGZ47" s="41"/>
      <c r="CHA47" s="41"/>
      <c r="CHB47" s="41"/>
      <c r="CHC47" s="41"/>
      <c r="CHD47" s="41"/>
      <c r="CHE47" s="41"/>
      <c r="CHF47" s="41"/>
      <c r="CHG47" s="41"/>
      <c r="CHH47" s="41"/>
      <c r="CHI47" s="41"/>
      <c r="CHJ47" s="41"/>
      <c r="CHK47" s="41"/>
      <c r="CHL47" s="41"/>
      <c r="CHM47" s="41"/>
      <c r="CHN47" s="41"/>
      <c r="CHO47" s="41"/>
      <c r="CHP47" s="41"/>
      <c r="CHQ47" s="41"/>
      <c r="CHR47" s="41"/>
      <c r="CHS47" s="41"/>
      <c r="CHT47" s="41"/>
      <c r="CHU47" s="41"/>
      <c r="CHV47" s="41"/>
      <c r="CHW47" s="41"/>
      <c r="CHX47" s="41"/>
      <c r="CHY47" s="41"/>
      <c r="CHZ47" s="41"/>
      <c r="CIA47" s="41"/>
      <c r="CIB47" s="41"/>
      <c r="CIC47" s="41"/>
      <c r="CID47" s="41"/>
      <c r="CIE47" s="41"/>
      <c r="CIF47" s="41"/>
      <c r="CIG47" s="41"/>
      <c r="CIH47" s="41"/>
      <c r="CII47" s="41"/>
      <c r="CIJ47" s="41"/>
      <c r="CIK47" s="41"/>
      <c r="CIL47" s="41"/>
      <c r="CIM47" s="41"/>
      <c r="CIN47" s="41"/>
      <c r="CIO47" s="41"/>
      <c r="CIP47" s="41"/>
      <c r="CIQ47" s="41"/>
      <c r="CIR47" s="41"/>
      <c r="CIS47" s="41"/>
      <c r="CIT47" s="41"/>
      <c r="CIU47" s="41"/>
      <c r="CIV47" s="41"/>
      <c r="CIW47" s="41"/>
      <c r="CIX47" s="41"/>
      <c r="CIY47" s="41"/>
      <c r="CIZ47" s="41"/>
      <c r="CJA47" s="41"/>
      <c r="CJB47" s="41"/>
      <c r="CJC47" s="41"/>
      <c r="CJD47" s="41"/>
      <c r="CJE47" s="41"/>
      <c r="CJF47" s="41"/>
      <c r="CJG47" s="41"/>
      <c r="CJH47" s="41"/>
      <c r="CJI47" s="41"/>
      <c r="CJJ47" s="41"/>
      <c r="CJK47" s="41"/>
      <c r="CJL47" s="41"/>
      <c r="CJM47" s="41"/>
      <c r="CJN47" s="41"/>
      <c r="CJO47" s="41"/>
      <c r="CJP47" s="41"/>
      <c r="CJQ47" s="41"/>
      <c r="CJR47" s="41"/>
      <c r="CJS47" s="41"/>
      <c r="CJT47" s="41"/>
      <c r="CJU47" s="41"/>
      <c r="CJV47" s="41"/>
      <c r="CJW47" s="41"/>
      <c r="CJX47" s="41"/>
      <c r="CJY47" s="41"/>
      <c r="CJZ47" s="41"/>
      <c r="CKA47" s="41"/>
      <c r="CKB47" s="41"/>
      <c r="CKC47" s="41"/>
      <c r="CKD47" s="41"/>
      <c r="CKE47" s="41"/>
      <c r="CKF47" s="41"/>
      <c r="CKG47" s="41"/>
      <c r="CKH47" s="41"/>
      <c r="CKI47" s="41"/>
      <c r="CKJ47" s="41"/>
      <c r="CKK47" s="41"/>
      <c r="CKL47" s="41"/>
      <c r="CKM47" s="41"/>
      <c r="CKN47" s="41"/>
      <c r="CKO47" s="41"/>
      <c r="CKP47" s="41"/>
      <c r="CKQ47" s="41"/>
      <c r="CKR47" s="41"/>
      <c r="CKS47" s="41"/>
      <c r="CKT47" s="41"/>
      <c r="CKU47" s="41"/>
      <c r="CKV47" s="41"/>
      <c r="CKW47" s="41"/>
      <c r="CKX47" s="41"/>
      <c r="CKY47" s="41"/>
      <c r="CKZ47" s="41"/>
      <c r="CLA47" s="41"/>
      <c r="CLB47" s="41"/>
      <c r="CLC47" s="41"/>
      <c r="CLD47" s="41"/>
      <c r="CLE47" s="41"/>
      <c r="CLF47" s="41"/>
      <c r="CLG47" s="41"/>
      <c r="CLH47" s="41"/>
      <c r="CLI47" s="41"/>
      <c r="CLJ47" s="41"/>
      <c r="CLK47" s="41"/>
      <c r="CLL47" s="41"/>
      <c r="CLM47" s="41"/>
      <c r="CLN47" s="41"/>
      <c r="CLO47" s="41"/>
      <c r="CLP47" s="41"/>
      <c r="CLQ47" s="41"/>
      <c r="CLR47" s="41"/>
      <c r="CLS47" s="41"/>
      <c r="CLT47" s="41"/>
      <c r="CLU47" s="41"/>
      <c r="CLV47" s="41"/>
      <c r="CLW47" s="41"/>
      <c r="CLX47" s="41"/>
      <c r="CLY47" s="41"/>
      <c r="CLZ47" s="41"/>
      <c r="CMA47" s="41"/>
      <c r="CMB47" s="41"/>
      <c r="CMC47" s="41"/>
      <c r="CMD47" s="41"/>
      <c r="CME47" s="41"/>
      <c r="CMF47" s="41"/>
      <c r="CMG47" s="41"/>
      <c r="CMH47" s="41"/>
      <c r="CMI47" s="41"/>
      <c r="CMJ47" s="41"/>
      <c r="CMK47" s="41"/>
      <c r="CML47" s="41"/>
      <c r="CMM47" s="41"/>
      <c r="CMN47" s="41"/>
      <c r="CMO47" s="41"/>
      <c r="CMP47" s="41"/>
      <c r="CMQ47" s="41"/>
      <c r="CMR47" s="41"/>
      <c r="CMS47" s="41"/>
      <c r="CMT47" s="41"/>
      <c r="CMU47" s="41"/>
      <c r="CMV47" s="41"/>
      <c r="CMW47" s="41"/>
      <c r="CMX47" s="41"/>
      <c r="CMY47" s="41"/>
      <c r="CMZ47" s="41"/>
      <c r="CNA47" s="41"/>
      <c r="CNB47" s="41"/>
      <c r="CNC47" s="41"/>
      <c r="CND47" s="41"/>
      <c r="CNE47" s="41"/>
      <c r="CNF47" s="41"/>
      <c r="CNG47" s="41"/>
      <c r="CNH47" s="41"/>
      <c r="CNI47" s="41"/>
      <c r="CNJ47" s="41"/>
      <c r="CNK47" s="41"/>
      <c r="CNL47" s="41"/>
      <c r="CNM47" s="41"/>
      <c r="CNN47" s="41"/>
      <c r="CNO47" s="41"/>
      <c r="CNP47" s="41"/>
      <c r="CNQ47" s="41"/>
      <c r="CNR47" s="41"/>
      <c r="CNS47" s="41"/>
      <c r="CNT47" s="41"/>
      <c r="CNU47" s="41"/>
      <c r="CNV47" s="41"/>
      <c r="CNW47" s="41"/>
      <c r="CNX47" s="41"/>
      <c r="CNY47" s="41"/>
      <c r="CNZ47" s="41"/>
      <c r="COA47" s="41"/>
      <c r="COB47" s="41"/>
      <c r="COC47" s="41"/>
      <c r="COD47" s="41"/>
      <c r="COE47" s="41"/>
      <c r="COF47" s="41"/>
      <c r="COG47" s="41"/>
      <c r="COH47" s="41"/>
      <c r="COI47" s="41"/>
      <c r="COJ47" s="41"/>
      <c r="COK47" s="41"/>
      <c r="COL47" s="41"/>
      <c r="COM47" s="41"/>
      <c r="CON47" s="41"/>
      <c r="COO47" s="41"/>
      <c r="COP47" s="41"/>
      <c r="COQ47" s="41"/>
      <c r="COR47" s="41"/>
      <c r="COS47" s="41"/>
      <c r="COT47" s="41"/>
      <c r="COU47" s="41"/>
      <c r="COV47" s="41"/>
      <c r="COW47" s="41"/>
      <c r="COX47" s="41"/>
      <c r="COY47" s="41"/>
      <c r="COZ47" s="41"/>
      <c r="CPA47" s="41"/>
      <c r="CPB47" s="41"/>
      <c r="CPC47" s="41"/>
      <c r="CPD47" s="41"/>
      <c r="CPE47" s="41"/>
      <c r="CPF47" s="41"/>
      <c r="CPG47" s="41"/>
      <c r="CPH47" s="41"/>
      <c r="CPI47" s="41"/>
      <c r="CPJ47" s="41"/>
      <c r="CPK47" s="41"/>
      <c r="CPL47" s="41"/>
      <c r="CPM47" s="41"/>
      <c r="CPN47" s="41"/>
      <c r="CPO47" s="41"/>
      <c r="CPP47" s="41"/>
      <c r="CPQ47" s="41"/>
      <c r="CPR47" s="41"/>
      <c r="CPS47" s="41"/>
      <c r="CPT47" s="41"/>
      <c r="CPU47" s="41"/>
      <c r="CPV47" s="41"/>
      <c r="CPW47" s="41"/>
      <c r="CPX47" s="41"/>
      <c r="CPY47" s="41"/>
      <c r="CPZ47" s="41"/>
      <c r="CQA47" s="41"/>
      <c r="CQB47" s="41"/>
      <c r="CQC47" s="41"/>
      <c r="CQD47" s="41"/>
      <c r="CQE47" s="41"/>
      <c r="CQF47" s="41"/>
      <c r="CQG47" s="41"/>
      <c r="CQH47" s="41"/>
      <c r="CQI47" s="41"/>
      <c r="CQJ47" s="41"/>
      <c r="CQK47" s="41"/>
      <c r="CQL47" s="41"/>
      <c r="CQM47" s="41"/>
      <c r="CQN47" s="41"/>
      <c r="CQO47" s="41"/>
      <c r="CQP47" s="41"/>
      <c r="CQQ47" s="41"/>
      <c r="CQR47" s="41"/>
      <c r="CQS47" s="41"/>
      <c r="CQT47" s="41"/>
      <c r="CQU47" s="41"/>
      <c r="CQV47" s="41"/>
      <c r="CQW47" s="41"/>
      <c r="CQX47" s="41"/>
      <c r="CQY47" s="41"/>
      <c r="CQZ47" s="41"/>
      <c r="CRA47" s="41"/>
      <c r="CRB47" s="41"/>
      <c r="CRC47" s="41"/>
      <c r="CRD47" s="41"/>
      <c r="CRE47" s="41"/>
      <c r="CRF47" s="41"/>
      <c r="CRG47" s="41"/>
      <c r="CRH47" s="41"/>
      <c r="CRI47" s="41"/>
      <c r="CRJ47" s="41"/>
      <c r="CRK47" s="41"/>
      <c r="CRL47" s="41"/>
      <c r="CRM47" s="41"/>
      <c r="CRN47" s="41"/>
      <c r="CRO47" s="41"/>
      <c r="CRP47" s="41"/>
      <c r="CRQ47" s="41"/>
      <c r="CRR47" s="41"/>
      <c r="CRS47" s="41"/>
      <c r="CRT47" s="41"/>
      <c r="CRU47" s="41"/>
      <c r="CRV47" s="41"/>
      <c r="CRW47" s="41"/>
      <c r="CRX47" s="41"/>
      <c r="CRY47" s="41"/>
      <c r="CRZ47" s="41"/>
      <c r="CSA47" s="41"/>
      <c r="CSB47" s="41"/>
      <c r="CSC47" s="41"/>
      <c r="CSD47" s="41"/>
      <c r="CSE47" s="41"/>
      <c r="CSF47" s="41"/>
      <c r="CSG47" s="41"/>
      <c r="CSH47" s="41"/>
      <c r="CSI47" s="41"/>
      <c r="CSJ47" s="41"/>
      <c r="CSK47" s="41"/>
      <c r="CSL47" s="41"/>
      <c r="CSM47" s="41"/>
      <c r="CSN47" s="41"/>
      <c r="CSO47" s="41"/>
      <c r="CSP47" s="41"/>
      <c r="CSQ47" s="41"/>
      <c r="CSR47" s="41"/>
      <c r="CSS47" s="41"/>
      <c r="CST47" s="41"/>
      <c r="CSU47" s="41"/>
      <c r="CSV47" s="41"/>
      <c r="CSW47" s="41"/>
      <c r="CSX47" s="41"/>
      <c r="CSY47" s="41"/>
      <c r="CSZ47" s="41"/>
      <c r="CTA47" s="41"/>
      <c r="CTB47" s="41"/>
      <c r="CTC47" s="41"/>
      <c r="CTD47" s="41"/>
      <c r="CTE47" s="41"/>
      <c r="CTF47" s="41"/>
      <c r="CTG47" s="41"/>
      <c r="CTH47" s="41"/>
      <c r="CTI47" s="41"/>
      <c r="CTJ47" s="41"/>
      <c r="CTK47" s="41"/>
      <c r="CTL47" s="41"/>
      <c r="CTM47" s="41"/>
      <c r="CTN47" s="41"/>
      <c r="CTO47" s="41"/>
      <c r="CTP47" s="41"/>
      <c r="CTQ47" s="41"/>
      <c r="CTR47" s="41"/>
      <c r="CTS47" s="41"/>
      <c r="CTT47" s="41"/>
      <c r="CTU47" s="41"/>
      <c r="CTV47" s="41"/>
      <c r="CTW47" s="41"/>
      <c r="CTX47" s="41"/>
      <c r="CTY47" s="41"/>
      <c r="CTZ47" s="41"/>
      <c r="CUA47" s="41"/>
      <c r="CUB47" s="41"/>
      <c r="CUC47" s="41"/>
      <c r="CUD47" s="41"/>
      <c r="CUE47" s="41"/>
      <c r="CUF47" s="41"/>
      <c r="CUG47" s="41"/>
      <c r="CUH47" s="41"/>
      <c r="CUI47" s="41"/>
      <c r="CUJ47" s="41"/>
      <c r="CUK47" s="41"/>
      <c r="CUL47" s="41"/>
      <c r="CUM47" s="41"/>
      <c r="CUN47" s="41"/>
      <c r="CUO47" s="41"/>
      <c r="CUP47" s="41"/>
      <c r="CUQ47" s="41"/>
      <c r="CUR47" s="41"/>
      <c r="CUS47" s="41"/>
      <c r="CUT47" s="41"/>
      <c r="CUU47" s="41"/>
      <c r="CUV47" s="41"/>
      <c r="CUW47" s="41"/>
      <c r="CUX47" s="41"/>
      <c r="CUY47" s="41"/>
      <c r="CUZ47" s="41"/>
      <c r="CVA47" s="41"/>
      <c r="CVB47" s="41"/>
      <c r="CVC47" s="41"/>
      <c r="CVD47" s="41"/>
      <c r="CVE47" s="41"/>
      <c r="CVF47" s="41"/>
      <c r="CVG47" s="41"/>
      <c r="CVH47" s="41"/>
      <c r="CVI47" s="41"/>
      <c r="CVJ47" s="41"/>
      <c r="CVK47" s="41"/>
      <c r="CVL47" s="41"/>
      <c r="CVM47" s="41"/>
      <c r="CVN47" s="41"/>
      <c r="CVO47" s="41"/>
      <c r="CVP47" s="41"/>
      <c r="CVQ47" s="41"/>
      <c r="CVR47" s="41"/>
      <c r="CVS47" s="41"/>
      <c r="CVT47" s="41"/>
      <c r="CVU47" s="41"/>
      <c r="CVV47" s="41"/>
      <c r="CVW47" s="41"/>
      <c r="CVX47" s="41"/>
      <c r="CVY47" s="41"/>
      <c r="CVZ47" s="41"/>
      <c r="CWA47" s="41"/>
      <c r="CWB47" s="41"/>
      <c r="CWC47" s="41"/>
      <c r="CWD47" s="41"/>
      <c r="CWE47" s="41"/>
      <c r="CWF47" s="41"/>
      <c r="CWG47" s="41"/>
      <c r="CWH47" s="41"/>
      <c r="CWI47" s="41"/>
      <c r="CWJ47" s="41"/>
      <c r="CWK47" s="41"/>
      <c r="CWL47" s="41"/>
      <c r="CWM47" s="41"/>
      <c r="CWN47" s="41"/>
      <c r="CWO47" s="41"/>
      <c r="CWP47" s="41"/>
      <c r="CWQ47" s="41"/>
      <c r="CWR47" s="41"/>
      <c r="CWS47" s="41"/>
      <c r="CWT47" s="41"/>
      <c r="CWU47" s="41"/>
      <c r="CWV47" s="41"/>
      <c r="CWW47" s="41"/>
      <c r="CWX47" s="41"/>
      <c r="CWY47" s="41"/>
      <c r="CWZ47" s="41"/>
      <c r="CXA47" s="41"/>
      <c r="CXB47" s="41"/>
      <c r="CXC47" s="41"/>
      <c r="CXD47" s="41"/>
      <c r="CXE47" s="41"/>
      <c r="CXF47" s="41"/>
      <c r="CXG47" s="41"/>
      <c r="CXH47" s="41"/>
      <c r="CXI47" s="41"/>
      <c r="CXJ47" s="41"/>
      <c r="CXK47" s="41"/>
      <c r="CXL47" s="41"/>
      <c r="CXM47" s="41"/>
      <c r="CXN47" s="41"/>
      <c r="CXO47" s="41"/>
      <c r="CXP47" s="41"/>
      <c r="CXQ47" s="41"/>
      <c r="CXR47" s="41"/>
      <c r="CXS47" s="41"/>
      <c r="CXT47" s="41"/>
      <c r="CXU47" s="41"/>
      <c r="CXV47" s="41"/>
      <c r="CXW47" s="41"/>
      <c r="CXX47" s="41"/>
      <c r="CXY47" s="41"/>
      <c r="CXZ47" s="41"/>
      <c r="CYA47" s="41"/>
      <c r="CYB47" s="41"/>
      <c r="CYC47" s="41"/>
      <c r="CYD47" s="41"/>
      <c r="CYE47" s="41"/>
      <c r="CYF47" s="41"/>
      <c r="CYG47" s="41"/>
      <c r="CYH47" s="41"/>
      <c r="CYI47" s="41"/>
      <c r="CYJ47" s="41"/>
      <c r="CYK47" s="41"/>
      <c r="CYL47" s="41"/>
      <c r="CYM47" s="41"/>
      <c r="CYN47" s="41"/>
      <c r="CYO47" s="41"/>
      <c r="CYP47" s="41"/>
      <c r="CYQ47" s="41"/>
      <c r="CYR47" s="41"/>
      <c r="CYS47" s="41"/>
      <c r="CYT47" s="41"/>
      <c r="CYU47" s="41"/>
      <c r="CYV47" s="41"/>
      <c r="CYW47" s="41"/>
      <c r="CYX47" s="41"/>
      <c r="CYY47" s="41"/>
      <c r="CYZ47" s="41"/>
      <c r="CZA47" s="41"/>
      <c r="CZB47" s="41"/>
      <c r="CZC47" s="41"/>
      <c r="CZD47" s="41"/>
      <c r="CZE47" s="41"/>
      <c r="CZF47" s="41"/>
      <c r="CZG47" s="41"/>
      <c r="CZH47" s="41"/>
      <c r="CZI47" s="41"/>
      <c r="CZJ47" s="41"/>
      <c r="CZK47" s="41"/>
      <c r="CZL47" s="41"/>
      <c r="CZM47" s="41"/>
      <c r="CZN47" s="41"/>
      <c r="CZO47" s="41"/>
      <c r="CZP47" s="41"/>
      <c r="CZQ47" s="41"/>
      <c r="CZR47" s="41"/>
      <c r="CZS47" s="41"/>
      <c r="CZT47" s="41"/>
      <c r="CZU47" s="41"/>
      <c r="CZV47" s="41"/>
      <c r="CZW47" s="41"/>
      <c r="CZX47" s="41"/>
      <c r="CZY47" s="41"/>
      <c r="CZZ47" s="41"/>
      <c r="DAA47" s="41"/>
      <c r="DAB47" s="41"/>
      <c r="DAC47" s="41"/>
      <c r="DAD47" s="41"/>
      <c r="DAE47" s="41"/>
      <c r="DAF47" s="41"/>
      <c r="DAG47" s="41"/>
      <c r="DAH47" s="41"/>
      <c r="DAI47" s="41"/>
      <c r="DAJ47" s="41"/>
      <c r="DAK47" s="41"/>
      <c r="DAL47" s="41"/>
      <c r="DAM47" s="41"/>
      <c r="DAN47" s="41"/>
      <c r="DAO47" s="41"/>
      <c r="DAP47" s="41"/>
      <c r="DAQ47" s="41"/>
      <c r="DAR47" s="41"/>
      <c r="DAS47" s="41"/>
      <c r="DAT47" s="41"/>
      <c r="DAU47" s="41"/>
      <c r="DAV47" s="41"/>
      <c r="DAW47" s="41"/>
      <c r="DAX47" s="41"/>
      <c r="DAY47" s="41"/>
      <c r="DAZ47" s="41"/>
      <c r="DBA47" s="41"/>
      <c r="DBB47" s="41"/>
      <c r="DBC47" s="41"/>
      <c r="DBD47" s="41"/>
      <c r="DBE47" s="41"/>
      <c r="DBF47" s="41"/>
      <c r="DBG47" s="41"/>
      <c r="DBH47" s="41"/>
      <c r="DBI47" s="41"/>
      <c r="DBJ47" s="41"/>
      <c r="DBK47" s="41"/>
      <c r="DBL47" s="41"/>
      <c r="DBM47" s="41"/>
      <c r="DBN47" s="41"/>
      <c r="DBO47" s="41"/>
      <c r="DBP47" s="41"/>
      <c r="DBQ47" s="41"/>
      <c r="DBR47" s="41"/>
      <c r="DBS47" s="41"/>
      <c r="DBT47" s="41"/>
      <c r="DBU47" s="41"/>
      <c r="DBV47" s="41"/>
      <c r="DBW47" s="41"/>
      <c r="DBX47" s="41"/>
      <c r="DBY47" s="41"/>
      <c r="DBZ47" s="41"/>
      <c r="DCA47" s="41"/>
      <c r="DCB47" s="41"/>
      <c r="DCC47" s="41"/>
      <c r="DCD47" s="41"/>
      <c r="DCE47" s="41"/>
      <c r="DCF47" s="41"/>
      <c r="DCG47" s="41"/>
      <c r="DCH47" s="41"/>
      <c r="DCI47" s="41"/>
      <c r="DCJ47" s="41"/>
      <c r="DCK47" s="41"/>
      <c r="DCL47" s="41"/>
      <c r="DCM47" s="41"/>
      <c r="DCN47" s="41"/>
      <c r="DCO47" s="41"/>
      <c r="DCP47" s="41"/>
      <c r="DCQ47" s="41"/>
      <c r="DCR47" s="41"/>
      <c r="DCS47" s="41"/>
      <c r="DCT47" s="41"/>
      <c r="DCU47" s="41"/>
      <c r="DCV47" s="41"/>
      <c r="DCW47" s="41"/>
      <c r="DCX47" s="41"/>
      <c r="DCY47" s="41"/>
      <c r="DCZ47" s="41"/>
      <c r="DDA47" s="41"/>
      <c r="DDB47" s="41"/>
      <c r="DDC47" s="41"/>
      <c r="DDD47" s="41"/>
      <c r="DDE47" s="41"/>
      <c r="DDF47" s="41"/>
      <c r="DDG47" s="41"/>
      <c r="DDH47" s="41"/>
      <c r="DDI47" s="41"/>
      <c r="DDJ47" s="41"/>
      <c r="DDK47" s="41"/>
      <c r="DDL47" s="41"/>
      <c r="DDM47" s="41"/>
      <c r="DDN47" s="41"/>
      <c r="DDO47" s="41"/>
      <c r="DDP47" s="41"/>
      <c r="DDQ47" s="41"/>
      <c r="DDR47" s="41"/>
      <c r="DDS47" s="41"/>
      <c r="DDT47" s="41"/>
      <c r="DDU47" s="41"/>
      <c r="DDV47" s="41"/>
      <c r="DDW47" s="41"/>
      <c r="DDX47" s="41"/>
      <c r="DDY47" s="41"/>
      <c r="DDZ47" s="41"/>
      <c r="DEA47" s="41"/>
      <c r="DEB47" s="41"/>
      <c r="DEC47" s="41"/>
      <c r="DED47" s="41"/>
      <c r="DEE47" s="41"/>
      <c r="DEF47" s="41"/>
      <c r="DEG47" s="41"/>
      <c r="DEH47" s="41"/>
      <c r="DEI47" s="41"/>
      <c r="DEJ47" s="41"/>
      <c r="DEK47" s="41"/>
      <c r="DEL47" s="41"/>
      <c r="DEM47" s="41"/>
      <c r="DEN47" s="41"/>
      <c r="DEO47" s="41"/>
      <c r="DEP47" s="41"/>
      <c r="DEQ47" s="41"/>
      <c r="DER47" s="41"/>
      <c r="DES47" s="41"/>
      <c r="DET47" s="41"/>
      <c r="DEU47" s="41"/>
      <c r="DEV47" s="41"/>
      <c r="DEW47" s="41"/>
      <c r="DEX47" s="41"/>
      <c r="DEY47" s="41"/>
      <c r="DEZ47" s="41"/>
      <c r="DFA47" s="41"/>
      <c r="DFB47" s="41"/>
      <c r="DFC47" s="41"/>
      <c r="DFD47" s="41"/>
      <c r="DFE47" s="41"/>
      <c r="DFF47" s="41"/>
      <c r="DFG47" s="41"/>
      <c r="DFH47" s="41"/>
      <c r="DFI47" s="41"/>
      <c r="DFJ47" s="41"/>
      <c r="DFK47" s="41"/>
      <c r="DFL47" s="41"/>
      <c r="DFM47" s="41"/>
      <c r="DFN47" s="41"/>
      <c r="DFO47" s="41"/>
      <c r="DFP47" s="41"/>
      <c r="DFQ47" s="41"/>
      <c r="DFR47" s="41"/>
      <c r="DFS47" s="41"/>
      <c r="DFT47" s="41"/>
      <c r="DFU47" s="41"/>
      <c r="DFV47" s="41"/>
      <c r="DFW47" s="41"/>
      <c r="DFX47" s="41"/>
      <c r="DFY47" s="41"/>
      <c r="DFZ47" s="41"/>
      <c r="DGA47" s="41"/>
      <c r="DGB47" s="41"/>
      <c r="DGC47" s="41"/>
      <c r="DGD47" s="41"/>
      <c r="DGE47" s="41"/>
      <c r="DGF47" s="41"/>
      <c r="DGG47" s="41"/>
      <c r="DGH47" s="41"/>
      <c r="DGI47" s="41"/>
      <c r="DGJ47" s="41"/>
      <c r="DGK47" s="41"/>
      <c r="DGL47" s="41"/>
      <c r="DGM47" s="41"/>
      <c r="DGN47" s="41"/>
      <c r="DGO47" s="41"/>
      <c r="DGP47" s="41"/>
      <c r="DGQ47" s="41"/>
      <c r="DGR47" s="41"/>
      <c r="DGS47" s="41"/>
      <c r="DGT47" s="41"/>
      <c r="DGU47" s="41"/>
      <c r="DGV47" s="41"/>
      <c r="DGW47" s="41"/>
      <c r="DGX47" s="41"/>
      <c r="DGY47" s="41"/>
      <c r="DGZ47" s="41"/>
      <c r="DHA47" s="41"/>
      <c r="DHB47" s="41"/>
      <c r="DHC47" s="41"/>
      <c r="DHD47" s="41"/>
      <c r="DHE47" s="41"/>
      <c r="DHF47" s="41"/>
      <c r="DHG47" s="41"/>
      <c r="DHH47" s="41"/>
      <c r="DHI47" s="41"/>
      <c r="DHJ47" s="41"/>
      <c r="DHK47" s="41"/>
      <c r="DHL47" s="41"/>
      <c r="DHM47" s="41"/>
      <c r="DHN47" s="41"/>
      <c r="DHO47" s="41"/>
      <c r="DHP47" s="41"/>
      <c r="DHQ47" s="41"/>
      <c r="DHR47" s="41"/>
      <c r="DHS47" s="41"/>
      <c r="DHT47" s="41"/>
      <c r="DHU47" s="41"/>
      <c r="DHV47" s="41"/>
      <c r="DHW47" s="41"/>
      <c r="DHX47" s="41"/>
      <c r="DHY47" s="41"/>
      <c r="DHZ47" s="41"/>
      <c r="DIA47" s="41"/>
      <c r="DIB47" s="41"/>
      <c r="DIC47" s="41"/>
      <c r="DID47" s="41"/>
      <c r="DIE47" s="41"/>
      <c r="DIF47" s="41"/>
      <c r="DIG47" s="41"/>
      <c r="DIH47" s="41"/>
      <c r="DII47" s="41"/>
      <c r="DIJ47" s="41"/>
      <c r="DIK47" s="41"/>
      <c r="DIL47" s="41"/>
      <c r="DIM47" s="41"/>
      <c r="DIN47" s="41"/>
      <c r="DIO47" s="41"/>
      <c r="DIP47" s="41"/>
      <c r="DIQ47" s="41"/>
      <c r="DIR47" s="41"/>
      <c r="DIS47" s="41"/>
      <c r="DIT47" s="41"/>
      <c r="DIU47" s="41"/>
      <c r="DIV47" s="41"/>
      <c r="DIW47" s="41"/>
      <c r="DIX47" s="41"/>
      <c r="DIY47" s="41"/>
      <c r="DIZ47" s="41"/>
      <c r="DJA47" s="41"/>
      <c r="DJB47" s="41"/>
      <c r="DJC47" s="41"/>
      <c r="DJD47" s="41"/>
      <c r="DJE47" s="41"/>
      <c r="DJF47" s="41"/>
      <c r="DJG47" s="41"/>
      <c r="DJH47" s="41"/>
      <c r="DJI47" s="41"/>
      <c r="DJJ47" s="41"/>
      <c r="DJK47" s="41"/>
      <c r="DJL47" s="41"/>
      <c r="DJM47" s="41"/>
      <c r="DJN47" s="41"/>
      <c r="DJO47" s="41"/>
      <c r="DJP47" s="41"/>
      <c r="DJQ47" s="41"/>
      <c r="DJR47" s="41"/>
      <c r="DJS47" s="41"/>
      <c r="DJT47" s="41"/>
      <c r="DJU47" s="41"/>
      <c r="DJV47" s="41"/>
      <c r="DJW47" s="41"/>
      <c r="DJX47" s="41"/>
      <c r="DJY47" s="41"/>
      <c r="DJZ47" s="41"/>
      <c r="DKA47" s="41"/>
      <c r="DKB47" s="41"/>
      <c r="DKC47" s="41"/>
      <c r="DKD47" s="41"/>
      <c r="DKE47" s="41"/>
      <c r="DKF47" s="41"/>
      <c r="DKG47" s="41"/>
      <c r="DKH47" s="41"/>
      <c r="DKI47" s="41"/>
      <c r="DKJ47" s="41"/>
      <c r="DKK47" s="41"/>
      <c r="DKL47" s="41"/>
      <c r="DKM47" s="41"/>
      <c r="DKN47" s="41"/>
      <c r="DKO47" s="41"/>
      <c r="DKP47" s="41"/>
      <c r="DKQ47" s="41"/>
      <c r="DKR47" s="41"/>
      <c r="DKS47" s="41"/>
      <c r="DKT47" s="41"/>
      <c r="DKU47" s="41"/>
      <c r="DKV47" s="41"/>
      <c r="DKW47" s="41"/>
      <c r="DKX47" s="41"/>
      <c r="DKY47" s="41"/>
      <c r="DKZ47" s="41"/>
      <c r="DLA47" s="41"/>
      <c r="DLB47" s="41"/>
      <c r="DLC47" s="41"/>
      <c r="DLD47" s="41"/>
      <c r="DLE47" s="41"/>
      <c r="DLF47" s="41"/>
      <c r="DLG47" s="41"/>
      <c r="DLH47" s="41"/>
      <c r="DLI47" s="41"/>
      <c r="DLJ47" s="41"/>
      <c r="DLK47" s="41"/>
      <c r="DLL47" s="41"/>
      <c r="DLM47" s="41"/>
      <c r="DLN47" s="41"/>
      <c r="DLO47" s="41"/>
      <c r="DLP47" s="41"/>
      <c r="DLQ47" s="41"/>
      <c r="DLR47" s="41"/>
      <c r="DLS47" s="41"/>
      <c r="DLT47" s="41"/>
      <c r="DLU47" s="41"/>
      <c r="DLV47" s="41"/>
      <c r="DLW47" s="41"/>
      <c r="DLX47" s="41"/>
      <c r="DLY47" s="41"/>
      <c r="DLZ47" s="41"/>
      <c r="DMA47" s="41"/>
      <c r="DMB47" s="41"/>
      <c r="DMC47" s="41"/>
      <c r="DMD47" s="41"/>
      <c r="DME47" s="41"/>
      <c r="DMF47" s="41"/>
      <c r="DMG47" s="41"/>
      <c r="DMH47" s="41"/>
      <c r="DMI47" s="41"/>
      <c r="DMJ47" s="41"/>
      <c r="DMK47" s="41"/>
      <c r="DML47" s="41"/>
      <c r="DMM47" s="41"/>
      <c r="DMN47" s="41"/>
      <c r="DMO47" s="41"/>
      <c r="DMP47" s="41"/>
      <c r="DMQ47" s="41"/>
      <c r="DMR47" s="41"/>
      <c r="DMS47" s="41"/>
      <c r="DMT47" s="41"/>
      <c r="DMU47" s="41"/>
      <c r="DMV47" s="41"/>
      <c r="DMW47" s="41"/>
      <c r="DMX47" s="41"/>
      <c r="DMY47" s="41"/>
      <c r="DMZ47" s="41"/>
      <c r="DNA47" s="41"/>
      <c r="DNB47" s="41"/>
      <c r="DNC47" s="41"/>
      <c r="DND47" s="41"/>
      <c r="DNE47" s="41"/>
      <c r="DNF47" s="41"/>
      <c r="DNG47" s="41"/>
      <c r="DNH47" s="41"/>
      <c r="DNI47" s="41"/>
      <c r="DNJ47" s="41"/>
      <c r="DNK47" s="41"/>
      <c r="DNL47" s="41"/>
      <c r="DNM47" s="41"/>
      <c r="DNN47" s="41"/>
      <c r="DNO47" s="41"/>
      <c r="DNP47" s="41"/>
      <c r="DNQ47" s="41"/>
      <c r="DNR47" s="41"/>
      <c r="DNS47" s="41"/>
      <c r="DNT47" s="41"/>
      <c r="DNU47" s="41"/>
      <c r="DNV47" s="41"/>
      <c r="DNW47" s="41"/>
      <c r="DNX47" s="41"/>
      <c r="DNY47" s="41"/>
      <c r="DNZ47" s="41"/>
      <c r="DOA47" s="41"/>
      <c r="DOB47" s="41"/>
      <c r="DOC47" s="41"/>
      <c r="DOD47" s="41"/>
      <c r="DOE47" s="41"/>
      <c r="DOF47" s="41"/>
      <c r="DOG47" s="41"/>
      <c r="DOH47" s="41"/>
      <c r="DOI47" s="41"/>
      <c r="DOJ47" s="41"/>
      <c r="DOK47" s="41"/>
      <c r="DOL47" s="41"/>
      <c r="DOM47" s="41"/>
      <c r="DON47" s="41"/>
      <c r="DOO47" s="41"/>
      <c r="DOP47" s="41"/>
      <c r="DOQ47" s="41"/>
      <c r="DOR47" s="41"/>
      <c r="DOS47" s="41"/>
      <c r="DOT47" s="41"/>
      <c r="DOU47" s="41"/>
      <c r="DOV47" s="41"/>
      <c r="DOW47" s="41"/>
      <c r="DOX47" s="41"/>
      <c r="DOY47" s="41"/>
      <c r="DOZ47" s="41"/>
      <c r="DPA47" s="41"/>
      <c r="DPB47" s="41"/>
      <c r="DPC47" s="41"/>
      <c r="DPD47" s="41"/>
      <c r="DPE47" s="41"/>
      <c r="DPF47" s="41"/>
      <c r="DPG47" s="41"/>
      <c r="DPH47" s="41"/>
      <c r="DPI47" s="41"/>
      <c r="DPJ47" s="41"/>
      <c r="DPK47" s="41"/>
      <c r="DPL47" s="41"/>
      <c r="DPM47" s="41"/>
      <c r="DPN47" s="41"/>
      <c r="DPO47" s="41"/>
      <c r="DPP47" s="41"/>
      <c r="DPQ47" s="41"/>
      <c r="DPR47" s="41"/>
      <c r="DPS47" s="41"/>
      <c r="DPT47" s="41"/>
      <c r="DPU47" s="41"/>
      <c r="DPV47" s="41"/>
      <c r="DPW47" s="41"/>
      <c r="DPX47" s="41"/>
      <c r="DPY47" s="41"/>
      <c r="DPZ47" s="41"/>
      <c r="DQA47" s="41"/>
      <c r="DQB47" s="41"/>
      <c r="DQC47" s="41"/>
      <c r="DQD47" s="41"/>
      <c r="DQE47" s="41"/>
      <c r="DQF47" s="41"/>
      <c r="DQG47" s="41"/>
      <c r="DQH47" s="41"/>
      <c r="DQI47" s="41"/>
      <c r="DQJ47" s="41"/>
      <c r="DQK47" s="41"/>
      <c r="DQL47" s="41"/>
      <c r="DQM47" s="41"/>
      <c r="DQN47" s="41"/>
      <c r="DQO47" s="41"/>
      <c r="DQP47" s="41"/>
      <c r="DQQ47" s="41"/>
      <c r="DQR47" s="41"/>
      <c r="DQS47" s="41"/>
      <c r="DQT47" s="41"/>
      <c r="DQU47" s="41"/>
      <c r="DQV47" s="41"/>
      <c r="DQW47" s="41"/>
      <c r="DQX47" s="41"/>
      <c r="DQY47" s="41"/>
      <c r="DQZ47" s="41"/>
      <c r="DRA47" s="41"/>
      <c r="DRB47" s="41"/>
      <c r="DRC47" s="41"/>
      <c r="DRD47" s="41"/>
      <c r="DRE47" s="41"/>
      <c r="DRF47" s="41"/>
      <c r="DRG47" s="41"/>
      <c r="DRH47" s="41"/>
      <c r="DRI47" s="41"/>
      <c r="DRJ47" s="41"/>
      <c r="DRK47" s="41"/>
      <c r="DRL47" s="41"/>
      <c r="DRM47" s="41"/>
      <c r="DRN47" s="41"/>
      <c r="DRO47" s="41"/>
      <c r="DRP47" s="41"/>
      <c r="DRQ47" s="41"/>
      <c r="DRR47" s="41"/>
      <c r="DRS47" s="41"/>
      <c r="DRT47" s="41"/>
      <c r="DRU47" s="41"/>
      <c r="DRV47" s="41"/>
      <c r="DRW47" s="41"/>
      <c r="DRX47" s="41"/>
      <c r="DRY47" s="41"/>
      <c r="DRZ47" s="41"/>
      <c r="DSA47" s="41"/>
      <c r="DSB47" s="41"/>
      <c r="DSC47" s="41"/>
      <c r="DSD47" s="41"/>
      <c r="DSE47" s="41"/>
      <c r="DSF47" s="41"/>
      <c r="DSG47" s="41"/>
      <c r="DSH47" s="41"/>
      <c r="DSI47" s="41"/>
      <c r="DSJ47" s="41"/>
      <c r="DSK47" s="41"/>
      <c r="DSL47" s="41"/>
      <c r="DSM47" s="41"/>
      <c r="DSN47" s="41"/>
      <c r="DSO47" s="41"/>
      <c r="DSP47" s="41"/>
      <c r="DSQ47" s="41"/>
      <c r="DSR47" s="41"/>
      <c r="DSS47" s="41"/>
      <c r="DST47" s="41"/>
      <c r="DSU47" s="41"/>
      <c r="DSV47" s="41"/>
      <c r="DSW47" s="41"/>
      <c r="DSX47" s="41"/>
      <c r="DSY47" s="41"/>
      <c r="DSZ47" s="41"/>
      <c r="DTA47" s="41"/>
      <c r="DTB47" s="41"/>
      <c r="DTC47" s="41"/>
      <c r="DTD47" s="41"/>
      <c r="DTE47" s="41"/>
      <c r="DTF47" s="41"/>
      <c r="DTG47" s="41"/>
      <c r="DTH47" s="41"/>
      <c r="DTI47" s="41"/>
      <c r="DTJ47" s="41"/>
      <c r="DTK47" s="41"/>
      <c r="DTL47" s="41"/>
      <c r="DTM47" s="41"/>
      <c r="DTN47" s="41"/>
      <c r="DTO47" s="41"/>
      <c r="DTP47" s="41"/>
      <c r="DTQ47" s="41"/>
      <c r="DTR47" s="41"/>
      <c r="DTS47" s="41"/>
      <c r="DTT47" s="41"/>
      <c r="DTU47" s="41"/>
      <c r="DTV47" s="41"/>
      <c r="DTW47" s="41"/>
      <c r="DTX47" s="41"/>
      <c r="DTY47" s="41"/>
      <c r="DTZ47" s="41"/>
      <c r="DUA47" s="41"/>
      <c r="DUB47" s="41"/>
      <c r="DUC47" s="41"/>
      <c r="DUD47" s="41"/>
      <c r="DUE47" s="41"/>
      <c r="DUF47" s="41"/>
      <c r="DUG47" s="41"/>
      <c r="DUH47" s="41"/>
      <c r="DUI47" s="41"/>
      <c r="DUJ47" s="41"/>
      <c r="DUK47" s="41"/>
      <c r="DUL47" s="41"/>
      <c r="DUM47" s="41"/>
      <c r="DUN47" s="41"/>
      <c r="DUO47" s="41"/>
      <c r="DUP47" s="41"/>
      <c r="DUQ47" s="41"/>
      <c r="DUR47" s="41"/>
      <c r="DUS47" s="41"/>
      <c r="DUT47" s="41"/>
      <c r="DUU47" s="41"/>
      <c r="DUV47" s="41"/>
      <c r="DUW47" s="41"/>
      <c r="DUX47" s="41"/>
      <c r="DUY47" s="41"/>
      <c r="DUZ47" s="41"/>
      <c r="DVA47" s="41"/>
      <c r="DVB47" s="41"/>
      <c r="DVC47" s="41"/>
      <c r="DVD47" s="41"/>
      <c r="DVE47" s="41"/>
      <c r="DVF47" s="41"/>
      <c r="DVG47" s="41"/>
      <c r="DVH47" s="41"/>
      <c r="DVI47" s="41"/>
      <c r="DVJ47" s="41"/>
      <c r="DVK47" s="41"/>
      <c r="DVL47" s="41"/>
      <c r="DVM47" s="41"/>
      <c r="DVN47" s="41"/>
      <c r="DVO47" s="41"/>
      <c r="DVP47" s="41"/>
      <c r="DVQ47" s="41"/>
      <c r="DVR47" s="41"/>
      <c r="DVS47" s="41"/>
      <c r="DVT47" s="41"/>
      <c r="DVU47" s="41"/>
      <c r="DVV47" s="41"/>
      <c r="DVW47" s="41"/>
      <c r="DVX47" s="41"/>
      <c r="DVY47" s="41"/>
      <c r="DVZ47" s="41"/>
      <c r="DWA47" s="41"/>
      <c r="DWB47" s="41"/>
      <c r="DWC47" s="41"/>
      <c r="DWD47" s="41"/>
      <c r="DWE47" s="41"/>
      <c r="DWF47" s="41"/>
      <c r="DWG47" s="41"/>
      <c r="DWH47" s="41"/>
      <c r="DWI47" s="41"/>
      <c r="DWJ47" s="41"/>
      <c r="DWK47" s="41"/>
      <c r="DWL47" s="41"/>
      <c r="DWM47" s="41"/>
      <c r="DWN47" s="41"/>
      <c r="DWO47" s="41"/>
      <c r="DWP47" s="41"/>
      <c r="DWQ47" s="41"/>
      <c r="DWR47" s="41"/>
      <c r="DWS47" s="41"/>
      <c r="DWT47" s="41"/>
      <c r="DWU47" s="41"/>
      <c r="DWV47" s="41"/>
      <c r="DWW47" s="41"/>
      <c r="DWX47" s="41"/>
      <c r="DWY47" s="41"/>
      <c r="DWZ47" s="41"/>
      <c r="DXA47" s="41"/>
      <c r="DXB47" s="41"/>
      <c r="DXC47" s="41"/>
      <c r="DXD47" s="41"/>
      <c r="DXE47" s="41"/>
      <c r="DXF47" s="41"/>
      <c r="DXG47" s="41"/>
      <c r="DXH47" s="41"/>
      <c r="DXI47" s="41"/>
      <c r="DXJ47" s="41"/>
      <c r="DXK47" s="41"/>
      <c r="DXL47" s="41"/>
      <c r="DXM47" s="41"/>
      <c r="DXN47" s="41"/>
      <c r="DXO47" s="41"/>
      <c r="DXP47" s="41"/>
      <c r="DXQ47" s="41"/>
      <c r="DXR47" s="41"/>
      <c r="DXS47" s="41"/>
      <c r="DXT47" s="41"/>
      <c r="DXU47" s="41"/>
      <c r="DXV47" s="41"/>
      <c r="DXW47" s="41"/>
      <c r="DXX47" s="41"/>
      <c r="DXY47" s="41"/>
      <c r="DXZ47" s="41"/>
      <c r="DYA47" s="41"/>
      <c r="DYB47" s="41"/>
      <c r="DYC47" s="41"/>
      <c r="DYD47" s="41"/>
      <c r="DYE47" s="41"/>
      <c r="DYF47" s="41"/>
      <c r="DYG47" s="41"/>
      <c r="DYH47" s="41"/>
      <c r="DYI47" s="41"/>
      <c r="DYJ47" s="41"/>
      <c r="DYK47" s="41"/>
      <c r="DYL47" s="41"/>
      <c r="DYM47" s="41"/>
      <c r="DYN47" s="41"/>
      <c r="DYO47" s="41"/>
      <c r="DYP47" s="41"/>
      <c r="DYQ47" s="41"/>
      <c r="DYR47" s="41"/>
      <c r="DYS47" s="41"/>
      <c r="DYT47" s="41"/>
      <c r="DYU47" s="41"/>
      <c r="DYV47" s="41"/>
      <c r="DYW47" s="41"/>
      <c r="DYX47" s="41"/>
      <c r="DYY47" s="41"/>
      <c r="DYZ47" s="41"/>
      <c r="DZA47" s="41"/>
      <c r="DZB47" s="41"/>
      <c r="DZC47" s="41"/>
      <c r="DZD47" s="41"/>
      <c r="DZE47" s="41"/>
      <c r="DZF47" s="41"/>
      <c r="DZG47" s="41"/>
      <c r="DZH47" s="41"/>
      <c r="DZI47" s="41"/>
      <c r="DZJ47" s="41"/>
      <c r="DZK47" s="41"/>
      <c r="DZL47" s="41"/>
      <c r="DZM47" s="41"/>
      <c r="DZN47" s="41"/>
      <c r="DZO47" s="41"/>
      <c r="DZP47" s="41"/>
      <c r="DZQ47" s="41"/>
      <c r="DZR47" s="41"/>
      <c r="DZS47" s="41"/>
      <c r="DZT47" s="41"/>
      <c r="DZU47" s="41"/>
      <c r="DZV47" s="41"/>
      <c r="DZW47" s="41"/>
      <c r="DZX47" s="41"/>
      <c r="DZY47" s="41"/>
      <c r="DZZ47" s="41"/>
      <c r="EAA47" s="41"/>
      <c r="EAB47" s="41"/>
      <c r="EAC47" s="41"/>
      <c r="EAD47" s="41"/>
      <c r="EAE47" s="41"/>
      <c r="EAF47" s="41"/>
      <c r="EAG47" s="41"/>
      <c r="EAH47" s="41"/>
      <c r="EAI47" s="41"/>
      <c r="EAJ47" s="41"/>
      <c r="EAK47" s="41"/>
      <c r="EAL47" s="41"/>
      <c r="EAM47" s="41"/>
      <c r="EAN47" s="41"/>
      <c r="EAO47" s="41"/>
      <c r="EAP47" s="41"/>
      <c r="EAQ47" s="41"/>
      <c r="EAR47" s="41"/>
      <c r="EAS47" s="41"/>
      <c r="EAT47" s="41"/>
      <c r="EAU47" s="41"/>
      <c r="EAV47" s="41"/>
      <c r="EAW47" s="41"/>
      <c r="EAX47" s="41"/>
      <c r="EAY47" s="41"/>
      <c r="EAZ47" s="41"/>
      <c r="EBA47" s="41"/>
      <c r="EBB47" s="41"/>
      <c r="EBC47" s="41"/>
      <c r="EBD47" s="41"/>
      <c r="EBE47" s="41"/>
      <c r="EBF47" s="41"/>
      <c r="EBG47" s="41"/>
      <c r="EBH47" s="41"/>
      <c r="EBI47" s="41"/>
      <c r="EBJ47" s="41"/>
      <c r="EBK47" s="41"/>
      <c r="EBL47" s="41"/>
      <c r="EBM47" s="41"/>
      <c r="EBN47" s="41"/>
      <c r="EBO47" s="41"/>
      <c r="EBP47" s="41"/>
      <c r="EBQ47" s="41"/>
      <c r="EBR47" s="41"/>
      <c r="EBS47" s="41"/>
      <c r="EBT47" s="41"/>
      <c r="EBU47" s="41"/>
      <c r="EBV47" s="41"/>
      <c r="EBW47" s="41"/>
      <c r="EBX47" s="41"/>
      <c r="EBY47" s="41"/>
      <c r="EBZ47" s="41"/>
      <c r="ECA47" s="41"/>
      <c r="ECB47" s="41"/>
      <c r="ECC47" s="41"/>
      <c r="ECD47" s="41"/>
      <c r="ECE47" s="41"/>
      <c r="ECF47" s="41"/>
      <c r="ECG47" s="41"/>
      <c r="ECH47" s="41"/>
      <c r="ECI47" s="41"/>
      <c r="ECJ47" s="41"/>
      <c r="ECK47" s="41"/>
      <c r="ECL47" s="41"/>
      <c r="ECM47" s="41"/>
      <c r="ECN47" s="41"/>
      <c r="ECO47" s="41"/>
      <c r="ECP47" s="41"/>
      <c r="ECQ47" s="41"/>
      <c r="ECR47" s="41"/>
      <c r="ECS47" s="41"/>
      <c r="ECT47" s="41"/>
      <c r="ECU47" s="41"/>
      <c r="ECV47" s="41"/>
      <c r="ECW47" s="41"/>
      <c r="ECX47" s="41"/>
      <c r="ECY47" s="41"/>
      <c r="ECZ47" s="41"/>
      <c r="EDA47" s="41"/>
      <c r="EDB47" s="41"/>
      <c r="EDC47" s="41"/>
      <c r="EDD47" s="41"/>
      <c r="EDE47" s="41"/>
      <c r="EDF47" s="41"/>
      <c r="EDG47" s="41"/>
      <c r="EDH47" s="41"/>
      <c r="EDI47" s="41"/>
      <c r="EDJ47" s="41"/>
      <c r="EDK47" s="41"/>
      <c r="EDL47" s="41"/>
      <c r="EDM47" s="41"/>
      <c r="EDN47" s="41"/>
      <c r="EDO47" s="41"/>
      <c r="EDP47" s="41"/>
      <c r="EDQ47" s="41"/>
      <c r="EDR47" s="41"/>
      <c r="EDS47" s="41"/>
      <c r="EDT47" s="41"/>
      <c r="EDU47" s="41"/>
      <c r="EDV47" s="41"/>
      <c r="EDW47" s="41"/>
      <c r="EDX47" s="41"/>
      <c r="EDY47" s="41"/>
      <c r="EDZ47" s="41"/>
      <c r="EEA47" s="41"/>
      <c r="EEB47" s="41"/>
      <c r="EEC47" s="41"/>
      <c r="EED47" s="41"/>
      <c r="EEE47" s="41"/>
      <c r="EEF47" s="41"/>
      <c r="EEG47" s="41"/>
      <c r="EEH47" s="41"/>
      <c r="EEI47" s="41"/>
      <c r="EEJ47" s="41"/>
      <c r="EEK47" s="41"/>
      <c r="EEL47" s="41"/>
      <c r="EEM47" s="41"/>
      <c r="EEN47" s="41"/>
      <c r="EEO47" s="41"/>
      <c r="EEP47" s="41"/>
      <c r="EEQ47" s="41"/>
      <c r="EER47" s="41"/>
      <c r="EES47" s="41"/>
      <c r="EET47" s="41"/>
      <c r="EEU47" s="41"/>
      <c r="EEV47" s="41"/>
      <c r="EEW47" s="41"/>
      <c r="EEX47" s="41"/>
      <c r="EEY47" s="41"/>
      <c r="EEZ47" s="41"/>
      <c r="EFA47" s="41"/>
      <c r="EFB47" s="41"/>
      <c r="EFC47" s="41"/>
      <c r="EFD47" s="41"/>
      <c r="EFE47" s="41"/>
      <c r="EFF47" s="41"/>
      <c r="EFG47" s="41"/>
      <c r="EFH47" s="41"/>
      <c r="EFI47" s="41"/>
      <c r="EFJ47" s="41"/>
      <c r="EFK47" s="41"/>
      <c r="EFL47" s="41"/>
      <c r="EFM47" s="41"/>
      <c r="EFN47" s="41"/>
      <c r="EFO47" s="41"/>
      <c r="EFP47" s="41"/>
      <c r="EFQ47" s="41"/>
      <c r="EFR47" s="41"/>
      <c r="EFS47" s="41"/>
      <c r="EFT47" s="41"/>
      <c r="EFU47" s="41"/>
      <c r="EFV47" s="41"/>
      <c r="EFW47" s="41"/>
      <c r="EFX47" s="41"/>
      <c r="EFY47" s="41"/>
      <c r="EFZ47" s="41"/>
      <c r="EGA47" s="41"/>
      <c r="EGB47" s="41"/>
      <c r="EGC47" s="41"/>
      <c r="EGD47" s="41"/>
      <c r="EGE47" s="41"/>
      <c r="EGF47" s="41"/>
      <c r="EGG47" s="41"/>
      <c r="EGH47" s="41"/>
      <c r="EGI47" s="41"/>
      <c r="EGJ47" s="41"/>
      <c r="EGK47" s="41"/>
      <c r="EGL47" s="41"/>
      <c r="EGM47" s="41"/>
      <c r="EGN47" s="41"/>
      <c r="EGO47" s="41"/>
      <c r="EGP47" s="41"/>
      <c r="EGQ47" s="41"/>
      <c r="EGR47" s="41"/>
      <c r="EGS47" s="41"/>
      <c r="EGT47" s="41"/>
      <c r="EGU47" s="41"/>
      <c r="EGV47" s="41"/>
      <c r="EGW47" s="41"/>
      <c r="EGX47" s="41"/>
      <c r="EGY47" s="41"/>
      <c r="EGZ47" s="41"/>
      <c r="EHA47" s="41"/>
      <c r="EHB47" s="41"/>
      <c r="EHC47" s="41"/>
      <c r="EHD47" s="41"/>
      <c r="EHE47" s="41"/>
      <c r="EHF47" s="41"/>
      <c r="EHG47" s="41"/>
      <c r="EHH47" s="41"/>
      <c r="EHI47" s="41"/>
      <c r="EHJ47" s="41"/>
      <c r="EHK47" s="41"/>
      <c r="EHL47" s="41"/>
      <c r="EHM47" s="41"/>
      <c r="EHN47" s="41"/>
      <c r="EHO47" s="41"/>
      <c r="EHP47" s="41"/>
      <c r="EHQ47" s="41"/>
      <c r="EHR47" s="41"/>
      <c r="EHS47" s="41"/>
      <c r="EHT47" s="41"/>
      <c r="EHU47" s="41"/>
      <c r="EHV47" s="41"/>
      <c r="EHW47" s="41"/>
      <c r="EHX47" s="41"/>
      <c r="EHY47" s="41"/>
      <c r="EHZ47" s="41"/>
      <c r="EIA47" s="41"/>
      <c r="EIB47" s="41"/>
      <c r="EIC47" s="41"/>
      <c r="EID47" s="41"/>
      <c r="EIE47" s="41"/>
      <c r="EIF47" s="41"/>
      <c r="EIG47" s="41"/>
      <c r="EIH47" s="41"/>
      <c r="EII47" s="41"/>
      <c r="EIJ47" s="41"/>
      <c r="EIK47" s="41"/>
      <c r="EIL47" s="41"/>
      <c r="EIM47" s="41"/>
      <c r="EIN47" s="41"/>
      <c r="EIO47" s="41"/>
      <c r="EIP47" s="41"/>
      <c r="EIQ47" s="41"/>
      <c r="EIR47" s="41"/>
      <c r="EIS47" s="41"/>
      <c r="EIT47" s="41"/>
      <c r="EIU47" s="41"/>
      <c r="EIV47" s="41"/>
      <c r="EIW47" s="41"/>
      <c r="EIX47" s="41"/>
      <c r="EIY47" s="41"/>
      <c r="EIZ47" s="41"/>
      <c r="EJA47" s="41"/>
      <c r="EJB47" s="41"/>
      <c r="EJC47" s="41"/>
      <c r="EJD47" s="41"/>
      <c r="EJE47" s="41"/>
      <c r="EJF47" s="41"/>
      <c r="EJG47" s="41"/>
      <c r="EJH47" s="41"/>
      <c r="EJI47" s="41"/>
      <c r="EJJ47" s="41"/>
      <c r="EJK47" s="41"/>
      <c r="EJL47" s="41"/>
      <c r="EJM47" s="41"/>
      <c r="EJN47" s="41"/>
      <c r="EJO47" s="41"/>
      <c r="EJP47" s="41"/>
      <c r="EJQ47" s="41"/>
      <c r="EJR47" s="41"/>
      <c r="EJS47" s="41"/>
      <c r="EJT47" s="41"/>
      <c r="EJU47" s="41"/>
      <c r="EJV47" s="41"/>
      <c r="EJW47" s="41"/>
      <c r="EJX47" s="41"/>
      <c r="EJY47" s="41"/>
      <c r="EJZ47" s="41"/>
      <c r="EKA47" s="41"/>
      <c r="EKB47" s="41"/>
      <c r="EKC47" s="41"/>
      <c r="EKD47" s="41"/>
      <c r="EKE47" s="41"/>
      <c r="EKF47" s="41"/>
      <c r="EKG47" s="41"/>
      <c r="EKH47" s="41"/>
      <c r="EKI47" s="41"/>
      <c r="EKJ47" s="41"/>
      <c r="EKK47" s="41"/>
      <c r="EKL47" s="41"/>
      <c r="EKM47" s="41"/>
      <c r="EKN47" s="41"/>
      <c r="EKO47" s="41"/>
      <c r="EKP47" s="41"/>
      <c r="EKQ47" s="41"/>
      <c r="EKR47" s="41"/>
      <c r="EKS47" s="41"/>
      <c r="EKT47" s="41"/>
      <c r="EKU47" s="41"/>
      <c r="EKV47" s="41"/>
      <c r="EKW47" s="41"/>
      <c r="EKX47" s="41"/>
      <c r="EKY47" s="41"/>
      <c r="EKZ47" s="41"/>
      <c r="ELA47" s="41"/>
      <c r="ELB47" s="41"/>
      <c r="ELC47" s="41"/>
      <c r="ELD47" s="41"/>
      <c r="ELE47" s="41"/>
      <c r="ELF47" s="41"/>
      <c r="ELG47" s="41"/>
      <c r="ELH47" s="41"/>
      <c r="ELI47" s="41"/>
      <c r="ELJ47" s="41"/>
      <c r="ELK47" s="41"/>
      <c r="ELL47" s="41"/>
      <c r="ELM47" s="41"/>
      <c r="ELN47" s="41"/>
      <c r="ELO47" s="41"/>
      <c r="ELP47" s="41"/>
      <c r="ELQ47" s="41"/>
      <c r="ELR47" s="41"/>
      <c r="ELS47" s="41"/>
      <c r="ELT47" s="41"/>
      <c r="ELU47" s="41"/>
      <c r="ELV47" s="41"/>
      <c r="ELW47" s="41"/>
      <c r="ELX47" s="41"/>
      <c r="ELY47" s="41"/>
      <c r="ELZ47" s="41"/>
      <c r="EMA47" s="41"/>
      <c r="EMB47" s="41"/>
      <c r="EMC47" s="41"/>
      <c r="EMD47" s="41"/>
      <c r="EME47" s="41"/>
      <c r="EMF47" s="41"/>
      <c r="EMG47" s="41"/>
      <c r="EMH47" s="41"/>
      <c r="EMI47" s="41"/>
      <c r="EMJ47" s="41"/>
      <c r="EMK47" s="41"/>
      <c r="EML47" s="41"/>
      <c r="EMM47" s="41"/>
      <c r="EMN47" s="41"/>
      <c r="EMO47" s="41"/>
      <c r="EMP47" s="41"/>
      <c r="EMQ47" s="41"/>
      <c r="EMR47" s="41"/>
      <c r="EMS47" s="41"/>
      <c r="EMT47" s="41"/>
      <c r="EMU47" s="41"/>
      <c r="EMV47" s="41"/>
      <c r="EMW47" s="41"/>
      <c r="EMX47" s="41"/>
      <c r="EMY47" s="41"/>
      <c r="EMZ47" s="41"/>
      <c r="ENA47" s="41"/>
      <c r="ENB47" s="41"/>
      <c r="ENC47" s="41"/>
      <c r="END47" s="41"/>
      <c r="ENE47" s="41"/>
      <c r="ENF47" s="41"/>
      <c r="ENG47" s="41"/>
      <c r="ENH47" s="41"/>
      <c r="ENI47" s="41"/>
      <c r="ENJ47" s="41"/>
      <c r="ENK47" s="41"/>
      <c r="ENL47" s="41"/>
      <c r="ENM47" s="41"/>
      <c r="ENN47" s="41"/>
      <c r="ENO47" s="41"/>
      <c r="ENP47" s="41"/>
      <c r="ENQ47" s="41"/>
      <c r="ENR47" s="41"/>
      <c r="ENS47" s="41"/>
      <c r="ENT47" s="41"/>
      <c r="ENU47" s="41"/>
      <c r="ENV47" s="41"/>
      <c r="ENW47" s="41"/>
      <c r="ENX47" s="41"/>
      <c r="ENY47" s="41"/>
      <c r="ENZ47" s="41"/>
      <c r="EOA47" s="41"/>
      <c r="EOB47" s="41"/>
      <c r="EOC47" s="41"/>
      <c r="EOD47" s="41"/>
      <c r="EOE47" s="41"/>
      <c r="EOF47" s="41"/>
      <c r="EOG47" s="41"/>
      <c r="EOH47" s="41"/>
      <c r="EOI47" s="41"/>
      <c r="EOJ47" s="41"/>
      <c r="EOK47" s="41"/>
      <c r="EOL47" s="41"/>
      <c r="EOM47" s="41"/>
      <c r="EON47" s="41"/>
      <c r="EOO47" s="41"/>
      <c r="EOP47" s="41"/>
      <c r="EOQ47" s="41"/>
      <c r="EOR47" s="41"/>
      <c r="EOS47" s="41"/>
      <c r="EOT47" s="41"/>
      <c r="EOU47" s="41"/>
      <c r="EOV47" s="41"/>
      <c r="EOW47" s="41"/>
      <c r="EOX47" s="41"/>
      <c r="EOY47" s="41"/>
      <c r="EOZ47" s="41"/>
      <c r="EPA47" s="41"/>
      <c r="EPB47" s="41"/>
      <c r="EPC47" s="41"/>
      <c r="EPD47" s="41"/>
      <c r="EPE47" s="41"/>
      <c r="EPF47" s="41"/>
      <c r="EPG47" s="41"/>
      <c r="EPH47" s="41"/>
      <c r="EPI47" s="41"/>
      <c r="EPJ47" s="41"/>
      <c r="EPK47" s="41"/>
      <c r="EPL47" s="41"/>
      <c r="EPM47" s="41"/>
      <c r="EPN47" s="41"/>
      <c r="EPO47" s="41"/>
      <c r="EPP47" s="41"/>
      <c r="EPQ47" s="41"/>
      <c r="EPR47" s="41"/>
      <c r="EPS47" s="41"/>
      <c r="EPT47" s="41"/>
      <c r="EPU47" s="41"/>
      <c r="EPV47" s="41"/>
      <c r="EPW47" s="41"/>
      <c r="EPX47" s="41"/>
      <c r="EPY47" s="41"/>
      <c r="EPZ47" s="41"/>
      <c r="EQA47" s="41"/>
      <c r="EQB47" s="41"/>
      <c r="EQC47" s="41"/>
      <c r="EQD47" s="41"/>
      <c r="EQE47" s="41"/>
      <c r="EQF47" s="41"/>
      <c r="EQG47" s="41"/>
      <c r="EQH47" s="41"/>
      <c r="EQI47" s="41"/>
      <c r="EQJ47" s="41"/>
      <c r="EQK47" s="41"/>
      <c r="EQL47" s="41"/>
      <c r="EQM47" s="41"/>
      <c r="EQN47" s="41"/>
      <c r="EQO47" s="41"/>
      <c r="EQP47" s="41"/>
      <c r="EQQ47" s="41"/>
      <c r="EQR47" s="41"/>
      <c r="EQS47" s="41"/>
      <c r="EQT47" s="41"/>
      <c r="EQU47" s="41"/>
      <c r="EQV47" s="41"/>
      <c r="EQW47" s="41"/>
      <c r="EQX47" s="41"/>
      <c r="EQY47" s="41"/>
      <c r="EQZ47" s="41"/>
      <c r="ERA47" s="41"/>
      <c r="ERB47" s="41"/>
      <c r="ERC47" s="41"/>
      <c r="ERD47" s="41"/>
      <c r="ERE47" s="41"/>
      <c r="ERF47" s="41"/>
      <c r="ERG47" s="41"/>
      <c r="ERH47" s="41"/>
      <c r="ERI47" s="41"/>
      <c r="ERJ47" s="41"/>
      <c r="ERK47" s="41"/>
      <c r="ERL47" s="41"/>
      <c r="ERM47" s="41"/>
      <c r="ERN47" s="41"/>
      <c r="ERO47" s="41"/>
      <c r="ERP47" s="41"/>
      <c r="ERQ47" s="41"/>
      <c r="ERR47" s="41"/>
      <c r="ERS47" s="41"/>
      <c r="ERT47" s="41"/>
      <c r="ERU47" s="41"/>
      <c r="ERV47" s="41"/>
      <c r="ERW47" s="41"/>
      <c r="ERX47" s="41"/>
      <c r="ERY47" s="41"/>
      <c r="ERZ47" s="41"/>
      <c r="ESA47" s="41"/>
      <c r="ESB47" s="41"/>
      <c r="ESC47" s="41"/>
      <c r="ESD47" s="41"/>
      <c r="ESE47" s="41"/>
      <c r="ESF47" s="41"/>
      <c r="ESG47" s="41"/>
      <c r="ESH47" s="41"/>
      <c r="ESI47" s="41"/>
      <c r="ESJ47" s="41"/>
      <c r="ESK47" s="41"/>
      <c r="ESL47" s="41"/>
      <c r="ESM47" s="41"/>
      <c r="ESN47" s="41"/>
      <c r="ESO47" s="41"/>
      <c r="ESP47" s="41"/>
      <c r="ESQ47" s="41"/>
      <c r="ESR47" s="41"/>
      <c r="ESS47" s="41"/>
      <c r="EST47" s="41"/>
      <c r="ESU47" s="41"/>
      <c r="ESV47" s="41"/>
      <c r="ESW47" s="41"/>
      <c r="ESX47" s="41"/>
      <c r="ESY47" s="41"/>
      <c r="ESZ47" s="41"/>
      <c r="ETA47" s="41"/>
      <c r="ETB47" s="41"/>
      <c r="ETC47" s="41"/>
      <c r="ETD47" s="41"/>
      <c r="ETE47" s="41"/>
      <c r="ETF47" s="41"/>
      <c r="ETG47" s="41"/>
      <c r="ETH47" s="41"/>
      <c r="ETI47" s="41"/>
      <c r="ETJ47" s="41"/>
      <c r="ETK47" s="41"/>
      <c r="ETL47" s="41"/>
      <c r="ETM47" s="41"/>
      <c r="ETN47" s="41"/>
      <c r="ETO47" s="41"/>
      <c r="ETP47" s="41"/>
      <c r="ETQ47" s="41"/>
      <c r="ETR47" s="41"/>
      <c r="ETS47" s="41"/>
      <c r="ETT47" s="41"/>
      <c r="ETU47" s="41"/>
      <c r="ETV47" s="41"/>
      <c r="ETW47" s="41"/>
      <c r="ETX47" s="41"/>
      <c r="ETY47" s="41"/>
      <c r="ETZ47" s="41"/>
      <c r="EUA47" s="41"/>
      <c r="EUB47" s="41"/>
      <c r="EUC47" s="41"/>
      <c r="EUD47" s="41"/>
      <c r="EUE47" s="41"/>
      <c r="EUF47" s="41"/>
      <c r="EUG47" s="41"/>
      <c r="EUH47" s="41"/>
      <c r="EUI47" s="41"/>
      <c r="EUJ47" s="41"/>
      <c r="EUK47" s="41"/>
      <c r="EUL47" s="41"/>
      <c r="EUM47" s="41"/>
      <c r="EUN47" s="41"/>
      <c r="EUO47" s="41"/>
      <c r="EUP47" s="41"/>
      <c r="EUQ47" s="41"/>
      <c r="EUR47" s="41"/>
      <c r="EUS47" s="41"/>
      <c r="EUT47" s="41"/>
      <c r="EUU47" s="41"/>
      <c r="EUV47" s="41"/>
      <c r="EUW47" s="41"/>
      <c r="EUX47" s="41"/>
      <c r="EUY47" s="41"/>
      <c r="EUZ47" s="41"/>
      <c r="EVA47" s="41"/>
      <c r="EVB47" s="41"/>
      <c r="EVC47" s="41"/>
      <c r="EVD47" s="41"/>
      <c r="EVE47" s="41"/>
      <c r="EVF47" s="41"/>
      <c r="EVG47" s="41"/>
      <c r="EVH47" s="41"/>
      <c r="EVI47" s="41"/>
      <c r="EVJ47" s="41"/>
      <c r="EVK47" s="41"/>
      <c r="EVL47" s="41"/>
      <c r="EVM47" s="41"/>
      <c r="EVN47" s="41"/>
      <c r="EVO47" s="41"/>
      <c r="EVP47" s="41"/>
      <c r="EVQ47" s="41"/>
      <c r="EVR47" s="41"/>
      <c r="EVS47" s="41"/>
      <c r="EVT47" s="41"/>
      <c r="EVU47" s="41"/>
      <c r="EVV47" s="41"/>
      <c r="EVW47" s="41"/>
      <c r="EVX47" s="41"/>
      <c r="EVY47" s="41"/>
      <c r="EVZ47" s="41"/>
      <c r="EWA47" s="41"/>
      <c r="EWB47" s="41"/>
      <c r="EWC47" s="41"/>
      <c r="EWD47" s="41"/>
      <c r="EWE47" s="41"/>
      <c r="EWF47" s="41"/>
      <c r="EWG47" s="41"/>
      <c r="EWH47" s="41"/>
      <c r="EWI47" s="41"/>
      <c r="EWJ47" s="41"/>
      <c r="EWK47" s="41"/>
      <c r="EWL47" s="41"/>
      <c r="EWM47" s="41"/>
      <c r="EWN47" s="41"/>
      <c r="EWO47" s="41"/>
      <c r="EWP47" s="41"/>
      <c r="EWQ47" s="41"/>
      <c r="EWR47" s="41"/>
      <c r="EWS47" s="41"/>
      <c r="EWT47" s="41"/>
      <c r="EWU47" s="41"/>
      <c r="EWV47" s="41"/>
      <c r="EWW47" s="41"/>
      <c r="EWX47" s="41"/>
      <c r="EWY47" s="41"/>
      <c r="EWZ47" s="41"/>
      <c r="EXA47" s="41"/>
      <c r="EXB47" s="41"/>
      <c r="EXC47" s="41"/>
      <c r="EXD47" s="41"/>
      <c r="EXE47" s="41"/>
      <c r="EXF47" s="41"/>
      <c r="EXG47" s="41"/>
      <c r="EXH47" s="41"/>
      <c r="EXI47" s="41"/>
      <c r="EXJ47" s="41"/>
      <c r="EXK47" s="41"/>
      <c r="EXL47" s="41"/>
      <c r="EXM47" s="41"/>
      <c r="EXN47" s="41"/>
      <c r="EXO47" s="41"/>
      <c r="EXP47" s="41"/>
      <c r="EXQ47" s="41"/>
      <c r="EXR47" s="41"/>
      <c r="EXS47" s="41"/>
      <c r="EXT47" s="41"/>
      <c r="EXU47" s="41"/>
      <c r="EXV47" s="41"/>
      <c r="EXW47" s="41"/>
      <c r="EXX47" s="41"/>
      <c r="EXY47" s="41"/>
      <c r="EXZ47" s="41"/>
      <c r="EYA47" s="41"/>
      <c r="EYB47" s="41"/>
      <c r="EYC47" s="41"/>
      <c r="EYD47" s="41"/>
      <c r="EYE47" s="41"/>
      <c r="EYF47" s="41"/>
      <c r="EYG47" s="41"/>
      <c r="EYH47" s="41"/>
      <c r="EYI47" s="41"/>
      <c r="EYJ47" s="41"/>
      <c r="EYK47" s="41"/>
      <c r="EYL47" s="41"/>
      <c r="EYM47" s="41"/>
      <c r="EYN47" s="41"/>
      <c r="EYO47" s="41"/>
      <c r="EYP47" s="41"/>
      <c r="EYQ47" s="41"/>
      <c r="EYR47" s="41"/>
      <c r="EYS47" s="41"/>
      <c r="EYT47" s="41"/>
      <c r="EYU47" s="41"/>
      <c r="EYV47" s="41"/>
      <c r="EYW47" s="41"/>
      <c r="EYX47" s="41"/>
      <c r="EYY47" s="41"/>
      <c r="EYZ47" s="41"/>
      <c r="EZA47" s="41"/>
      <c r="EZB47" s="41"/>
      <c r="EZC47" s="41"/>
      <c r="EZD47" s="41"/>
      <c r="EZE47" s="41"/>
      <c r="EZF47" s="41"/>
      <c r="EZG47" s="41"/>
      <c r="EZH47" s="41"/>
      <c r="EZI47" s="41"/>
      <c r="EZJ47" s="41"/>
      <c r="EZK47" s="41"/>
      <c r="EZL47" s="41"/>
      <c r="EZM47" s="41"/>
      <c r="EZN47" s="41"/>
      <c r="EZO47" s="41"/>
      <c r="EZP47" s="41"/>
      <c r="EZQ47" s="41"/>
      <c r="EZR47" s="41"/>
      <c r="EZS47" s="41"/>
      <c r="EZT47" s="41"/>
      <c r="EZU47" s="41"/>
      <c r="EZV47" s="41"/>
      <c r="EZW47" s="41"/>
      <c r="EZX47" s="41"/>
      <c r="EZY47" s="41"/>
      <c r="EZZ47" s="41"/>
      <c r="FAA47" s="41"/>
      <c r="FAB47" s="41"/>
      <c r="FAC47" s="41"/>
      <c r="FAD47" s="41"/>
      <c r="FAE47" s="41"/>
      <c r="FAF47" s="41"/>
      <c r="FAG47" s="41"/>
      <c r="FAH47" s="41"/>
      <c r="FAI47" s="41"/>
      <c r="FAJ47" s="41"/>
      <c r="FAK47" s="41"/>
      <c r="FAL47" s="41"/>
      <c r="FAM47" s="41"/>
      <c r="FAN47" s="41"/>
      <c r="FAO47" s="41"/>
      <c r="FAP47" s="41"/>
      <c r="FAQ47" s="41"/>
      <c r="FAR47" s="41"/>
      <c r="FAS47" s="41"/>
      <c r="FAT47" s="41"/>
      <c r="FAU47" s="41"/>
      <c r="FAV47" s="41"/>
      <c r="FAW47" s="41"/>
      <c r="FAX47" s="41"/>
      <c r="FAY47" s="41"/>
      <c r="FAZ47" s="41"/>
      <c r="FBA47" s="41"/>
      <c r="FBB47" s="41"/>
      <c r="FBC47" s="41"/>
      <c r="FBD47" s="41"/>
      <c r="FBE47" s="41"/>
      <c r="FBF47" s="41"/>
      <c r="FBG47" s="41"/>
      <c r="FBH47" s="41"/>
      <c r="FBI47" s="41"/>
      <c r="FBJ47" s="41"/>
      <c r="FBK47" s="41"/>
      <c r="FBL47" s="41"/>
      <c r="FBM47" s="41"/>
      <c r="FBN47" s="41"/>
      <c r="FBO47" s="41"/>
      <c r="FBP47" s="41"/>
      <c r="FBQ47" s="41"/>
      <c r="FBR47" s="41"/>
      <c r="FBS47" s="41"/>
      <c r="FBT47" s="41"/>
      <c r="FBU47" s="41"/>
      <c r="FBV47" s="41"/>
      <c r="FBW47" s="41"/>
      <c r="FBX47" s="41"/>
      <c r="FBY47" s="41"/>
      <c r="FBZ47" s="41"/>
      <c r="FCA47" s="41"/>
      <c r="FCB47" s="41"/>
      <c r="FCC47" s="41"/>
      <c r="FCD47" s="41"/>
      <c r="FCE47" s="41"/>
      <c r="FCF47" s="41"/>
      <c r="FCG47" s="41"/>
      <c r="FCH47" s="41"/>
      <c r="FCI47" s="41"/>
      <c r="FCJ47" s="41"/>
      <c r="FCK47" s="41"/>
      <c r="FCL47" s="41"/>
      <c r="FCM47" s="41"/>
      <c r="FCN47" s="41"/>
      <c r="FCO47" s="41"/>
      <c r="FCP47" s="41"/>
      <c r="FCQ47" s="41"/>
      <c r="FCR47" s="41"/>
      <c r="FCS47" s="41"/>
      <c r="FCT47" s="41"/>
      <c r="FCU47" s="41"/>
      <c r="FCV47" s="41"/>
      <c r="FCW47" s="41"/>
      <c r="FCX47" s="41"/>
      <c r="FCY47" s="41"/>
      <c r="FCZ47" s="41"/>
      <c r="FDA47" s="41"/>
      <c r="FDB47" s="41"/>
      <c r="FDC47" s="41"/>
      <c r="FDD47" s="41"/>
      <c r="FDE47" s="41"/>
      <c r="FDF47" s="41"/>
      <c r="FDG47" s="41"/>
      <c r="FDH47" s="41"/>
      <c r="FDI47" s="41"/>
      <c r="FDJ47" s="41"/>
      <c r="FDK47" s="41"/>
      <c r="FDL47" s="41"/>
      <c r="FDM47" s="41"/>
      <c r="FDN47" s="41"/>
      <c r="FDO47" s="41"/>
      <c r="FDP47" s="41"/>
      <c r="FDQ47" s="41"/>
      <c r="FDR47" s="41"/>
      <c r="FDS47" s="41"/>
      <c r="FDT47" s="41"/>
      <c r="FDU47" s="41"/>
      <c r="FDV47" s="41"/>
      <c r="FDW47" s="41"/>
      <c r="FDX47" s="41"/>
      <c r="FDY47" s="41"/>
      <c r="FDZ47" s="41"/>
      <c r="FEA47" s="41"/>
      <c r="FEB47" s="41"/>
      <c r="FEC47" s="41"/>
      <c r="FED47" s="41"/>
      <c r="FEE47" s="41"/>
      <c r="FEF47" s="41"/>
      <c r="FEG47" s="41"/>
      <c r="FEH47" s="41"/>
      <c r="FEI47" s="41"/>
      <c r="FEJ47" s="41"/>
      <c r="FEK47" s="41"/>
      <c r="FEL47" s="41"/>
      <c r="FEM47" s="41"/>
      <c r="FEN47" s="41"/>
      <c r="FEO47" s="41"/>
      <c r="FEP47" s="41"/>
      <c r="FEQ47" s="41"/>
      <c r="FER47" s="41"/>
      <c r="FES47" s="41"/>
      <c r="FET47" s="41"/>
      <c r="FEU47" s="41"/>
      <c r="FEV47" s="41"/>
      <c r="FEW47" s="41"/>
      <c r="FEX47" s="41"/>
      <c r="FEY47" s="41"/>
      <c r="FEZ47" s="41"/>
      <c r="FFA47" s="41"/>
      <c r="FFB47" s="41"/>
      <c r="FFC47" s="41"/>
      <c r="FFD47" s="41"/>
      <c r="FFE47" s="41"/>
      <c r="FFF47" s="41"/>
      <c r="FFG47" s="41"/>
      <c r="FFH47" s="41"/>
      <c r="FFI47" s="41"/>
      <c r="FFJ47" s="41"/>
      <c r="FFK47" s="41"/>
      <c r="FFL47" s="41"/>
      <c r="FFM47" s="41"/>
      <c r="FFN47" s="41"/>
      <c r="FFO47" s="41"/>
      <c r="FFP47" s="41"/>
      <c r="FFQ47" s="41"/>
      <c r="FFR47" s="41"/>
      <c r="FFS47" s="41"/>
      <c r="FFT47" s="41"/>
      <c r="FFU47" s="41"/>
      <c r="FFV47" s="41"/>
      <c r="FFW47" s="41"/>
      <c r="FFX47" s="41"/>
      <c r="FFY47" s="41"/>
      <c r="FFZ47" s="41"/>
      <c r="FGA47" s="41"/>
      <c r="FGB47" s="41"/>
      <c r="FGC47" s="41"/>
      <c r="FGD47" s="41"/>
      <c r="FGE47" s="41"/>
      <c r="FGF47" s="41"/>
      <c r="FGG47" s="41"/>
      <c r="FGH47" s="41"/>
      <c r="FGI47" s="41"/>
      <c r="FGJ47" s="41"/>
      <c r="FGK47" s="41"/>
      <c r="FGL47" s="41"/>
      <c r="FGM47" s="41"/>
      <c r="FGN47" s="41"/>
      <c r="FGO47" s="41"/>
      <c r="FGP47" s="41"/>
      <c r="FGQ47" s="41"/>
      <c r="FGR47" s="41"/>
      <c r="FGS47" s="41"/>
      <c r="FGT47" s="41"/>
      <c r="FGU47" s="41"/>
      <c r="FGV47" s="41"/>
      <c r="FGW47" s="41"/>
      <c r="FGX47" s="41"/>
      <c r="FGY47" s="41"/>
      <c r="FGZ47" s="41"/>
      <c r="FHA47" s="41"/>
      <c r="FHB47" s="41"/>
      <c r="FHC47" s="41"/>
      <c r="FHD47" s="41"/>
      <c r="FHE47" s="41"/>
      <c r="FHF47" s="41"/>
      <c r="FHG47" s="41"/>
      <c r="FHH47" s="41"/>
      <c r="FHI47" s="41"/>
      <c r="FHJ47" s="41"/>
      <c r="FHK47" s="41"/>
      <c r="FHL47" s="41"/>
      <c r="FHM47" s="41"/>
      <c r="FHN47" s="41"/>
      <c r="FHO47" s="41"/>
      <c r="FHP47" s="41"/>
      <c r="FHQ47" s="41"/>
      <c r="FHR47" s="41"/>
      <c r="FHS47" s="41"/>
      <c r="FHT47" s="41"/>
      <c r="FHU47" s="41"/>
      <c r="FHV47" s="41"/>
      <c r="FHW47" s="41"/>
      <c r="FHX47" s="41"/>
      <c r="FHY47" s="41"/>
      <c r="FHZ47" s="41"/>
      <c r="FIA47" s="41"/>
      <c r="FIB47" s="41"/>
      <c r="FIC47" s="41"/>
      <c r="FID47" s="41"/>
      <c r="FIE47" s="41"/>
      <c r="FIF47" s="41"/>
      <c r="FIG47" s="41"/>
      <c r="FIH47" s="41"/>
      <c r="FII47" s="41"/>
      <c r="FIJ47" s="41"/>
      <c r="FIK47" s="41"/>
      <c r="FIL47" s="41"/>
      <c r="FIM47" s="41"/>
      <c r="FIN47" s="41"/>
      <c r="FIO47" s="41"/>
      <c r="FIP47" s="41"/>
      <c r="FIQ47" s="41"/>
      <c r="FIR47" s="41"/>
      <c r="FIS47" s="41"/>
      <c r="FIT47" s="41"/>
      <c r="FIU47" s="41"/>
      <c r="FIV47" s="41"/>
      <c r="FIW47" s="41"/>
      <c r="FIX47" s="41"/>
      <c r="FIY47" s="41"/>
      <c r="FIZ47" s="41"/>
      <c r="FJA47" s="41"/>
      <c r="FJB47" s="41"/>
      <c r="FJC47" s="41"/>
      <c r="FJD47" s="41"/>
      <c r="FJE47" s="41"/>
      <c r="FJF47" s="41"/>
      <c r="FJG47" s="41"/>
      <c r="FJH47" s="41"/>
      <c r="FJI47" s="41"/>
      <c r="FJJ47" s="41"/>
      <c r="FJK47" s="41"/>
      <c r="FJL47" s="41"/>
      <c r="FJM47" s="41"/>
      <c r="FJN47" s="41"/>
      <c r="FJO47" s="41"/>
      <c r="FJP47" s="41"/>
      <c r="FJQ47" s="41"/>
      <c r="FJR47" s="41"/>
      <c r="FJS47" s="41"/>
      <c r="FJT47" s="41"/>
      <c r="FJU47" s="41"/>
      <c r="FJV47" s="41"/>
      <c r="FJW47" s="41"/>
      <c r="FJX47" s="41"/>
      <c r="FJY47" s="41"/>
      <c r="FJZ47" s="41"/>
      <c r="FKA47" s="41"/>
      <c r="FKB47" s="41"/>
      <c r="FKC47" s="41"/>
      <c r="FKD47" s="41"/>
      <c r="FKE47" s="41"/>
      <c r="FKF47" s="41"/>
      <c r="FKG47" s="41"/>
      <c r="FKH47" s="41"/>
      <c r="FKI47" s="41"/>
      <c r="FKJ47" s="41"/>
      <c r="FKK47" s="41"/>
      <c r="FKL47" s="41"/>
      <c r="FKM47" s="41"/>
      <c r="FKN47" s="41"/>
      <c r="FKO47" s="41"/>
      <c r="FKP47" s="41"/>
      <c r="FKQ47" s="41"/>
      <c r="FKR47" s="41"/>
      <c r="FKS47" s="41"/>
      <c r="FKT47" s="41"/>
      <c r="FKU47" s="41"/>
      <c r="FKV47" s="41"/>
      <c r="FKW47" s="41"/>
      <c r="FKX47" s="41"/>
      <c r="FKY47" s="41"/>
      <c r="FKZ47" s="41"/>
      <c r="FLA47" s="41"/>
      <c r="FLB47" s="41"/>
      <c r="FLC47" s="41"/>
      <c r="FLD47" s="41"/>
      <c r="FLE47" s="41"/>
      <c r="FLF47" s="41"/>
      <c r="FLG47" s="41"/>
      <c r="FLH47" s="41"/>
      <c r="FLI47" s="41"/>
      <c r="FLJ47" s="41"/>
      <c r="FLK47" s="41"/>
      <c r="FLL47" s="41"/>
      <c r="FLM47" s="41"/>
      <c r="FLN47" s="41"/>
      <c r="FLO47" s="41"/>
      <c r="FLP47" s="41"/>
      <c r="FLQ47" s="41"/>
      <c r="FLR47" s="41"/>
      <c r="FLS47" s="41"/>
      <c r="FLT47" s="41"/>
      <c r="FLU47" s="41"/>
      <c r="FLV47" s="41"/>
      <c r="FLW47" s="41"/>
      <c r="FLX47" s="41"/>
      <c r="FLY47" s="41"/>
      <c r="FLZ47" s="41"/>
      <c r="FMA47" s="41"/>
      <c r="FMB47" s="41"/>
      <c r="FMC47" s="41"/>
      <c r="FMD47" s="41"/>
      <c r="FME47" s="41"/>
      <c r="FMF47" s="41"/>
      <c r="FMG47" s="41"/>
      <c r="FMH47" s="41"/>
      <c r="FMI47" s="41"/>
      <c r="FMJ47" s="41"/>
      <c r="FMK47" s="41"/>
      <c r="FML47" s="41"/>
      <c r="FMM47" s="41"/>
      <c r="FMN47" s="41"/>
      <c r="FMO47" s="41"/>
      <c r="FMP47" s="41"/>
      <c r="FMQ47" s="41"/>
      <c r="FMR47" s="41"/>
      <c r="FMS47" s="41"/>
      <c r="FMT47" s="41"/>
      <c r="FMU47" s="41"/>
      <c r="FMV47" s="41"/>
      <c r="FMW47" s="41"/>
      <c r="FMX47" s="41"/>
      <c r="FMY47" s="41"/>
      <c r="FMZ47" s="41"/>
      <c r="FNA47" s="41"/>
      <c r="FNB47" s="41"/>
      <c r="FNC47" s="41"/>
      <c r="FND47" s="41"/>
      <c r="FNE47" s="41"/>
      <c r="FNF47" s="41"/>
      <c r="FNG47" s="41"/>
      <c r="FNH47" s="41"/>
      <c r="FNI47" s="41"/>
      <c r="FNJ47" s="41"/>
      <c r="FNK47" s="41"/>
      <c r="FNL47" s="41"/>
      <c r="FNM47" s="41"/>
      <c r="FNN47" s="41"/>
      <c r="FNO47" s="41"/>
      <c r="FNP47" s="41"/>
      <c r="FNQ47" s="41"/>
      <c r="FNR47" s="41"/>
      <c r="FNS47" s="41"/>
      <c r="FNT47" s="41"/>
      <c r="FNU47" s="41"/>
      <c r="FNV47" s="41"/>
      <c r="FNW47" s="41"/>
      <c r="FNX47" s="41"/>
      <c r="FNY47" s="41"/>
      <c r="FNZ47" s="41"/>
      <c r="FOA47" s="41"/>
      <c r="FOB47" s="41"/>
      <c r="FOC47" s="41"/>
      <c r="FOD47" s="41"/>
      <c r="FOE47" s="41"/>
      <c r="FOF47" s="41"/>
      <c r="FOG47" s="41"/>
      <c r="FOH47" s="41"/>
      <c r="FOI47" s="41"/>
      <c r="FOJ47" s="41"/>
      <c r="FOK47" s="41"/>
      <c r="FOL47" s="41"/>
      <c r="FOM47" s="41"/>
      <c r="FON47" s="41"/>
      <c r="FOO47" s="41"/>
      <c r="FOP47" s="41"/>
      <c r="FOQ47" s="41"/>
      <c r="FOR47" s="41"/>
      <c r="FOS47" s="41"/>
      <c r="FOT47" s="41"/>
      <c r="FOU47" s="41"/>
      <c r="FOV47" s="41"/>
      <c r="FOW47" s="41"/>
      <c r="FOX47" s="41"/>
      <c r="FOY47" s="41"/>
      <c r="FOZ47" s="41"/>
      <c r="FPA47" s="41"/>
      <c r="FPB47" s="41"/>
      <c r="FPC47" s="41"/>
      <c r="FPD47" s="41"/>
      <c r="FPE47" s="41"/>
      <c r="FPF47" s="41"/>
      <c r="FPG47" s="41"/>
      <c r="FPH47" s="41"/>
      <c r="FPI47" s="41"/>
      <c r="FPJ47" s="41"/>
      <c r="FPK47" s="41"/>
      <c r="FPL47" s="41"/>
      <c r="FPM47" s="41"/>
      <c r="FPN47" s="41"/>
      <c r="FPO47" s="41"/>
      <c r="FPP47" s="41"/>
      <c r="FPQ47" s="41"/>
      <c r="FPR47" s="41"/>
      <c r="FPS47" s="41"/>
      <c r="FPT47" s="41"/>
      <c r="FPU47" s="41"/>
      <c r="FPV47" s="41"/>
      <c r="FPW47" s="41"/>
      <c r="FPX47" s="41"/>
      <c r="FPY47" s="41"/>
      <c r="FPZ47" s="41"/>
      <c r="FQA47" s="41"/>
      <c r="FQB47" s="41"/>
      <c r="FQC47" s="41"/>
      <c r="FQD47" s="41"/>
      <c r="FQE47" s="41"/>
      <c r="FQF47" s="41"/>
      <c r="FQG47" s="41"/>
      <c r="FQH47" s="41"/>
      <c r="FQI47" s="41"/>
      <c r="FQJ47" s="41"/>
      <c r="FQK47" s="41"/>
      <c r="FQL47" s="41"/>
      <c r="FQM47" s="41"/>
      <c r="FQN47" s="41"/>
      <c r="FQO47" s="41"/>
      <c r="FQP47" s="41"/>
      <c r="FQQ47" s="41"/>
      <c r="FQR47" s="41"/>
      <c r="FQS47" s="41"/>
      <c r="FQT47" s="41"/>
      <c r="FQU47" s="41"/>
      <c r="FQV47" s="41"/>
      <c r="FQW47" s="41"/>
      <c r="FQX47" s="41"/>
      <c r="FQY47" s="41"/>
      <c r="FQZ47" s="41"/>
      <c r="FRA47" s="41"/>
      <c r="FRB47" s="41"/>
      <c r="FRC47" s="41"/>
      <c r="FRD47" s="41"/>
      <c r="FRE47" s="41"/>
      <c r="FRF47" s="41"/>
      <c r="FRG47" s="41"/>
      <c r="FRH47" s="41"/>
      <c r="FRI47" s="41"/>
      <c r="FRJ47" s="41"/>
      <c r="FRK47" s="41"/>
      <c r="FRL47" s="41"/>
      <c r="FRM47" s="41"/>
      <c r="FRN47" s="41"/>
      <c r="FRO47" s="41"/>
      <c r="FRP47" s="41"/>
      <c r="FRQ47" s="41"/>
      <c r="FRR47" s="41"/>
      <c r="FRS47" s="41"/>
      <c r="FRT47" s="41"/>
      <c r="FRU47" s="41"/>
      <c r="FRV47" s="41"/>
      <c r="FRW47" s="41"/>
      <c r="FRX47" s="41"/>
      <c r="FRY47" s="41"/>
      <c r="FRZ47" s="41"/>
      <c r="FSA47" s="41"/>
      <c r="FSB47" s="41"/>
      <c r="FSC47" s="41"/>
      <c r="FSD47" s="41"/>
      <c r="FSE47" s="41"/>
      <c r="FSF47" s="41"/>
      <c r="FSG47" s="41"/>
      <c r="FSH47" s="41"/>
      <c r="FSI47" s="41"/>
      <c r="FSJ47" s="41"/>
      <c r="FSK47" s="41"/>
      <c r="FSL47" s="41"/>
      <c r="FSM47" s="41"/>
      <c r="FSN47" s="41"/>
      <c r="FSO47" s="41"/>
      <c r="FSP47" s="41"/>
      <c r="FSQ47" s="41"/>
      <c r="FSR47" s="41"/>
      <c r="FSS47" s="41"/>
      <c r="FST47" s="41"/>
      <c r="FSU47" s="41"/>
      <c r="FSV47" s="41"/>
      <c r="FSW47" s="41"/>
      <c r="FSX47" s="41"/>
      <c r="FSY47" s="41"/>
      <c r="FSZ47" s="41"/>
      <c r="FTA47" s="41"/>
      <c r="FTB47" s="41"/>
      <c r="FTC47" s="41"/>
      <c r="FTD47" s="41"/>
      <c r="FTE47" s="41"/>
      <c r="FTF47" s="41"/>
      <c r="FTG47" s="41"/>
      <c r="FTH47" s="41"/>
      <c r="FTI47" s="41"/>
      <c r="FTJ47" s="41"/>
      <c r="FTK47" s="41"/>
      <c r="FTL47" s="41"/>
      <c r="FTM47" s="41"/>
      <c r="FTN47" s="41"/>
      <c r="FTO47" s="41"/>
      <c r="FTP47" s="41"/>
      <c r="FTQ47" s="41"/>
      <c r="FTR47" s="41"/>
      <c r="FTS47" s="41"/>
      <c r="FTT47" s="41"/>
      <c r="FTU47" s="41"/>
      <c r="FTV47" s="41"/>
      <c r="FTW47" s="41"/>
      <c r="FTX47" s="41"/>
      <c r="FTY47" s="41"/>
      <c r="FTZ47" s="41"/>
      <c r="FUA47" s="41"/>
      <c r="FUB47" s="41"/>
      <c r="FUC47" s="41"/>
      <c r="FUD47" s="41"/>
      <c r="FUE47" s="41"/>
      <c r="FUF47" s="41"/>
      <c r="FUG47" s="41"/>
      <c r="FUH47" s="41"/>
      <c r="FUI47" s="41"/>
      <c r="FUJ47" s="41"/>
      <c r="FUK47" s="41"/>
      <c r="FUL47" s="41"/>
      <c r="FUM47" s="41"/>
      <c r="FUN47" s="41"/>
      <c r="FUO47" s="41"/>
      <c r="FUP47" s="41"/>
      <c r="FUQ47" s="41"/>
      <c r="FUR47" s="41"/>
      <c r="FUS47" s="41"/>
      <c r="FUT47" s="41"/>
      <c r="FUU47" s="41"/>
      <c r="FUV47" s="41"/>
      <c r="FUW47" s="41"/>
      <c r="FUX47" s="41"/>
      <c r="FUY47" s="41"/>
      <c r="FUZ47" s="41"/>
      <c r="FVA47" s="41"/>
      <c r="FVB47" s="41"/>
      <c r="FVC47" s="41"/>
      <c r="FVD47" s="41"/>
      <c r="FVE47" s="41"/>
      <c r="FVF47" s="41"/>
      <c r="FVG47" s="41"/>
      <c r="FVH47" s="41"/>
      <c r="FVI47" s="41"/>
      <c r="FVJ47" s="41"/>
      <c r="FVK47" s="41"/>
      <c r="FVL47" s="41"/>
      <c r="FVM47" s="41"/>
      <c r="FVN47" s="41"/>
      <c r="FVO47" s="41"/>
      <c r="FVP47" s="41"/>
      <c r="FVQ47" s="41"/>
      <c r="FVR47" s="41"/>
      <c r="FVS47" s="41"/>
      <c r="FVT47" s="41"/>
      <c r="FVU47" s="41"/>
      <c r="FVV47" s="41"/>
      <c r="FVW47" s="41"/>
      <c r="FVX47" s="41"/>
      <c r="FVY47" s="41"/>
      <c r="FVZ47" s="41"/>
      <c r="FWA47" s="41"/>
      <c r="FWB47" s="41"/>
      <c r="FWC47" s="41"/>
      <c r="FWD47" s="41"/>
      <c r="FWE47" s="41"/>
      <c r="FWF47" s="41"/>
      <c r="FWG47" s="41"/>
      <c r="FWH47" s="41"/>
      <c r="FWI47" s="41"/>
      <c r="FWJ47" s="41"/>
      <c r="FWK47" s="41"/>
      <c r="FWL47" s="41"/>
      <c r="FWM47" s="41"/>
      <c r="FWN47" s="41"/>
      <c r="FWO47" s="41"/>
      <c r="FWP47" s="41"/>
      <c r="FWQ47" s="41"/>
      <c r="FWR47" s="41"/>
      <c r="FWS47" s="41"/>
      <c r="FWT47" s="41"/>
      <c r="FWU47" s="41"/>
      <c r="FWV47" s="41"/>
      <c r="FWW47" s="41"/>
      <c r="FWX47" s="41"/>
      <c r="FWY47" s="41"/>
      <c r="FWZ47" s="41"/>
      <c r="FXA47" s="41"/>
      <c r="FXB47" s="41"/>
      <c r="FXC47" s="41"/>
      <c r="FXD47" s="41"/>
      <c r="FXE47" s="41"/>
      <c r="FXF47" s="41"/>
      <c r="FXG47" s="41"/>
      <c r="FXH47" s="41"/>
      <c r="FXI47" s="41"/>
      <c r="FXJ47" s="41"/>
      <c r="FXK47" s="41"/>
      <c r="FXL47" s="41"/>
      <c r="FXM47" s="41"/>
      <c r="FXN47" s="41"/>
      <c r="FXO47" s="41"/>
      <c r="FXP47" s="41"/>
      <c r="FXQ47" s="41"/>
      <c r="FXR47" s="41"/>
      <c r="FXS47" s="41"/>
      <c r="FXT47" s="41"/>
      <c r="FXU47" s="41"/>
      <c r="FXV47" s="41"/>
      <c r="FXW47" s="41"/>
      <c r="FXX47" s="41"/>
      <c r="FXY47" s="41"/>
      <c r="FXZ47" s="41"/>
      <c r="FYA47" s="41"/>
      <c r="FYB47" s="41"/>
      <c r="FYC47" s="41"/>
      <c r="FYD47" s="41"/>
      <c r="FYE47" s="41"/>
      <c r="FYF47" s="41"/>
      <c r="FYG47" s="41"/>
      <c r="FYH47" s="41"/>
      <c r="FYI47" s="41"/>
      <c r="FYJ47" s="41"/>
      <c r="FYK47" s="41"/>
      <c r="FYL47" s="41"/>
      <c r="FYM47" s="41"/>
      <c r="FYN47" s="41"/>
      <c r="FYO47" s="41"/>
      <c r="FYP47" s="41"/>
      <c r="FYQ47" s="41"/>
      <c r="FYR47" s="41"/>
      <c r="FYS47" s="41"/>
      <c r="FYT47" s="41"/>
      <c r="FYU47" s="41"/>
      <c r="FYV47" s="41"/>
      <c r="FYW47" s="41"/>
      <c r="FYX47" s="41"/>
      <c r="FYY47" s="41"/>
      <c r="FYZ47" s="41"/>
      <c r="FZA47" s="41"/>
      <c r="FZB47" s="41"/>
      <c r="FZC47" s="41"/>
      <c r="FZD47" s="41"/>
      <c r="FZE47" s="41"/>
      <c r="FZF47" s="41"/>
      <c r="FZG47" s="41"/>
      <c r="FZH47" s="41"/>
      <c r="FZI47" s="41"/>
      <c r="FZJ47" s="41"/>
      <c r="FZK47" s="41"/>
      <c r="FZL47" s="41"/>
      <c r="FZM47" s="41"/>
      <c r="FZN47" s="41"/>
      <c r="FZO47" s="41"/>
      <c r="FZP47" s="41"/>
      <c r="FZQ47" s="41"/>
      <c r="FZR47" s="41"/>
      <c r="FZS47" s="41"/>
      <c r="FZT47" s="41"/>
      <c r="FZU47" s="41"/>
      <c r="FZV47" s="41"/>
      <c r="FZW47" s="41"/>
      <c r="FZX47" s="41"/>
      <c r="FZY47" s="41"/>
      <c r="FZZ47" s="41"/>
      <c r="GAA47" s="41"/>
      <c r="GAB47" s="41"/>
      <c r="GAC47" s="41"/>
      <c r="GAD47" s="41"/>
      <c r="GAE47" s="41"/>
      <c r="GAF47" s="41"/>
      <c r="GAG47" s="41"/>
      <c r="GAH47" s="41"/>
      <c r="GAI47" s="41"/>
      <c r="GAJ47" s="41"/>
      <c r="GAK47" s="41"/>
      <c r="GAL47" s="41"/>
      <c r="GAM47" s="41"/>
      <c r="GAN47" s="41"/>
      <c r="GAO47" s="41"/>
      <c r="GAP47" s="41"/>
      <c r="GAQ47" s="41"/>
      <c r="GAR47" s="41"/>
      <c r="GAS47" s="41"/>
      <c r="GAT47" s="41"/>
      <c r="GAU47" s="41"/>
      <c r="GAV47" s="41"/>
      <c r="GAW47" s="41"/>
      <c r="GAX47" s="41"/>
      <c r="GAY47" s="41"/>
      <c r="GAZ47" s="41"/>
      <c r="GBA47" s="41"/>
      <c r="GBB47" s="41"/>
      <c r="GBC47" s="41"/>
      <c r="GBD47" s="41"/>
      <c r="GBE47" s="41"/>
      <c r="GBF47" s="41"/>
      <c r="GBG47" s="41"/>
      <c r="GBH47" s="41"/>
      <c r="GBI47" s="41"/>
      <c r="GBJ47" s="41"/>
      <c r="GBK47" s="41"/>
      <c r="GBL47" s="41"/>
      <c r="GBM47" s="41"/>
      <c r="GBN47" s="41"/>
      <c r="GBO47" s="41"/>
      <c r="GBP47" s="41"/>
      <c r="GBQ47" s="41"/>
      <c r="GBR47" s="41"/>
      <c r="GBS47" s="41"/>
      <c r="GBT47" s="41"/>
      <c r="GBU47" s="41"/>
      <c r="GBV47" s="41"/>
      <c r="GBW47" s="41"/>
      <c r="GBX47" s="41"/>
      <c r="GBY47" s="41"/>
      <c r="GBZ47" s="41"/>
      <c r="GCA47" s="41"/>
      <c r="GCB47" s="41"/>
      <c r="GCC47" s="41"/>
      <c r="GCD47" s="41"/>
      <c r="GCE47" s="41"/>
      <c r="GCF47" s="41"/>
      <c r="GCG47" s="41"/>
      <c r="GCH47" s="41"/>
      <c r="GCI47" s="41"/>
      <c r="GCJ47" s="41"/>
      <c r="GCK47" s="41"/>
      <c r="GCL47" s="41"/>
      <c r="GCM47" s="41"/>
      <c r="GCN47" s="41"/>
      <c r="GCO47" s="41"/>
      <c r="GCP47" s="41"/>
      <c r="GCQ47" s="41"/>
      <c r="GCR47" s="41"/>
      <c r="GCS47" s="41"/>
      <c r="GCT47" s="41"/>
      <c r="GCU47" s="41"/>
      <c r="GCV47" s="41"/>
      <c r="GCW47" s="41"/>
      <c r="GCX47" s="41"/>
      <c r="GCY47" s="41"/>
      <c r="GCZ47" s="41"/>
      <c r="GDA47" s="41"/>
      <c r="GDB47" s="41"/>
      <c r="GDC47" s="41"/>
      <c r="GDD47" s="41"/>
      <c r="GDE47" s="41"/>
      <c r="GDF47" s="41"/>
      <c r="GDG47" s="41"/>
      <c r="GDH47" s="41"/>
      <c r="GDI47" s="41"/>
      <c r="GDJ47" s="41"/>
      <c r="GDK47" s="41"/>
      <c r="GDL47" s="41"/>
      <c r="GDM47" s="41"/>
      <c r="GDN47" s="41"/>
      <c r="GDO47" s="41"/>
      <c r="GDP47" s="41"/>
      <c r="GDQ47" s="41"/>
      <c r="GDR47" s="41"/>
      <c r="GDS47" s="41"/>
      <c r="GDT47" s="41"/>
      <c r="GDU47" s="41"/>
      <c r="GDV47" s="41"/>
      <c r="GDW47" s="41"/>
      <c r="GDX47" s="41"/>
      <c r="GDY47" s="41"/>
      <c r="GDZ47" s="41"/>
      <c r="GEA47" s="41"/>
      <c r="GEB47" s="41"/>
      <c r="GEC47" s="41"/>
      <c r="GED47" s="41"/>
      <c r="GEE47" s="41"/>
      <c r="GEF47" s="41"/>
      <c r="GEG47" s="41"/>
      <c r="GEH47" s="41"/>
      <c r="GEI47" s="41"/>
      <c r="GEJ47" s="41"/>
      <c r="GEK47" s="41"/>
      <c r="GEL47" s="41"/>
      <c r="GEM47" s="41"/>
      <c r="GEN47" s="41"/>
      <c r="GEO47" s="41"/>
      <c r="GEP47" s="41"/>
      <c r="GEQ47" s="41"/>
      <c r="GER47" s="41"/>
      <c r="GES47" s="41"/>
      <c r="GET47" s="41"/>
      <c r="GEU47" s="41"/>
      <c r="GEV47" s="41"/>
      <c r="GEW47" s="41"/>
      <c r="GEX47" s="41"/>
      <c r="GEY47" s="41"/>
      <c r="GEZ47" s="41"/>
      <c r="GFA47" s="41"/>
      <c r="GFB47" s="41"/>
      <c r="GFC47" s="41"/>
      <c r="GFD47" s="41"/>
      <c r="GFE47" s="41"/>
      <c r="GFF47" s="41"/>
      <c r="GFG47" s="41"/>
      <c r="GFH47" s="41"/>
      <c r="GFI47" s="41"/>
      <c r="GFJ47" s="41"/>
      <c r="GFK47" s="41"/>
      <c r="GFL47" s="41"/>
      <c r="GFM47" s="41"/>
      <c r="GFN47" s="41"/>
      <c r="GFO47" s="41"/>
      <c r="GFP47" s="41"/>
      <c r="GFQ47" s="41"/>
      <c r="GFR47" s="41"/>
      <c r="GFS47" s="41"/>
      <c r="GFT47" s="41"/>
      <c r="GFU47" s="41"/>
      <c r="GFV47" s="41"/>
      <c r="GFW47" s="41"/>
      <c r="GFX47" s="41"/>
      <c r="GFY47" s="41"/>
      <c r="GFZ47" s="41"/>
      <c r="GGA47" s="41"/>
      <c r="GGB47" s="41"/>
      <c r="GGC47" s="41"/>
      <c r="GGD47" s="41"/>
      <c r="GGE47" s="41"/>
      <c r="GGF47" s="41"/>
      <c r="GGG47" s="41"/>
      <c r="GGH47" s="41"/>
      <c r="GGI47" s="41"/>
      <c r="GGJ47" s="41"/>
      <c r="GGK47" s="41"/>
      <c r="GGL47" s="41"/>
      <c r="GGM47" s="41"/>
      <c r="GGN47" s="41"/>
      <c r="GGO47" s="41"/>
      <c r="GGP47" s="41"/>
      <c r="GGQ47" s="41"/>
      <c r="GGR47" s="41"/>
      <c r="GGS47" s="41"/>
      <c r="GGT47" s="41"/>
      <c r="GGU47" s="41"/>
      <c r="GGV47" s="41"/>
      <c r="GGW47" s="41"/>
      <c r="GGX47" s="41"/>
      <c r="GGY47" s="41"/>
      <c r="GGZ47" s="41"/>
      <c r="GHA47" s="41"/>
      <c r="GHB47" s="41"/>
      <c r="GHC47" s="41"/>
      <c r="GHD47" s="41"/>
      <c r="GHE47" s="41"/>
      <c r="GHF47" s="41"/>
      <c r="GHG47" s="41"/>
      <c r="GHH47" s="41"/>
      <c r="GHI47" s="41"/>
      <c r="GHJ47" s="41"/>
      <c r="GHK47" s="41"/>
      <c r="GHL47" s="41"/>
      <c r="GHM47" s="41"/>
      <c r="GHN47" s="41"/>
      <c r="GHO47" s="41"/>
      <c r="GHP47" s="41"/>
      <c r="GHQ47" s="41"/>
      <c r="GHR47" s="41"/>
      <c r="GHS47" s="41"/>
      <c r="GHT47" s="41"/>
      <c r="GHU47" s="41"/>
      <c r="GHV47" s="41"/>
      <c r="GHW47" s="41"/>
      <c r="GHX47" s="41"/>
      <c r="GHY47" s="41"/>
      <c r="GHZ47" s="41"/>
      <c r="GIA47" s="41"/>
      <c r="GIB47" s="41"/>
      <c r="GIC47" s="41"/>
      <c r="GID47" s="41"/>
      <c r="GIE47" s="41"/>
      <c r="GIF47" s="41"/>
      <c r="GIG47" s="41"/>
      <c r="GIH47" s="41"/>
      <c r="GII47" s="41"/>
      <c r="GIJ47" s="41"/>
      <c r="GIK47" s="41"/>
      <c r="GIL47" s="41"/>
      <c r="GIM47" s="41"/>
      <c r="GIN47" s="41"/>
      <c r="GIO47" s="41"/>
      <c r="GIP47" s="41"/>
      <c r="GIQ47" s="41"/>
      <c r="GIR47" s="41"/>
      <c r="GIS47" s="41"/>
      <c r="GIT47" s="41"/>
      <c r="GIU47" s="41"/>
      <c r="GIV47" s="41"/>
      <c r="GIW47" s="41"/>
      <c r="GIX47" s="41"/>
      <c r="GIY47" s="41"/>
      <c r="GIZ47" s="41"/>
      <c r="GJA47" s="41"/>
      <c r="GJB47" s="41"/>
      <c r="GJC47" s="41"/>
      <c r="GJD47" s="41"/>
      <c r="GJE47" s="41"/>
      <c r="GJF47" s="41"/>
      <c r="GJG47" s="41"/>
      <c r="GJH47" s="41"/>
      <c r="GJI47" s="41"/>
      <c r="GJJ47" s="41"/>
      <c r="GJK47" s="41"/>
      <c r="GJL47" s="41"/>
      <c r="GJM47" s="41"/>
      <c r="GJN47" s="41"/>
      <c r="GJO47" s="41"/>
      <c r="GJP47" s="41"/>
      <c r="GJQ47" s="41"/>
      <c r="GJR47" s="41"/>
      <c r="GJS47" s="41"/>
      <c r="GJT47" s="41"/>
      <c r="GJU47" s="41"/>
      <c r="GJV47" s="41"/>
      <c r="GJW47" s="41"/>
      <c r="GJX47" s="41"/>
      <c r="GJY47" s="41"/>
      <c r="GJZ47" s="41"/>
      <c r="GKA47" s="41"/>
      <c r="GKB47" s="41"/>
      <c r="GKC47" s="41"/>
      <c r="GKD47" s="41"/>
      <c r="GKE47" s="41"/>
      <c r="GKF47" s="41"/>
      <c r="GKG47" s="41"/>
      <c r="GKH47" s="41"/>
      <c r="GKI47" s="41"/>
      <c r="GKJ47" s="41"/>
      <c r="GKK47" s="41"/>
      <c r="GKL47" s="41"/>
      <c r="GKM47" s="41"/>
      <c r="GKN47" s="41"/>
      <c r="GKO47" s="41"/>
      <c r="GKP47" s="41"/>
      <c r="GKQ47" s="41"/>
      <c r="GKR47" s="41"/>
      <c r="GKS47" s="41"/>
      <c r="GKT47" s="41"/>
      <c r="GKU47" s="41"/>
      <c r="GKV47" s="41"/>
      <c r="GKW47" s="41"/>
      <c r="GKX47" s="41"/>
      <c r="GKY47" s="41"/>
      <c r="GKZ47" s="41"/>
      <c r="GLA47" s="41"/>
      <c r="GLB47" s="41"/>
      <c r="GLC47" s="41"/>
      <c r="GLD47" s="41"/>
      <c r="GLE47" s="41"/>
      <c r="GLF47" s="41"/>
      <c r="GLG47" s="41"/>
      <c r="GLH47" s="41"/>
      <c r="GLI47" s="41"/>
      <c r="GLJ47" s="41"/>
      <c r="GLK47" s="41"/>
      <c r="GLL47" s="41"/>
      <c r="GLM47" s="41"/>
      <c r="GLN47" s="41"/>
      <c r="GLO47" s="41"/>
      <c r="GLP47" s="41"/>
      <c r="GLQ47" s="41"/>
      <c r="GLR47" s="41"/>
      <c r="GLS47" s="41"/>
      <c r="GLT47" s="41"/>
      <c r="GLU47" s="41"/>
      <c r="GLV47" s="41"/>
      <c r="GLW47" s="41"/>
      <c r="GLX47" s="41"/>
      <c r="GLY47" s="41"/>
      <c r="GLZ47" s="41"/>
      <c r="GMA47" s="41"/>
      <c r="GMB47" s="41"/>
      <c r="GMC47" s="41"/>
      <c r="GMD47" s="41"/>
      <c r="GME47" s="41"/>
      <c r="GMF47" s="41"/>
      <c r="GMG47" s="41"/>
      <c r="GMH47" s="41"/>
      <c r="GMI47" s="41"/>
      <c r="GMJ47" s="41"/>
      <c r="GMK47" s="41"/>
      <c r="GML47" s="41"/>
      <c r="GMM47" s="41"/>
      <c r="GMN47" s="41"/>
      <c r="GMO47" s="41"/>
      <c r="GMP47" s="41"/>
      <c r="GMQ47" s="41"/>
      <c r="GMR47" s="41"/>
      <c r="GMS47" s="41"/>
      <c r="GMT47" s="41"/>
      <c r="GMU47" s="41"/>
      <c r="GMV47" s="41"/>
      <c r="GMW47" s="41"/>
      <c r="GMX47" s="41"/>
      <c r="GMY47" s="41"/>
      <c r="GMZ47" s="41"/>
      <c r="GNA47" s="41"/>
      <c r="GNB47" s="41"/>
      <c r="GNC47" s="41"/>
      <c r="GND47" s="41"/>
      <c r="GNE47" s="41"/>
      <c r="GNF47" s="41"/>
      <c r="GNG47" s="41"/>
      <c r="GNH47" s="41"/>
      <c r="GNI47" s="41"/>
      <c r="GNJ47" s="41"/>
      <c r="GNK47" s="41"/>
      <c r="GNL47" s="41"/>
      <c r="GNM47" s="41"/>
      <c r="GNN47" s="41"/>
      <c r="GNO47" s="41"/>
      <c r="GNP47" s="41"/>
      <c r="GNQ47" s="41"/>
      <c r="GNR47" s="41"/>
      <c r="GNS47" s="41"/>
      <c r="GNT47" s="41"/>
      <c r="GNU47" s="41"/>
      <c r="GNV47" s="41"/>
      <c r="GNW47" s="41"/>
      <c r="GNX47" s="41"/>
      <c r="GNY47" s="41"/>
      <c r="GNZ47" s="41"/>
      <c r="GOA47" s="41"/>
      <c r="GOB47" s="41"/>
      <c r="GOC47" s="41"/>
      <c r="GOD47" s="41"/>
      <c r="GOE47" s="41"/>
      <c r="GOF47" s="41"/>
      <c r="GOG47" s="41"/>
      <c r="GOH47" s="41"/>
      <c r="GOI47" s="41"/>
      <c r="GOJ47" s="41"/>
      <c r="GOK47" s="41"/>
      <c r="GOL47" s="41"/>
      <c r="GOM47" s="41"/>
      <c r="GON47" s="41"/>
      <c r="GOO47" s="41"/>
      <c r="GOP47" s="41"/>
      <c r="GOQ47" s="41"/>
      <c r="GOR47" s="41"/>
      <c r="GOS47" s="41"/>
      <c r="GOT47" s="41"/>
      <c r="GOU47" s="41"/>
      <c r="GOV47" s="41"/>
      <c r="GOW47" s="41"/>
      <c r="GOX47" s="41"/>
      <c r="GOY47" s="41"/>
      <c r="GOZ47" s="41"/>
      <c r="GPA47" s="41"/>
      <c r="GPB47" s="41"/>
      <c r="GPC47" s="41"/>
      <c r="GPD47" s="41"/>
      <c r="GPE47" s="41"/>
      <c r="GPF47" s="41"/>
      <c r="GPG47" s="41"/>
      <c r="GPH47" s="41"/>
      <c r="GPI47" s="41"/>
      <c r="GPJ47" s="41"/>
      <c r="GPK47" s="41"/>
      <c r="GPL47" s="41"/>
      <c r="GPM47" s="41"/>
      <c r="GPN47" s="41"/>
      <c r="GPO47" s="41"/>
      <c r="GPP47" s="41"/>
      <c r="GPQ47" s="41"/>
      <c r="GPR47" s="41"/>
      <c r="GPS47" s="41"/>
      <c r="GPT47" s="41"/>
      <c r="GPU47" s="41"/>
      <c r="GPV47" s="41"/>
      <c r="GPW47" s="41"/>
      <c r="GPX47" s="41"/>
      <c r="GPY47" s="41"/>
      <c r="GPZ47" s="41"/>
      <c r="GQA47" s="41"/>
      <c r="GQB47" s="41"/>
      <c r="GQC47" s="41"/>
      <c r="GQD47" s="41"/>
      <c r="GQE47" s="41"/>
      <c r="GQF47" s="41"/>
      <c r="GQG47" s="41"/>
      <c r="GQH47" s="41"/>
      <c r="GQI47" s="41"/>
      <c r="GQJ47" s="41"/>
      <c r="GQK47" s="41"/>
      <c r="GQL47" s="41"/>
      <c r="GQM47" s="41"/>
      <c r="GQN47" s="41"/>
      <c r="GQO47" s="41"/>
      <c r="GQP47" s="41"/>
      <c r="GQQ47" s="41"/>
      <c r="GQR47" s="41"/>
      <c r="GQS47" s="41"/>
      <c r="GQT47" s="41"/>
      <c r="GQU47" s="41"/>
      <c r="GQV47" s="41"/>
      <c r="GQW47" s="41"/>
      <c r="GQX47" s="41"/>
      <c r="GQY47" s="41"/>
      <c r="GQZ47" s="41"/>
      <c r="GRA47" s="41"/>
      <c r="GRB47" s="41"/>
      <c r="GRC47" s="41"/>
      <c r="GRD47" s="41"/>
      <c r="GRE47" s="41"/>
      <c r="GRF47" s="41"/>
      <c r="GRG47" s="41"/>
      <c r="GRH47" s="41"/>
      <c r="GRI47" s="41"/>
      <c r="GRJ47" s="41"/>
      <c r="GRK47" s="41"/>
      <c r="GRL47" s="41"/>
      <c r="GRM47" s="41"/>
      <c r="GRN47" s="41"/>
      <c r="GRO47" s="41"/>
      <c r="GRP47" s="41"/>
      <c r="GRQ47" s="41"/>
      <c r="GRR47" s="41"/>
      <c r="GRS47" s="41"/>
      <c r="GRT47" s="41"/>
      <c r="GRU47" s="41"/>
      <c r="GRV47" s="41"/>
      <c r="GRW47" s="41"/>
      <c r="GRX47" s="41"/>
      <c r="GRY47" s="41"/>
      <c r="GRZ47" s="41"/>
      <c r="GSA47" s="41"/>
      <c r="GSB47" s="41"/>
      <c r="GSC47" s="41"/>
      <c r="GSD47" s="41"/>
      <c r="GSE47" s="41"/>
      <c r="GSF47" s="41"/>
      <c r="GSG47" s="41"/>
      <c r="GSH47" s="41"/>
      <c r="GSI47" s="41"/>
      <c r="GSJ47" s="41"/>
      <c r="GSK47" s="41"/>
      <c r="GSL47" s="41"/>
      <c r="GSM47" s="41"/>
      <c r="GSN47" s="41"/>
      <c r="GSO47" s="41"/>
      <c r="GSP47" s="41"/>
      <c r="GSQ47" s="41"/>
      <c r="GSR47" s="41"/>
      <c r="GSS47" s="41"/>
      <c r="GST47" s="41"/>
      <c r="GSU47" s="41"/>
      <c r="GSV47" s="41"/>
      <c r="GSW47" s="41"/>
      <c r="GSX47" s="41"/>
      <c r="GSY47" s="41"/>
      <c r="GSZ47" s="41"/>
      <c r="GTA47" s="41"/>
      <c r="GTB47" s="41"/>
      <c r="GTC47" s="41"/>
      <c r="GTD47" s="41"/>
      <c r="GTE47" s="41"/>
      <c r="GTF47" s="41"/>
      <c r="GTG47" s="41"/>
      <c r="GTH47" s="41"/>
      <c r="GTI47" s="41"/>
      <c r="GTJ47" s="41"/>
      <c r="GTK47" s="41"/>
      <c r="GTL47" s="41"/>
      <c r="GTM47" s="41"/>
      <c r="GTN47" s="41"/>
      <c r="GTO47" s="41"/>
      <c r="GTP47" s="41"/>
      <c r="GTQ47" s="41"/>
      <c r="GTR47" s="41"/>
      <c r="GTS47" s="41"/>
      <c r="GTT47" s="41"/>
      <c r="GTU47" s="41"/>
      <c r="GTV47" s="41"/>
      <c r="GTW47" s="41"/>
      <c r="GTX47" s="41"/>
      <c r="GTY47" s="41"/>
      <c r="GTZ47" s="41"/>
      <c r="GUA47" s="41"/>
      <c r="GUB47" s="41"/>
      <c r="GUC47" s="41"/>
      <c r="GUD47" s="41"/>
      <c r="GUE47" s="41"/>
      <c r="GUF47" s="41"/>
      <c r="GUG47" s="41"/>
      <c r="GUH47" s="41"/>
      <c r="GUI47" s="41"/>
      <c r="GUJ47" s="41"/>
      <c r="GUK47" s="41"/>
      <c r="GUL47" s="41"/>
      <c r="GUM47" s="41"/>
      <c r="GUN47" s="41"/>
      <c r="GUO47" s="41"/>
      <c r="GUP47" s="41"/>
      <c r="GUQ47" s="41"/>
      <c r="GUR47" s="41"/>
      <c r="GUS47" s="41"/>
      <c r="GUT47" s="41"/>
      <c r="GUU47" s="41"/>
      <c r="GUV47" s="41"/>
      <c r="GUW47" s="41"/>
      <c r="GUX47" s="41"/>
      <c r="GUY47" s="41"/>
      <c r="GUZ47" s="41"/>
      <c r="GVA47" s="41"/>
      <c r="GVB47" s="41"/>
      <c r="GVC47" s="41"/>
      <c r="GVD47" s="41"/>
      <c r="GVE47" s="41"/>
      <c r="GVF47" s="41"/>
      <c r="GVG47" s="41"/>
      <c r="GVH47" s="41"/>
      <c r="GVI47" s="41"/>
      <c r="GVJ47" s="41"/>
      <c r="GVK47" s="41"/>
      <c r="GVL47" s="41"/>
      <c r="GVM47" s="41"/>
      <c r="GVN47" s="41"/>
      <c r="GVO47" s="41"/>
      <c r="GVP47" s="41"/>
      <c r="GVQ47" s="41"/>
      <c r="GVR47" s="41"/>
      <c r="GVS47" s="41"/>
      <c r="GVT47" s="41"/>
      <c r="GVU47" s="41"/>
      <c r="GVV47" s="41"/>
      <c r="GVW47" s="41"/>
      <c r="GVX47" s="41"/>
      <c r="GVY47" s="41"/>
      <c r="GVZ47" s="41"/>
      <c r="GWA47" s="41"/>
      <c r="GWB47" s="41"/>
      <c r="GWC47" s="41"/>
      <c r="GWD47" s="41"/>
      <c r="GWE47" s="41"/>
      <c r="GWF47" s="41"/>
      <c r="GWG47" s="41"/>
      <c r="GWH47" s="41"/>
      <c r="GWI47" s="41"/>
      <c r="GWJ47" s="41"/>
      <c r="GWK47" s="41"/>
      <c r="GWL47" s="41"/>
      <c r="GWM47" s="41"/>
      <c r="GWN47" s="41"/>
      <c r="GWO47" s="41"/>
      <c r="GWP47" s="41"/>
      <c r="GWQ47" s="41"/>
      <c r="GWR47" s="41"/>
      <c r="GWS47" s="41"/>
      <c r="GWT47" s="41"/>
      <c r="GWU47" s="41"/>
      <c r="GWV47" s="41"/>
      <c r="GWW47" s="41"/>
      <c r="GWX47" s="41"/>
      <c r="GWY47" s="41"/>
      <c r="GWZ47" s="41"/>
      <c r="GXA47" s="41"/>
      <c r="GXB47" s="41"/>
      <c r="GXC47" s="41"/>
      <c r="GXD47" s="41"/>
      <c r="GXE47" s="41"/>
      <c r="GXF47" s="41"/>
      <c r="GXG47" s="41"/>
      <c r="GXH47" s="41"/>
      <c r="GXI47" s="41"/>
      <c r="GXJ47" s="41"/>
      <c r="GXK47" s="41"/>
      <c r="GXL47" s="41"/>
      <c r="GXM47" s="41"/>
      <c r="GXN47" s="41"/>
      <c r="GXO47" s="41"/>
      <c r="GXP47" s="41"/>
      <c r="GXQ47" s="41"/>
      <c r="GXR47" s="41"/>
      <c r="GXS47" s="41"/>
      <c r="GXT47" s="41"/>
      <c r="GXU47" s="41"/>
      <c r="GXV47" s="41"/>
      <c r="GXW47" s="41"/>
      <c r="GXX47" s="41"/>
      <c r="GXY47" s="41"/>
      <c r="GXZ47" s="41"/>
      <c r="GYA47" s="41"/>
      <c r="GYB47" s="41"/>
      <c r="GYC47" s="41"/>
      <c r="GYD47" s="41"/>
      <c r="GYE47" s="41"/>
      <c r="GYF47" s="41"/>
      <c r="GYG47" s="41"/>
      <c r="GYH47" s="41"/>
      <c r="GYI47" s="41"/>
      <c r="GYJ47" s="41"/>
      <c r="GYK47" s="41"/>
      <c r="GYL47" s="41"/>
      <c r="GYM47" s="41"/>
      <c r="GYN47" s="41"/>
      <c r="GYO47" s="41"/>
      <c r="GYP47" s="41"/>
      <c r="GYQ47" s="41"/>
      <c r="GYR47" s="41"/>
      <c r="GYS47" s="41"/>
      <c r="GYT47" s="41"/>
      <c r="GYU47" s="41"/>
      <c r="GYV47" s="41"/>
      <c r="GYW47" s="41"/>
      <c r="GYX47" s="41"/>
      <c r="GYY47" s="41"/>
      <c r="GYZ47" s="41"/>
      <c r="GZA47" s="41"/>
      <c r="GZB47" s="41"/>
      <c r="GZC47" s="41"/>
      <c r="GZD47" s="41"/>
      <c r="GZE47" s="41"/>
      <c r="GZF47" s="41"/>
      <c r="GZG47" s="41"/>
      <c r="GZH47" s="41"/>
      <c r="GZI47" s="41"/>
      <c r="GZJ47" s="41"/>
      <c r="GZK47" s="41"/>
      <c r="GZL47" s="41"/>
      <c r="GZM47" s="41"/>
      <c r="GZN47" s="41"/>
      <c r="GZO47" s="41"/>
      <c r="GZP47" s="41"/>
      <c r="GZQ47" s="41"/>
      <c r="GZR47" s="41"/>
      <c r="GZS47" s="41"/>
      <c r="GZT47" s="41"/>
      <c r="GZU47" s="41"/>
      <c r="GZV47" s="41"/>
      <c r="GZW47" s="41"/>
      <c r="GZX47" s="41"/>
      <c r="GZY47" s="41"/>
      <c r="GZZ47" s="41"/>
      <c r="HAA47" s="41"/>
      <c r="HAB47" s="41"/>
      <c r="HAC47" s="41"/>
      <c r="HAD47" s="41"/>
      <c r="HAE47" s="41"/>
      <c r="HAF47" s="41"/>
      <c r="HAG47" s="41"/>
      <c r="HAH47" s="41"/>
      <c r="HAI47" s="41"/>
      <c r="HAJ47" s="41"/>
      <c r="HAK47" s="41"/>
      <c r="HAL47" s="41"/>
      <c r="HAM47" s="41"/>
      <c r="HAN47" s="41"/>
      <c r="HAO47" s="41"/>
      <c r="HAP47" s="41"/>
      <c r="HAQ47" s="41"/>
      <c r="HAR47" s="41"/>
      <c r="HAS47" s="41"/>
      <c r="HAT47" s="41"/>
      <c r="HAU47" s="41"/>
      <c r="HAV47" s="41"/>
      <c r="HAW47" s="41"/>
      <c r="HAX47" s="41"/>
      <c r="HAY47" s="41"/>
      <c r="HAZ47" s="41"/>
      <c r="HBA47" s="41"/>
      <c r="HBB47" s="41"/>
      <c r="HBC47" s="41"/>
      <c r="HBD47" s="41"/>
      <c r="HBE47" s="41"/>
      <c r="HBF47" s="41"/>
      <c r="HBG47" s="41"/>
      <c r="HBH47" s="41"/>
      <c r="HBI47" s="41"/>
      <c r="HBJ47" s="41"/>
      <c r="HBK47" s="41"/>
      <c r="HBL47" s="41"/>
      <c r="HBM47" s="41"/>
      <c r="HBN47" s="41"/>
      <c r="HBO47" s="41"/>
      <c r="HBP47" s="41"/>
      <c r="HBQ47" s="41"/>
      <c r="HBR47" s="41"/>
      <c r="HBS47" s="41"/>
      <c r="HBT47" s="41"/>
      <c r="HBU47" s="41"/>
      <c r="HBV47" s="41"/>
      <c r="HBW47" s="41"/>
      <c r="HBX47" s="41"/>
      <c r="HBY47" s="41"/>
      <c r="HBZ47" s="41"/>
      <c r="HCA47" s="41"/>
      <c r="HCB47" s="41"/>
      <c r="HCC47" s="41"/>
      <c r="HCD47" s="41"/>
      <c r="HCE47" s="41"/>
      <c r="HCF47" s="41"/>
      <c r="HCG47" s="41"/>
      <c r="HCH47" s="41"/>
      <c r="HCI47" s="41"/>
      <c r="HCJ47" s="41"/>
      <c r="HCK47" s="41"/>
      <c r="HCL47" s="41"/>
      <c r="HCM47" s="41"/>
      <c r="HCN47" s="41"/>
      <c r="HCO47" s="41"/>
      <c r="HCP47" s="41"/>
      <c r="HCQ47" s="41"/>
      <c r="HCR47" s="41"/>
      <c r="HCS47" s="41"/>
      <c r="HCT47" s="41"/>
      <c r="HCU47" s="41"/>
      <c r="HCV47" s="41"/>
      <c r="HCW47" s="41"/>
      <c r="HCX47" s="41"/>
      <c r="HCY47" s="41"/>
      <c r="HCZ47" s="41"/>
      <c r="HDA47" s="41"/>
      <c r="HDB47" s="41"/>
      <c r="HDC47" s="41"/>
      <c r="HDD47" s="41"/>
      <c r="HDE47" s="41"/>
      <c r="HDF47" s="41"/>
      <c r="HDG47" s="41"/>
      <c r="HDH47" s="41"/>
      <c r="HDI47" s="41"/>
      <c r="HDJ47" s="41"/>
      <c r="HDK47" s="41"/>
      <c r="HDL47" s="41"/>
      <c r="HDM47" s="41"/>
      <c r="HDN47" s="41"/>
      <c r="HDO47" s="41"/>
      <c r="HDP47" s="41"/>
      <c r="HDQ47" s="41"/>
      <c r="HDR47" s="41"/>
      <c r="HDS47" s="41"/>
      <c r="HDT47" s="41"/>
      <c r="HDU47" s="41"/>
      <c r="HDV47" s="41"/>
      <c r="HDW47" s="41"/>
      <c r="HDX47" s="41"/>
      <c r="HDY47" s="41"/>
      <c r="HDZ47" s="41"/>
      <c r="HEA47" s="41"/>
      <c r="HEB47" s="41"/>
      <c r="HEC47" s="41"/>
      <c r="HED47" s="41"/>
      <c r="HEE47" s="41"/>
      <c r="HEF47" s="41"/>
      <c r="HEG47" s="41"/>
      <c r="HEH47" s="41"/>
      <c r="HEI47" s="41"/>
      <c r="HEJ47" s="41"/>
      <c r="HEK47" s="41"/>
      <c r="HEL47" s="41"/>
      <c r="HEM47" s="41"/>
      <c r="HEN47" s="41"/>
      <c r="HEO47" s="41"/>
      <c r="HEP47" s="41"/>
      <c r="HEQ47" s="41"/>
      <c r="HER47" s="41"/>
      <c r="HES47" s="41"/>
      <c r="HET47" s="41"/>
      <c r="HEU47" s="41"/>
      <c r="HEV47" s="41"/>
      <c r="HEW47" s="41"/>
      <c r="HEX47" s="41"/>
      <c r="HEY47" s="41"/>
      <c r="HEZ47" s="41"/>
      <c r="HFA47" s="41"/>
      <c r="HFB47" s="41"/>
      <c r="HFC47" s="41"/>
      <c r="HFD47" s="41"/>
      <c r="HFE47" s="41"/>
      <c r="HFF47" s="41"/>
      <c r="HFG47" s="41"/>
      <c r="HFH47" s="41"/>
      <c r="HFI47" s="41"/>
      <c r="HFJ47" s="41"/>
      <c r="HFK47" s="41"/>
      <c r="HFL47" s="41"/>
      <c r="HFM47" s="41"/>
      <c r="HFN47" s="41"/>
      <c r="HFO47" s="41"/>
      <c r="HFP47" s="41"/>
      <c r="HFQ47" s="41"/>
      <c r="HFR47" s="41"/>
      <c r="HFS47" s="41"/>
      <c r="HFT47" s="41"/>
      <c r="HFU47" s="41"/>
      <c r="HFV47" s="41"/>
      <c r="HFW47" s="41"/>
      <c r="HFX47" s="41"/>
      <c r="HFY47" s="41"/>
      <c r="HFZ47" s="41"/>
      <c r="HGA47" s="41"/>
      <c r="HGB47" s="41"/>
      <c r="HGC47" s="41"/>
      <c r="HGD47" s="41"/>
      <c r="HGE47" s="41"/>
      <c r="HGF47" s="41"/>
      <c r="HGG47" s="41"/>
      <c r="HGH47" s="41"/>
      <c r="HGI47" s="41"/>
      <c r="HGJ47" s="41"/>
      <c r="HGK47" s="41"/>
      <c r="HGL47" s="41"/>
      <c r="HGM47" s="41"/>
      <c r="HGN47" s="41"/>
      <c r="HGO47" s="41"/>
      <c r="HGP47" s="41"/>
      <c r="HGQ47" s="41"/>
      <c r="HGR47" s="41"/>
      <c r="HGS47" s="41"/>
      <c r="HGT47" s="41"/>
      <c r="HGU47" s="41"/>
      <c r="HGV47" s="41"/>
      <c r="HGW47" s="41"/>
      <c r="HGX47" s="41"/>
      <c r="HGY47" s="41"/>
      <c r="HGZ47" s="41"/>
      <c r="HHA47" s="41"/>
      <c r="HHB47" s="41"/>
      <c r="HHC47" s="41"/>
      <c r="HHD47" s="41"/>
      <c r="HHE47" s="41"/>
      <c r="HHF47" s="41"/>
      <c r="HHG47" s="41"/>
      <c r="HHH47" s="41"/>
      <c r="HHI47" s="41"/>
      <c r="HHJ47" s="41"/>
      <c r="HHK47" s="41"/>
      <c r="HHL47" s="41"/>
      <c r="HHM47" s="41"/>
      <c r="HHN47" s="41"/>
      <c r="HHO47" s="41"/>
      <c r="HHP47" s="41"/>
      <c r="HHQ47" s="41"/>
      <c r="HHR47" s="41"/>
      <c r="HHS47" s="41"/>
      <c r="HHT47" s="41"/>
      <c r="HHU47" s="41"/>
      <c r="HHV47" s="41"/>
      <c r="HHW47" s="41"/>
      <c r="HHX47" s="41"/>
      <c r="HHY47" s="41"/>
      <c r="HHZ47" s="41"/>
      <c r="HIA47" s="41"/>
      <c r="HIB47" s="41"/>
      <c r="HIC47" s="41"/>
      <c r="HID47" s="41"/>
      <c r="HIE47" s="41"/>
      <c r="HIF47" s="41"/>
      <c r="HIG47" s="41"/>
      <c r="HIH47" s="41"/>
      <c r="HII47" s="41"/>
      <c r="HIJ47" s="41"/>
      <c r="HIK47" s="41"/>
      <c r="HIL47" s="41"/>
      <c r="HIM47" s="41"/>
      <c r="HIN47" s="41"/>
      <c r="HIO47" s="41"/>
      <c r="HIP47" s="41"/>
      <c r="HIQ47" s="41"/>
      <c r="HIR47" s="41"/>
      <c r="HIS47" s="41"/>
      <c r="HIT47" s="41"/>
      <c r="HIU47" s="41"/>
      <c r="HIV47" s="41"/>
      <c r="HIW47" s="41"/>
      <c r="HIX47" s="41"/>
      <c r="HIY47" s="41"/>
      <c r="HIZ47" s="41"/>
      <c r="HJA47" s="41"/>
      <c r="HJB47" s="41"/>
      <c r="HJC47" s="41"/>
      <c r="HJD47" s="41"/>
      <c r="HJE47" s="41"/>
      <c r="HJF47" s="41"/>
      <c r="HJG47" s="41"/>
      <c r="HJH47" s="41"/>
      <c r="HJI47" s="41"/>
      <c r="HJJ47" s="41"/>
      <c r="HJK47" s="41"/>
      <c r="HJL47" s="41"/>
      <c r="HJM47" s="41"/>
      <c r="HJN47" s="41"/>
      <c r="HJO47" s="41"/>
      <c r="HJP47" s="41"/>
      <c r="HJQ47" s="41"/>
      <c r="HJR47" s="41"/>
      <c r="HJS47" s="41"/>
      <c r="HJT47" s="41"/>
      <c r="HJU47" s="41"/>
      <c r="HJV47" s="41"/>
      <c r="HJW47" s="41"/>
      <c r="HJX47" s="41"/>
      <c r="HJY47" s="41"/>
      <c r="HJZ47" s="41"/>
      <c r="HKA47" s="41"/>
      <c r="HKB47" s="41"/>
      <c r="HKC47" s="41"/>
      <c r="HKD47" s="41"/>
      <c r="HKE47" s="41"/>
      <c r="HKF47" s="41"/>
      <c r="HKG47" s="41"/>
      <c r="HKH47" s="41"/>
      <c r="HKI47" s="41"/>
      <c r="HKJ47" s="41"/>
      <c r="HKK47" s="41"/>
      <c r="HKL47" s="41"/>
      <c r="HKM47" s="41"/>
      <c r="HKN47" s="41"/>
      <c r="HKO47" s="41"/>
      <c r="HKP47" s="41"/>
      <c r="HKQ47" s="41"/>
      <c r="HKR47" s="41"/>
      <c r="HKS47" s="41"/>
      <c r="HKT47" s="41"/>
      <c r="HKU47" s="41"/>
      <c r="HKV47" s="41"/>
      <c r="HKW47" s="41"/>
      <c r="HKX47" s="41"/>
      <c r="HKY47" s="41"/>
      <c r="HKZ47" s="41"/>
      <c r="HLA47" s="41"/>
      <c r="HLB47" s="41"/>
      <c r="HLC47" s="41"/>
      <c r="HLD47" s="41"/>
      <c r="HLE47" s="41"/>
      <c r="HLF47" s="41"/>
      <c r="HLG47" s="41"/>
      <c r="HLH47" s="41"/>
      <c r="HLI47" s="41"/>
      <c r="HLJ47" s="41"/>
      <c r="HLK47" s="41"/>
      <c r="HLL47" s="41"/>
      <c r="HLM47" s="41"/>
      <c r="HLN47" s="41"/>
      <c r="HLO47" s="41"/>
      <c r="HLP47" s="41"/>
      <c r="HLQ47" s="41"/>
      <c r="HLR47" s="41"/>
      <c r="HLS47" s="41"/>
      <c r="HLT47" s="41"/>
      <c r="HLU47" s="41"/>
      <c r="HLV47" s="41"/>
      <c r="HLW47" s="41"/>
      <c r="HLX47" s="41"/>
      <c r="HLY47" s="41"/>
      <c r="HLZ47" s="41"/>
      <c r="HMA47" s="41"/>
      <c r="HMB47" s="41"/>
      <c r="HMC47" s="41"/>
      <c r="HMD47" s="41"/>
      <c r="HME47" s="41"/>
      <c r="HMF47" s="41"/>
      <c r="HMG47" s="41"/>
      <c r="HMH47" s="41"/>
      <c r="HMI47" s="41"/>
      <c r="HMJ47" s="41"/>
      <c r="HMK47" s="41"/>
      <c r="HML47" s="41"/>
      <c r="HMM47" s="41"/>
      <c r="HMN47" s="41"/>
      <c r="HMO47" s="41"/>
      <c r="HMP47" s="41"/>
      <c r="HMQ47" s="41"/>
      <c r="HMR47" s="41"/>
      <c r="HMS47" s="41"/>
      <c r="HMT47" s="41"/>
      <c r="HMU47" s="41"/>
      <c r="HMV47" s="41"/>
      <c r="HMW47" s="41"/>
      <c r="HMX47" s="41"/>
      <c r="HMY47" s="41"/>
      <c r="HMZ47" s="41"/>
      <c r="HNA47" s="41"/>
      <c r="HNB47" s="41"/>
      <c r="HNC47" s="41"/>
      <c r="HND47" s="41"/>
      <c r="HNE47" s="41"/>
      <c r="HNF47" s="41"/>
      <c r="HNG47" s="41"/>
      <c r="HNH47" s="41"/>
      <c r="HNI47" s="41"/>
      <c r="HNJ47" s="41"/>
      <c r="HNK47" s="41"/>
      <c r="HNL47" s="41"/>
      <c r="HNM47" s="41"/>
      <c r="HNN47" s="41"/>
      <c r="HNO47" s="41"/>
      <c r="HNP47" s="41"/>
      <c r="HNQ47" s="41"/>
      <c r="HNR47" s="41"/>
      <c r="HNS47" s="41"/>
      <c r="HNT47" s="41"/>
      <c r="HNU47" s="41"/>
      <c r="HNV47" s="41"/>
      <c r="HNW47" s="41"/>
      <c r="HNX47" s="41"/>
      <c r="HNY47" s="41"/>
      <c r="HNZ47" s="41"/>
      <c r="HOA47" s="41"/>
      <c r="HOB47" s="41"/>
      <c r="HOC47" s="41"/>
      <c r="HOD47" s="41"/>
      <c r="HOE47" s="41"/>
      <c r="HOF47" s="41"/>
      <c r="HOG47" s="41"/>
      <c r="HOH47" s="41"/>
      <c r="HOI47" s="41"/>
      <c r="HOJ47" s="41"/>
      <c r="HOK47" s="41"/>
      <c r="HOL47" s="41"/>
      <c r="HOM47" s="41"/>
      <c r="HON47" s="41"/>
      <c r="HOO47" s="41"/>
      <c r="HOP47" s="41"/>
      <c r="HOQ47" s="41"/>
      <c r="HOR47" s="41"/>
      <c r="HOS47" s="41"/>
      <c r="HOT47" s="41"/>
      <c r="HOU47" s="41"/>
      <c r="HOV47" s="41"/>
      <c r="HOW47" s="41"/>
      <c r="HOX47" s="41"/>
      <c r="HOY47" s="41"/>
      <c r="HOZ47" s="41"/>
      <c r="HPA47" s="41"/>
      <c r="HPB47" s="41"/>
      <c r="HPC47" s="41"/>
      <c r="HPD47" s="41"/>
      <c r="HPE47" s="41"/>
      <c r="HPF47" s="41"/>
      <c r="HPG47" s="41"/>
      <c r="HPH47" s="41"/>
      <c r="HPI47" s="41"/>
      <c r="HPJ47" s="41"/>
      <c r="HPK47" s="41"/>
      <c r="HPL47" s="41"/>
      <c r="HPM47" s="41"/>
      <c r="HPN47" s="41"/>
      <c r="HPO47" s="41"/>
      <c r="HPP47" s="41"/>
      <c r="HPQ47" s="41"/>
      <c r="HPR47" s="41"/>
      <c r="HPS47" s="41"/>
      <c r="HPT47" s="41"/>
      <c r="HPU47" s="41"/>
      <c r="HPV47" s="41"/>
      <c r="HPW47" s="41"/>
      <c r="HPX47" s="41"/>
      <c r="HPY47" s="41"/>
      <c r="HPZ47" s="41"/>
      <c r="HQA47" s="41"/>
      <c r="HQB47" s="41"/>
      <c r="HQC47" s="41"/>
      <c r="HQD47" s="41"/>
      <c r="HQE47" s="41"/>
      <c r="HQF47" s="41"/>
      <c r="HQG47" s="41"/>
      <c r="HQH47" s="41"/>
      <c r="HQI47" s="41"/>
      <c r="HQJ47" s="41"/>
      <c r="HQK47" s="41"/>
      <c r="HQL47" s="41"/>
      <c r="HQM47" s="41"/>
      <c r="HQN47" s="41"/>
      <c r="HQO47" s="41"/>
      <c r="HQP47" s="41"/>
      <c r="HQQ47" s="41"/>
      <c r="HQR47" s="41"/>
      <c r="HQS47" s="41"/>
      <c r="HQT47" s="41"/>
      <c r="HQU47" s="41"/>
      <c r="HQV47" s="41"/>
      <c r="HQW47" s="41"/>
      <c r="HQX47" s="41"/>
      <c r="HQY47" s="41"/>
      <c r="HQZ47" s="41"/>
      <c r="HRA47" s="41"/>
      <c r="HRB47" s="41"/>
      <c r="HRC47" s="41"/>
      <c r="HRD47" s="41"/>
      <c r="HRE47" s="41"/>
      <c r="HRF47" s="41"/>
      <c r="HRG47" s="41"/>
      <c r="HRH47" s="41"/>
      <c r="HRI47" s="41"/>
      <c r="HRJ47" s="41"/>
      <c r="HRK47" s="41"/>
      <c r="HRL47" s="41"/>
      <c r="HRM47" s="41"/>
      <c r="HRN47" s="41"/>
      <c r="HRO47" s="41"/>
      <c r="HRP47" s="41"/>
      <c r="HRQ47" s="41"/>
      <c r="HRR47" s="41"/>
      <c r="HRS47" s="41"/>
      <c r="HRT47" s="41"/>
      <c r="HRU47" s="41"/>
      <c r="HRV47" s="41"/>
      <c r="HRW47" s="41"/>
      <c r="HRX47" s="41"/>
      <c r="HRY47" s="41"/>
      <c r="HRZ47" s="41"/>
      <c r="HSA47" s="41"/>
      <c r="HSB47" s="41"/>
      <c r="HSC47" s="41"/>
      <c r="HSD47" s="41"/>
      <c r="HSE47" s="41"/>
      <c r="HSF47" s="41"/>
      <c r="HSG47" s="41"/>
      <c r="HSH47" s="41"/>
      <c r="HSI47" s="41"/>
      <c r="HSJ47" s="41"/>
      <c r="HSK47" s="41"/>
      <c r="HSL47" s="41"/>
      <c r="HSM47" s="41"/>
      <c r="HSN47" s="41"/>
      <c r="HSO47" s="41"/>
      <c r="HSP47" s="41"/>
      <c r="HSQ47" s="41"/>
      <c r="HSR47" s="41"/>
      <c r="HSS47" s="41"/>
      <c r="HST47" s="41"/>
      <c r="HSU47" s="41"/>
      <c r="HSV47" s="41"/>
      <c r="HSW47" s="41"/>
      <c r="HSX47" s="41"/>
      <c r="HSY47" s="41"/>
      <c r="HSZ47" s="41"/>
      <c r="HTA47" s="41"/>
      <c r="HTB47" s="41"/>
      <c r="HTC47" s="41"/>
      <c r="HTD47" s="41"/>
      <c r="HTE47" s="41"/>
      <c r="HTF47" s="41"/>
      <c r="HTG47" s="41"/>
      <c r="HTH47" s="41"/>
      <c r="HTI47" s="41"/>
      <c r="HTJ47" s="41"/>
      <c r="HTK47" s="41"/>
      <c r="HTL47" s="41"/>
      <c r="HTM47" s="41"/>
      <c r="HTN47" s="41"/>
      <c r="HTO47" s="41"/>
      <c r="HTP47" s="41"/>
      <c r="HTQ47" s="41"/>
      <c r="HTR47" s="41"/>
      <c r="HTS47" s="41"/>
      <c r="HTT47" s="41"/>
      <c r="HTU47" s="41"/>
      <c r="HTV47" s="41"/>
      <c r="HTW47" s="41"/>
      <c r="HTX47" s="41"/>
      <c r="HTY47" s="41"/>
      <c r="HTZ47" s="41"/>
      <c r="HUA47" s="41"/>
      <c r="HUB47" s="41"/>
      <c r="HUC47" s="41"/>
      <c r="HUD47" s="41"/>
      <c r="HUE47" s="41"/>
      <c r="HUF47" s="41"/>
      <c r="HUG47" s="41"/>
      <c r="HUH47" s="41"/>
      <c r="HUI47" s="41"/>
      <c r="HUJ47" s="41"/>
      <c r="HUK47" s="41"/>
      <c r="HUL47" s="41"/>
      <c r="HUM47" s="41"/>
      <c r="HUN47" s="41"/>
      <c r="HUO47" s="41"/>
      <c r="HUP47" s="41"/>
      <c r="HUQ47" s="41"/>
      <c r="HUR47" s="41"/>
      <c r="HUS47" s="41"/>
      <c r="HUT47" s="41"/>
      <c r="HUU47" s="41"/>
      <c r="HUV47" s="41"/>
      <c r="HUW47" s="41"/>
      <c r="HUX47" s="41"/>
      <c r="HUY47" s="41"/>
      <c r="HUZ47" s="41"/>
      <c r="HVA47" s="41"/>
      <c r="HVB47" s="41"/>
      <c r="HVC47" s="41"/>
      <c r="HVD47" s="41"/>
      <c r="HVE47" s="41"/>
      <c r="HVF47" s="41"/>
      <c r="HVG47" s="41"/>
      <c r="HVH47" s="41"/>
      <c r="HVI47" s="41"/>
      <c r="HVJ47" s="41"/>
      <c r="HVK47" s="41"/>
      <c r="HVL47" s="41"/>
      <c r="HVM47" s="41"/>
      <c r="HVN47" s="41"/>
      <c r="HVO47" s="41"/>
      <c r="HVP47" s="41"/>
      <c r="HVQ47" s="41"/>
      <c r="HVR47" s="41"/>
      <c r="HVS47" s="41"/>
      <c r="HVT47" s="41"/>
      <c r="HVU47" s="41"/>
      <c r="HVV47" s="41"/>
      <c r="HVW47" s="41"/>
      <c r="HVX47" s="41"/>
      <c r="HVY47" s="41"/>
      <c r="HVZ47" s="41"/>
      <c r="HWA47" s="41"/>
      <c r="HWB47" s="41"/>
      <c r="HWC47" s="41"/>
      <c r="HWD47" s="41"/>
      <c r="HWE47" s="41"/>
      <c r="HWF47" s="41"/>
      <c r="HWG47" s="41"/>
      <c r="HWH47" s="41"/>
      <c r="HWI47" s="41"/>
      <c r="HWJ47" s="41"/>
      <c r="HWK47" s="41"/>
      <c r="HWL47" s="41"/>
      <c r="HWM47" s="41"/>
      <c r="HWN47" s="41"/>
      <c r="HWO47" s="41"/>
      <c r="HWP47" s="41"/>
      <c r="HWQ47" s="41"/>
      <c r="HWR47" s="41"/>
      <c r="HWS47" s="41"/>
      <c r="HWT47" s="41"/>
      <c r="HWU47" s="41"/>
      <c r="HWV47" s="41"/>
      <c r="HWW47" s="41"/>
      <c r="HWX47" s="41"/>
      <c r="HWY47" s="41"/>
      <c r="HWZ47" s="41"/>
      <c r="HXA47" s="41"/>
      <c r="HXB47" s="41"/>
      <c r="HXC47" s="41"/>
      <c r="HXD47" s="41"/>
      <c r="HXE47" s="41"/>
      <c r="HXF47" s="41"/>
      <c r="HXG47" s="41"/>
      <c r="HXH47" s="41"/>
      <c r="HXI47" s="41"/>
      <c r="HXJ47" s="41"/>
      <c r="HXK47" s="41"/>
      <c r="HXL47" s="41"/>
      <c r="HXM47" s="41"/>
      <c r="HXN47" s="41"/>
      <c r="HXO47" s="41"/>
      <c r="HXP47" s="41"/>
      <c r="HXQ47" s="41"/>
      <c r="HXR47" s="41"/>
      <c r="HXS47" s="41"/>
      <c r="HXT47" s="41"/>
      <c r="HXU47" s="41"/>
      <c r="HXV47" s="41"/>
      <c r="HXW47" s="41"/>
      <c r="HXX47" s="41"/>
      <c r="HXY47" s="41"/>
      <c r="HXZ47" s="41"/>
      <c r="HYA47" s="41"/>
      <c r="HYB47" s="41"/>
      <c r="HYC47" s="41"/>
      <c r="HYD47" s="41"/>
      <c r="HYE47" s="41"/>
      <c r="HYF47" s="41"/>
      <c r="HYG47" s="41"/>
      <c r="HYH47" s="41"/>
      <c r="HYI47" s="41"/>
      <c r="HYJ47" s="41"/>
      <c r="HYK47" s="41"/>
      <c r="HYL47" s="41"/>
      <c r="HYM47" s="41"/>
      <c r="HYN47" s="41"/>
      <c r="HYO47" s="41"/>
      <c r="HYP47" s="41"/>
      <c r="HYQ47" s="41"/>
      <c r="HYR47" s="41"/>
      <c r="HYS47" s="41"/>
      <c r="HYT47" s="41"/>
      <c r="HYU47" s="41"/>
      <c r="HYV47" s="41"/>
      <c r="HYW47" s="41"/>
      <c r="HYX47" s="41"/>
      <c r="HYY47" s="41"/>
      <c r="HYZ47" s="41"/>
      <c r="HZA47" s="41"/>
      <c r="HZB47" s="41"/>
      <c r="HZC47" s="41"/>
      <c r="HZD47" s="41"/>
      <c r="HZE47" s="41"/>
      <c r="HZF47" s="41"/>
      <c r="HZG47" s="41"/>
      <c r="HZH47" s="41"/>
      <c r="HZI47" s="41"/>
      <c r="HZJ47" s="41"/>
      <c r="HZK47" s="41"/>
      <c r="HZL47" s="41"/>
      <c r="HZM47" s="41"/>
      <c r="HZN47" s="41"/>
      <c r="HZO47" s="41"/>
      <c r="HZP47" s="41"/>
      <c r="HZQ47" s="41"/>
      <c r="HZR47" s="41"/>
      <c r="HZS47" s="41"/>
      <c r="HZT47" s="41"/>
      <c r="HZU47" s="41"/>
      <c r="HZV47" s="41"/>
      <c r="HZW47" s="41"/>
      <c r="HZX47" s="41"/>
      <c r="HZY47" s="41"/>
      <c r="HZZ47" s="41"/>
      <c r="IAA47" s="41"/>
      <c r="IAB47" s="41"/>
      <c r="IAC47" s="41"/>
      <c r="IAD47" s="41"/>
      <c r="IAE47" s="41"/>
      <c r="IAF47" s="41"/>
      <c r="IAG47" s="41"/>
      <c r="IAH47" s="41"/>
      <c r="IAI47" s="41"/>
      <c r="IAJ47" s="41"/>
      <c r="IAK47" s="41"/>
      <c r="IAL47" s="41"/>
      <c r="IAM47" s="41"/>
      <c r="IAN47" s="41"/>
      <c r="IAO47" s="41"/>
      <c r="IAP47" s="41"/>
      <c r="IAQ47" s="41"/>
      <c r="IAR47" s="41"/>
      <c r="IAS47" s="41"/>
      <c r="IAT47" s="41"/>
      <c r="IAU47" s="41"/>
      <c r="IAV47" s="41"/>
      <c r="IAW47" s="41"/>
      <c r="IAX47" s="41"/>
      <c r="IAY47" s="41"/>
      <c r="IAZ47" s="41"/>
      <c r="IBA47" s="41"/>
      <c r="IBB47" s="41"/>
      <c r="IBC47" s="41"/>
      <c r="IBD47" s="41"/>
      <c r="IBE47" s="41"/>
      <c r="IBF47" s="41"/>
      <c r="IBG47" s="41"/>
      <c r="IBH47" s="41"/>
      <c r="IBI47" s="41"/>
      <c r="IBJ47" s="41"/>
      <c r="IBK47" s="41"/>
      <c r="IBL47" s="41"/>
      <c r="IBM47" s="41"/>
      <c r="IBN47" s="41"/>
      <c r="IBO47" s="41"/>
      <c r="IBP47" s="41"/>
      <c r="IBQ47" s="41"/>
      <c r="IBR47" s="41"/>
      <c r="IBS47" s="41"/>
      <c r="IBT47" s="41"/>
      <c r="IBU47" s="41"/>
      <c r="IBV47" s="41"/>
      <c r="IBW47" s="41"/>
      <c r="IBX47" s="41"/>
      <c r="IBY47" s="41"/>
      <c r="IBZ47" s="41"/>
      <c r="ICA47" s="41"/>
      <c r="ICB47" s="41"/>
      <c r="ICC47" s="41"/>
      <c r="ICD47" s="41"/>
      <c r="ICE47" s="41"/>
      <c r="ICF47" s="41"/>
      <c r="ICG47" s="41"/>
      <c r="ICH47" s="41"/>
      <c r="ICI47" s="41"/>
      <c r="ICJ47" s="41"/>
      <c r="ICK47" s="41"/>
      <c r="ICL47" s="41"/>
      <c r="ICM47" s="41"/>
      <c r="ICN47" s="41"/>
      <c r="ICO47" s="41"/>
      <c r="ICP47" s="41"/>
      <c r="ICQ47" s="41"/>
      <c r="ICR47" s="41"/>
      <c r="ICS47" s="41"/>
      <c r="ICT47" s="41"/>
      <c r="ICU47" s="41"/>
      <c r="ICV47" s="41"/>
      <c r="ICW47" s="41"/>
      <c r="ICX47" s="41"/>
      <c r="ICY47" s="41"/>
      <c r="ICZ47" s="41"/>
      <c r="IDA47" s="41"/>
      <c r="IDB47" s="41"/>
      <c r="IDC47" s="41"/>
      <c r="IDD47" s="41"/>
      <c r="IDE47" s="41"/>
      <c r="IDF47" s="41"/>
      <c r="IDG47" s="41"/>
      <c r="IDH47" s="41"/>
      <c r="IDI47" s="41"/>
      <c r="IDJ47" s="41"/>
      <c r="IDK47" s="41"/>
      <c r="IDL47" s="41"/>
      <c r="IDM47" s="41"/>
      <c r="IDN47" s="41"/>
      <c r="IDO47" s="41"/>
      <c r="IDP47" s="41"/>
      <c r="IDQ47" s="41"/>
      <c r="IDR47" s="41"/>
      <c r="IDS47" s="41"/>
      <c r="IDT47" s="41"/>
      <c r="IDU47" s="41"/>
      <c r="IDV47" s="41"/>
      <c r="IDW47" s="41"/>
      <c r="IDX47" s="41"/>
      <c r="IDY47" s="41"/>
      <c r="IDZ47" s="41"/>
      <c r="IEA47" s="41"/>
      <c r="IEB47" s="41"/>
      <c r="IEC47" s="41"/>
      <c r="IED47" s="41"/>
      <c r="IEE47" s="41"/>
      <c r="IEF47" s="41"/>
      <c r="IEG47" s="41"/>
      <c r="IEH47" s="41"/>
      <c r="IEI47" s="41"/>
      <c r="IEJ47" s="41"/>
      <c r="IEK47" s="41"/>
      <c r="IEL47" s="41"/>
      <c r="IEM47" s="41"/>
      <c r="IEN47" s="41"/>
      <c r="IEO47" s="41"/>
      <c r="IEP47" s="41"/>
      <c r="IEQ47" s="41"/>
      <c r="IER47" s="41"/>
      <c r="IES47" s="41"/>
      <c r="IET47" s="41"/>
      <c r="IEU47" s="41"/>
      <c r="IEV47" s="41"/>
      <c r="IEW47" s="41"/>
      <c r="IEX47" s="41"/>
      <c r="IEY47" s="41"/>
      <c r="IEZ47" s="41"/>
      <c r="IFA47" s="41"/>
      <c r="IFB47" s="41"/>
      <c r="IFC47" s="41"/>
      <c r="IFD47" s="41"/>
      <c r="IFE47" s="41"/>
      <c r="IFF47" s="41"/>
      <c r="IFG47" s="41"/>
      <c r="IFH47" s="41"/>
      <c r="IFI47" s="41"/>
      <c r="IFJ47" s="41"/>
      <c r="IFK47" s="41"/>
      <c r="IFL47" s="41"/>
      <c r="IFM47" s="41"/>
      <c r="IFN47" s="41"/>
      <c r="IFO47" s="41"/>
      <c r="IFP47" s="41"/>
      <c r="IFQ47" s="41"/>
      <c r="IFR47" s="41"/>
      <c r="IFS47" s="41"/>
      <c r="IFT47" s="41"/>
      <c r="IFU47" s="41"/>
      <c r="IFV47" s="41"/>
      <c r="IFW47" s="41"/>
      <c r="IFX47" s="41"/>
      <c r="IFY47" s="41"/>
      <c r="IFZ47" s="41"/>
      <c r="IGA47" s="41"/>
      <c r="IGB47" s="41"/>
      <c r="IGC47" s="41"/>
      <c r="IGD47" s="41"/>
      <c r="IGE47" s="41"/>
      <c r="IGF47" s="41"/>
      <c r="IGG47" s="41"/>
      <c r="IGH47" s="41"/>
      <c r="IGI47" s="41"/>
      <c r="IGJ47" s="41"/>
      <c r="IGK47" s="41"/>
      <c r="IGL47" s="41"/>
      <c r="IGM47" s="41"/>
      <c r="IGN47" s="41"/>
      <c r="IGO47" s="41"/>
      <c r="IGP47" s="41"/>
      <c r="IGQ47" s="41"/>
      <c r="IGR47" s="41"/>
      <c r="IGS47" s="41"/>
      <c r="IGT47" s="41"/>
      <c r="IGU47" s="41"/>
      <c r="IGV47" s="41"/>
      <c r="IGW47" s="41"/>
      <c r="IGX47" s="41"/>
      <c r="IGY47" s="41"/>
      <c r="IGZ47" s="41"/>
      <c r="IHA47" s="41"/>
      <c r="IHB47" s="41"/>
      <c r="IHC47" s="41"/>
      <c r="IHD47" s="41"/>
      <c r="IHE47" s="41"/>
      <c r="IHF47" s="41"/>
      <c r="IHG47" s="41"/>
      <c r="IHH47" s="41"/>
      <c r="IHI47" s="41"/>
      <c r="IHJ47" s="41"/>
      <c r="IHK47" s="41"/>
      <c r="IHL47" s="41"/>
      <c r="IHM47" s="41"/>
      <c r="IHN47" s="41"/>
      <c r="IHO47" s="41"/>
      <c r="IHP47" s="41"/>
      <c r="IHQ47" s="41"/>
      <c r="IHR47" s="41"/>
      <c r="IHS47" s="41"/>
      <c r="IHT47" s="41"/>
      <c r="IHU47" s="41"/>
      <c r="IHV47" s="41"/>
      <c r="IHW47" s="41"/>
      <c r="IHX47" s="41"/>
      <c r="IHY47" s="41"/>
      <c r="IHZ47" s="41"/>
      <c r="IIA47" s="41"/>
      <c r="IIB47" s="41"/>
      <c r="IIC47" s="41"/>
      <c r="IID47" s="41"/>
      <c r="IIE47" s="41"/>
      <c r="IIF47" s="41"/>
      <c r="IIG47" s="41"/>
      <c r="IIH47" s="41"/>
      <c r="III47" s="41"/>
      <c r="IIJ47" s="41"/>
      <c r="IIK47" s="41"/>
      <c r="IIL47" s="41"/>
      <c r="IIM47" s="41"/>
      <c r="IIN47" s="41"/>
      <c r="IIO47" s="41"/>
      <c r="IIP47" s="41"/>
      <c r="IIQ47" s="41"/>
      <c r="IIR47" s="41"/>
      <c r="IIS47" s="41"/>
      <c r="IIT47" s="41"/>
      <c r="IIU47" s="41"/>
      <c r="IIV47" s="41"/>
      <c r="IIW47" s="41"/>
      <c r="IIX47" s="41"/>
      <c r="IIY47" s="41"/>
      <c r="IIZ47" s="41"/>
      <c r="IJA47" s="41"/>
      <c r="IJB47" s="41"/>
      <c r="IJC47" s="41"/>
      <c r="IJD47" s="41"/>
      <c r="IJE47" s="41"/>
      <c r="IJF47" s="41"/>
      <c r="IJG47" s="41"/>
      <c r="IJH47" s="41"/>
      <c r="IJI47" s="41"/>
      <c r="IJJ47" s="41"/>
      <c r="IJK47" s="41"/>
      <c r="IJL47" s="41"/>
      <c r="IJM47" s="41"/>
      <c r="IJN47" s="41"/>
      <c r="IJO47" s="41"/>
      <c r="IJP47" s="41"/>
      <c r="IJQ47" s="41"/>
      <c r="IJR47" s="41"/>
      <c r="IJS47" s="41"/>
      <c r="IJT47" s="41"/>
      <c r="IJU47" s="41"/>
      <c r="IJV47" s="41"/>
      <c r="IJW47" s="41"/>
      <c r="IJX47" s="41"/>
      <c r="IJY47" s="41"/>
      <c r="IJZ47" s="41"/>
      <c r="IKA47" s="41"/>
      <c r="IKB47" s="41"/>
      <c r="IKC47" s="41"/>
      <c r="IKD47" s="41"/>
      <c r="IKE47" s="41"/>
      <c r="IKF47" s="41"/>
      <c r="IKG47" s="41"/>
      <c r="IKH47" s="41"/>
      <c r="IKI47" s="41"/>
      <c r="IKJ47" s="41"/>
      <c r="IKK47" s="41"/>
      <c r="IKL47" s="41"/>
      <c r="IKM47" s="41"/>
      <c r="IKN47" s="41"/>
      <c r="IKO47" s="41"/>
      <c r="IKP47" s="41"/>
      <c r="IKQ47" s="41"/>
      <c r="IKR47" s="41"/>
      <c r="IKS47" s="41"/>
      <c r="IKT47" s="41"/>
      <c r="IKU47" s="41"/>
      <c r="IKV47" s="41"/>
      <c r="IKW47" s="41"/>
      <c r="IKX47" s="41"/>
      <c r="IKY47" s="41"/>
      <c r="IKZ47" s="41"/>
      <c r="ILA47" s="41"/>
      <c r="ILB47" s="41"/>
      <c r="ILC47" s="41"/>
      <c r="ILD47" s="41"/>
      <c r="ILE47" s="41"/>
      <c r="ILF47" s="41"/>
      <c r="ILG47" s="41"/>
      <c r="ILH47" s="41"/>
      <c r="ILI47" s="41"/>
      <c r="ILJ47" s="41"/>
      <c r="ILK47" s="41"/>
      <c r="ILL47" s="41"/>
      <c r="ILM47" s="41"/>
      <c r="ILN47" s="41"/>
      <c r="ILO47" s="41"/>
      <c r="ILP47" s="41"/>
      <c r="ILQ47" s="41"/>
      <c r="ILR47" s="41"/>
      <c r="ILS47" s="41"/>
      <c r="ILT47" s="41"/>
      <c r="ILU47" s="41"/>
      <c r="ILV47" s="41"/>
      <c r="ILW47" s="41"/>
      <c r="ILX47" s="41"/>
      <c r="ILY47" s="41"/>
      <c r="ILZ47" s="41"/>
      <c r="IMA47" s="41"/>
      <c r="IMB47" s="41"/>
      <c r="IMC47" s="41"/>
      <c r="IMD47" s="41"/>
      <c r="IME47" s="41"/>
      <c r="IMF47" s="41"/>
      <c r="IMG47" s="41"/>
      <c r="IMH47" s="41"/>
      <c r="IMI47" s="41"/>
      <c r="IMJ47" s="41"/>
      <c r="IMK47" s="41"/>
      <c r="IML47" s="41"/>
      <c r="IMM47" s="41"/>
      <c r="IMN47" s="41"/>
      <c r="IMO47" s="41"/>
      <c r="IMP47" s="41"/>
      <c r="IMQ47" s="41"/>
      <c r="IMR47" s="41"/>
      <c r="IMS47" s="41"/>
      <c r="IMT47" s="41"/>
      <c r="IMU47" s="41"/>
      <c r="IMV47" s="41"/>
      <c r="IMW47" s="41"/>
      <c r="IMX47" s="41"/>
      <c r="IMY47" s="41"/>
      <c r="IMZ47" s="41"/>
      <c r="INA47" s="41"/>
      <c r="INB47" s="41"/>
      <c r="INC47" s="41"/>
      <c r="IND47" s="41"/>
      <c r="INE47" s="41"/>
      <c r="INF47" s="41"/>
      <c r="ING47" s="41"/>
      <c r="INH47" s="41"/>
      <c r="INI47" s="41"/>
      <c r="INJ47" s="41"/>
      <c r="INK47" s="41"/>
      <c r="INL47" s="41"/>
      <c r="INM47" s="41"/>
      <c r="INN47" s="41"/>
      <c r="INO47" s="41"/>
      <c r="INP47" s="41"/>
      <c r="INQ47" s="41"/>
      <c r="INR47" s="41"/>
      <c r="INS47" s="41"/>
      <c r="INT47" s="41"/>
      <c r="INU47" s="41"/>
      <c r="INV47" s="41"/>
      <c r="INW47" s="41"/>
      <c r="INX47" s="41"/>
      <c r="INY47" s="41"/>
      <c r="INZ47" s="41"/>
      <c r="IOA47" s="41"/>
      <c r="IOB47" s="41"/>
      <c r="IOC47" s="41"/>
      <c r="IOD47" s="41"/>
      <c r="IOE47" s="41"/>
      <c r="IOF47" s="41"/>
      <c r="IOG47" s="41"/>
      <c r="IOH47" s="41"/>
      <c r="IOI47" s="41"/>
      <c r="IOJ47" s="41"/>
      <c r="IOK47" s="41"/>
      <c r="IOL47" s="41"/>
      <c r="IOM47" s="41"/>
      <c r="ION47" s="41"/>
      <c r="IOO47" s="41"/>
      <c r="IOP47" s="41"/>
      <c r="IOQ47" s="41"/>
      <c r="IOR47" s="41"/>
      <c r="IOS47" s="41"/>
      <c r="IOT47" s="41"/>
      <c r="IOU47" s="41"/>
      <c r="IOV47" s="41"/>
      <c r="IOW47" s="41"/>
      <c r="IOX47" s="41"/>
      <c r="IOY47" s="41"/>
      <c r="IOZ47" s="41"/>
      <c r="IPA47" s="41"/>
      <c r="IPB47" s="41"/>
      <c r="IPC47" s="41"/>
      <c r="IPD47" s="41"/>
      <c r="IPE47" s="41"/>
      <c r="IPF47" s="41"/>
      <c r="IPG47" s="41"/>
      <c r="IPH47" s="41"/>
      <c r="IPI47" s="41"/>
      <c r="IPJ47" s="41"/>
      <c r="IPK47" s="41"/>
      <c r="IPL47" s="41"/>
      <c r="IPM47" s="41"/>
      <c r="IPN47" s="41"/>
      <c r="IPO47" s="41"/>
      <c r="IPP47" s="41"/>
      <c r="IPQ47" s="41"/>
      <c r="IPR47" s="41"/>
      <c r="IPS47" s="41"/>
      <c r="IPT47" s="41"/>
      <c r="IPU47" s="41"/>
      <c r="IPV47" s="41"/>
      <c r="IPW47" s="41"/>
      <c r="IPX47" s="41"/>
      <c r="IPY47" s="41"/>
      <c r="IPZ47" s="41"/>
      <c r="IQA47" s="41"/>
      <c r="IQB47" s="41"/>
      <c r="IQC47" s="41"/>
      <c r="IQD47" s="41"/>
      <c r="IQE47" s="41"/>
      <c r="IQF47" s="41"/>
      <c r="IQG47" s="41"/>
      <c r="IQH47" s="41"/>
      <c r="IQI47" s="41"/>
      <c r="IQJ47" s="41"/>
      <c r="IQK47" s="41"/>
      <c r="IQL47" s="41"/>
      <c r="IQM47" s="41"/>
      <c r="IQN47" s="41"/>
      <c r="IQO47" s="41"/>
      <c r="IQP47" s="41"/>
      <c r="IQQ47" s="41"/>
      <c r="IQR47" s="41"/>
      <c r="IQS47" s="41"/>
      <c r="IQT47" s="41"/>
      <c r="IQU47" s="41"/>
      <c r="IQV47" s="41"/>
      <c r="IQW47" s="41"/>
      <c r="IQX47" s="41"/>
      <c r="IQY47" s="41"/>
      <c r="IQZ47" s="41"/>
      <c r="IRA47" s="41"/>
      <c r="IRB47" s="41"/>
      <c r="IRC47" s="41"/>
      <c r="IRD47" s="41"/>
      <c r="IRE47" s="41"/>
      <c r="IRF47" s="41"/>
      <c r="IRG47" s="41"/>
      <c r="IRH47" s="41"/>
      <c r="IRI47" s="41"/>
      <c r="IRJ47" s="41"/>
      <c r="IRK47" s="41"/>
      <c r="IRL47" s="41"/>
      <c r="IRM47" s="41"/>
      <c r="IRN47" s="41"/>
      <c r="IRO47" s="41"/>
      <c r="IRP47" s="41"/>
      <c r="IRQ47" s="41"/>
      <c r="IRR47" s="41"/>
      <c r="IRS47" s="41"/>
      <c r="IRT47" s="41"/>
      <c r="IRU47" s="41"/>
      <c r="IRV47" s="41"/>
      <c r="IRW47" s="41"/>
      <c r="IRX47" s="41"/>
      <c r="IRY47" s="41"/>
      <c r="IRZ47" s="41"/>
      <c r="ISA47" s="41"/>
      <c r="ISB47" s="41"/>
      <c r="ISC47" s="41"/>
      <c r="ISD47" s="41"/>
      <c r="ISE47" s="41"/>
      <c r="ISF47" s="41"/>
      <c r="ISG47" s="41"/>
      <c r="ISH47" s="41"/>
      <c r="ISI47" s="41"/>
      <c r="ISJ47" s="41"/>
      <c r="ISK47" s="41"/>
      <c r="ISL47" s="41"/>
      <c r="ISM47" s="41"/>
      <c r="ISN47" s="41"/>
      <c r="ISO47" s="41"/>
      <c r="ISP47" s="41"/>
      <c r="ISQ47" s="41"/>
      <c r="ISR47" s="41"/>
      <c r="ISS47" s="41"/>
      <c r="IST47" s="41"/>
      <c r="ISU47" s="41"/>
      <c r="ISV47" s="41"/>
      <c r="ISW47" s="41"/>
      <c r="ISX47" s="41"/>
      <c r="ISY47" s="41"/>
      <c r="ISZ47" s="41"/>
      <c r="ITA47" s="41"/>
      <c r="ITB47" s="41"/>
      <c r="ITC47" s="41"/>
      <c r="ITD47" s="41"/>
      <c r="ITE47" s="41"/>
      <c r="ITF47" s="41"/>
      <c r="ITG47" s="41"/>
      <c r="ITH47" s="41"/>
      <c r="ITI47" s="41"/>
      <c r="ITJ47" s="41"/>
      <c r="ITK47" s="41"/>
      <c r="ITL47" s="41"/>
      <c r="ITM47" s="41"/>
      <c r="ITN47" s="41"/>
      <c r="ITO47" s="41"/>
      <c r="ITP47" s="41"/>
      <c r="ITQ47" s="41"/>
      <c r="ITR47" s="41"/>
      <c r="ITS47" s="41"/>
      <c r="ITT47" s="41"/>
      <c r="ITU47" s="41"/>
      <c r="ITV47" s="41"/>
      <c r="ITW47" s="41"/>
      <c r="ITX47" s="41"/>
      <c r="ITY47" s="41"/>
      <c r="ITZ47" s="41"/>
      <c r="IUA47" s="41"/>
      <c r="IUB47" s="41"/>
      <c r="IUC47" s="41"/>
      <c r="IUD47" s="41"/>
      <c r="IUE47" s="41"/>
      <c r="IUF47" s="41"/>
      <c r="IUG47" s="41"/>
      <c r="IUH47" s="41"/>
      <c r="IUI47" s="41"/>
      <c r="IUJ47" s="41"/>
      <c r="IUK47" s="41"/>
      <c r="IUL47" s="41"/>
      <c r="IUM47" s="41"/>
      <c r="IUN47" s="41"/>
      <c r="IUO47" s="41"/>
      <c r="IUP47" s="41"/>
      <c r="IUQ47" s="41"/>
      <c r="IUR47" s="41"/>
      <c r="IUS47" s="41"/>
      <c r="IUT47" s="41"/>
      <c r="IUU47" s="41"/>
      <c r="IUV47" s="41"/>
      <c r="IUW47" s="41"/>
      <c r="IUX47" s="41"/>
      <c r="IUY47" s="41"/>
      <c r="IUZ47" s="41"/>
      <c r="IVA47" s="41"/>
      <c r="IVB47" s="41"/>
      <c r="IVC47" s="41"/>
      <c r="IVD47" s="41"/>
      <c r="IVE47" s="41"/>
      <c r="IVF47" s="41"/>
      <c r="IVG47" s="41"/>
      <c r="IVH47" s="41"/>
      <c r="IVI47" s="41"/>
      <c r="IVJ47" s="41"/>
      <c r="IVK47" s="41"/>
      <c r="IVL47" s="41"/>
      <c r="IVM47" s="41"/>
      <c r="IVN47" s="41"/>
      <c r="IVO47" s="41"/>
      <c r="IVP47" s="41"/>
      <c r="IVQ47" s="41"/>
      <c r="IVR47" s="41"/>
      <c r="IVS47" s="41"/>
      <c r="IVT47" s="41"/>
      <c r="IVU47" s="41"/>
      <c r="IVV47" s="41"/>
      <c r="IVW47" s="41"/>
      <c r="IVX47" s="41"/>
      <c r="IVY47" s="41"/>
      <c r="IVZ47" s="41"/>
      <c r="IWA47" s="41"/>
      <c r="IWB47" s="41"/>
      <c r="IWC47" s="41"/>
      <c r="IWD47" s="41"/>
      <c r="IWE47" s="41"/>
      <c r="IWF47" s="41"/>
      <c r="IWG47" s="41"/>
      <c r="IWH47" s="41"/>
      <c r="IWI47" s="41"/>
      <c r="IWJ47" s="41"/>
      <c r="IWK47" s="41"/>
      <c r="IWL47" s="41"/>
      <c r="IWM47" s="41"/>
      <c r="IWN47" s="41"/>
      <c r="IWO47" s="41"/>
      <c r="IWP47" s="41"/>
      <c r="IWQ47" s="41"/>
      <c r="IWR47" s="41"/>
      <c r="IWS47" s="41"/>
      <c r="IWT47" s="41"/>
      <c r="IWU47" s="41"/>
      <c r="IWV47" s="41"/>
      <c r="IWW47" s="41"/>
      <c r="IWX47" s="41"/>
      <c r="IWY47" s="41"/>
      <c r="IWZ47" s="41"/>
      <c r="IXA47" s="41"/>
      <c r="IXB47" s="41"/>
      <c r="IXC47" s="41"/>
      <c r="IXD47" s="41"/>
      <c r="IXE47" s="41"/>
      <c r="IXF47" s="41"/>
      <c r="IXG47" s="41"/>
      <c r="IXH47" s="41"/>
      <c r="IXI47" s="41"/>
      <c r="IXJ47" s="41"/>
      <c r="IXK47" s="41"/>
      <c r="IXL47" s="41"/>
      <c r="IXM47" s="41"/>
      <c r="IXN47" s="41"/>
      <c r="IXO47" s="41"/>
      <c r="IXP47" s="41"/>
      <c r="IXQ47" s="41"/>
      <c r="IXR47" s="41"/>
      <c r="IXS47" s="41"/>
      <c r="IXT47" s="41"/>
      <c r="IXU47" s="41"/>
      <c r="IXV47" s="41"/>
      <c r="IXW47" s="41"/>
      <c r="IXX47" s="41"/>
      <c r="IXY47" s="41"/>
      <c r="IXZ47" s="41"/>
      <c r="IYA47" s="41"/>
      <c r="IYB47" s="41"/>
      <c r="IYC47" s="41"/>
      <c r="IYD47" s="41"/>
      <c r="IYE47" s="41"/>
      <c r="IYF47" s="41"/>
      <c r="IYG47" s="41"/>
      <c r="IYH47" s="41"/>
      <c r="IYI47" s="41"/>
      <c r="IYJ47" s="41"/>
      <c r="IYK47" s="41"/>
      <c r="IYL47" s="41"/>
      <c r="IYM47" s="41"/>
      <c r="IYN47" s="41"/>
      <c r="IYO47" s="41"/>
      <c r="IYP47" s="41"/>
      <c r="IYQ47" s="41"/>
      <c r="IYR47" s="41"/>
      <c r="IYS47" s="41"/>
      <c r="IYT47" s="41"/>
      <c r="IYU47" s="41"/>
      <c r="IYV47" s="41"/>
      <c r="IYW47" s="41"/>
      <c r="IYX47" s="41"/>
      <c r="IYY47" s="41"/>
      <c r="IYZ47" s="41"/>
      <c r="IZA47" s="41"/>
      <c r="IZB47" s="41"/>
      <c r="IZC47" s="41"/>
      <c r="IZD47" s="41"/>
      <c r="IZE47" s="41"/>
      <c r="IZF47" s="41"/>
      <c r="IZG47" s="41"/>
      <c r="IZH47" s="41"/>
      <c r="IZI47" s="41"/>
      <c r="IZJ47" s="41"/>
      <c r="IZK47" s="41"/>
      <c r="IZL47" s="41"/>
      <c r="IZM47" s="41"/>
      <c r="IZN47" s="41"/>
      <c r="IZO47" s="41"/>
      <c r="IZP47" s="41"/>
      <c r="IZQ47" s="41"/>
      <c r="IZR47" s="41"/>
      <c r="IZS47" s="41"/>
      <c r="IZT47" s="41"/>
      <c r="IZU47" s="41"/>
      <c r="IZV47" s="41"/>
      <c r="IZW47" s="41"/>
      <c r="IZX47" s="41"/>
      <c r="IZY47" s="41"/>
      <c r="IZZ47" s="41"/>
      <c r="JAA47" s="41"/>
      <c r="JAB47" s="41"/>
      <c r="JAC47" s="41"/>
      <c r="JAD47" s="41"/>
      <c r="JAE47" s="41"/>
      <c r="JAF47" s="41"/>
      <c r="JAG47" s="41"/>
      <c r="JAH47" s="41"/>
      <c r="JAI47" s="41"/>
      <c r="JAJ47" s="41"/>
      <c r="JAK47" s="41"/>
      <c r="JAL47" s="41"/>
      <c r="JAM47" s="41"/>
      <c r="JAN47" s="41"/>
      <c r="JAO47" s="41"/>
      <c r="JAP47" s="41"/>
      <c r="JAQ47" s="41"/>
      <c r="JAR47" s="41"/>
      <c r="JAS47" s="41"/>
      <c r="JAT47" s="41"/>
      <c r="JAU47" s="41"/>
      <c r="JAV47" s="41"/>
      <c r="JAW47" s="41"/>
      <c r="JAX47" s="41"/>
      <c r="JAY47" s="41"/>
      <c r="JAZ47" s="41"/>
      <c r="JBA47" s="41"/>
      <c r="JBB47" s="41"/>
      <c r="JBC47" s="41"/>
      <c r="JBD47" s="41"/>
      <c r="JBE47" s="41"/>
      <c r="JBF47" s="41"/>
      <c r="JBG47" s="41"/>
      <c r="JBH47" s="41"/>
      <c r="JBI47" s="41"/>
      <c r="JBJ47" s="41"/>
      <c r="JBK47" s="41"/>
      <c r="JBL47" s="41"/>
      <c r="JBM47" s="41"/>
      <c r="JBN47" s="41"/>
      <c r="JBO47" s="41"/>
      <c r="JBP47" s="41"/>
      <c r="JBQ47" s="41"/>
      <c r="JBR47" s="41"/>
      <c r="JBS47" s="41"/>
      <c r="JBT47" s="41"/>
      <c r="JBU47" s="41"/>
      <c r="JBV47" s="41"/>
      <c r="JBW47" s="41"/>
      <c r="JBX47" s="41"/>
      <c r="JBY47" s="41"/>
      <c r="JBZ47" s="41"/>
      <c r="JCA47" s="41"/>
      <c r="JCB47" s="41"/>
      <c r="JCC47" s="41"/>
      <c r="JCD47" s="41"/>
      <c r="JCE47" s="41"/>
      <c r="JCF47" s="41"/>
      <c r="JCG47" s="41"/>
      <c r="JCH47" s="41"/>
      <c r="JCI47" s="41"/>
      <c r="JCJ47" s="41"/>
      <c r="JCK47" s="41"/>
      <c r="JCL47" s="41"/>
      <c r="JCM47" s="41"/>
      <c r="JCN47" s="41"/>
      <c r="JCO47" s="41"/>
      <c r="JCP47" s="41"/>
      <c r="JCQ47" s="41"/>
      <c r="JCR47" s="41"/>
      <c r="JCS47" s="41"/>
      <c r="JCT47" s="41"/>
      <c r="JCU47" s="41"/>
      <c r="JCV47" s="41"/>
      <c r="JCW47" s="41"/>
      <c r="JCX47" s="41"/>
      <c r="JCY47" s="41"/>
      <c r="JCZ47" s="41"/>
      <c r="JDA47" s="41"/>
      <c r="JDB47" s="41"/>
      <c r="JDC47" s="41"/>
      <c r="JDD47" s="41"/>
      <c r="JDE47" s="41"/>
      <c r="JDF47" s="41"/>
      <c r="JDG47" s="41"/>
      <c r="JDH47" s="41"/>
      <c r="JDI47" s="41"/>
      <c r="JDJ47" s="41"/>
      <c r="JDK47" s="41"/>
      <c r="JDL47" s="41"/>
      <c r="JDM47" s="41"/>
      <c r="JDN47" s="41"/>
      <c r="JDO47" s="41"/>
      <c r="JDP47" s="41"/>
      <c r="JDQ47" s="41"/>
      <c r="JDR47" s="41"/>
      <c r="JDS47" s="41"/>
      <c r="JDT47" s="41"/>
      <c r="JDU47" s="41"/>
      <c r="JDV47" s="41"/>
      <c r="JDW47" s="41"/>
      <c r="JDX47" s="41"/>
      <c r="JDY47" s="41"/>
      <c r="JDZ47" s="41"/>
      <c r="JEA47" s="41"/>
      <c r="JEB47" s="41"/>
      <c r="JEC47" s="41"/>
      <c r="JED47" s="41"/>
      <c r="JEE47" s="41"/>
      <c r="JEF47" s="41"/>
      <c r="JEG47" s="41"/>
      <c r="JEH47" s="41"/>
      <c r="JEI47" s="41"/>
      <c r="JEJ47" s="41"/>
      <c r="JEK47" s="41"/>
      <c r="JEL47" s="41"/>
      <c r="JEM47" s="41"/>
      <c r="JEN47" s="41"/>
      <c r="JEO47" s="41"/>
      <c r="JEP47" s="41"/>
      <c r="JEQ47" s="41"/>
      <c r="JER47" s="41"/>
      <c r="JES47" s="41"/>
      <c r="JET47" s="41"/>
      <c r="JEU47" s="41"/>
      <c r="JEV47" s="41"/>
      <c r="JEW47" s="41"/>
      <c r="JEX47" s="41"/>
      <c r="JEY47" s="41"/>
      <c r="JEZ47" s="41"/>
      <c r="JFA47" s="41"/>
      <c r="JFB47" s="41"/>
      <c r="JFC47" s="41"/>
      <c r="JFD47" s="41"/>
      <c r="JFE47" s="41"/>
      <c r="JFF47" s="41"/>
      <c r="JFG47" s="41"/>
      <c r="JFH47" s="41"/>
      <c r="JFI47" s="41"/>
      <c r="JFJ47" s="41"/>
      <c r="JFK47" s="41"/>
      <c r="JFL47" s="41"/>
      <c r="JFM47" s="41"/>
      <c r="JFN47" s="41"/>
      <c r="JFO47" s="41"/>
      <c r="JFP47" s="41"/>
      <c r="JFQ47" s="41"/>
      <c r="JFR47" s="41"/>
      <c r="JFS47" s="41"/>
      <c r="JFT47" s="41"/>
      <c r="JFU47" s="41"/>
      <c r="JFV47" s="41"/>
      <c r="JFW47" s="41"/>
      <c r="JFX47" s="41"/>
      <c r="JFY47" s="41"/>
      <c r="JFZ47" s="41"/>
      <c r="JGA47" s="41"/>
      <c r="JGB47" s="41"/>
      <c r="JGC47" s="41"/>
      <c r="JGD47" s="41"/>
      <c r="JGE47" s="41"/>
      <c r="JGF47" s="41"/>
      <c r="JGG47" s="41"/>
      <c r="JGH47" s="41"/>
      <c r="JGI47" s="41"/>
      <c r="JGJ47" s="41"/>
      <c r="JGK47" s="41"/>
      <c r="JGL47" s="41"/>
      <c r="JGM47" s="41"/>
      <c r="JGN47" s="41"/>
      <c r="JGO47" s="41"/>
      <c r="JGP47" s="41"/>
      <c r="JGQ47" s="41"/>
      <c r="JGR47" s="41"/>
      <c r="JGS47" s="41"/>
      <c r="JGT47" s="41"/>
      <c r="JGU47" s="41"/>
      <c r="JGV47" s="41"/>
      <c r="JGW47" s="41"/>
      <c r="JGX47" s="41"/>
      <c r="JGY47" s="41"/>
      <c r="JGZ47" s="41"/>
      <c r="JHA47" s="41"/>
      <c r="JHB47" s="41"/>
      <c r="JHC47" s="41"/>
      <c r="JHD47" s="41"/>
      <c r="JHE47" s="41"/>
      <c r="JHF47" s="41"/>
      <c r="JHG47" s="41"/>
      <c r="JHH47" s="41"/>
      <c r="JHI47" s="41"/>
      <c r="JHJ47" s="41"/>
      <c r="JHK47" s="41"/>
      <c r="JHL47" s="41"/>
      <c r="JHM47" s="41"/>
      <c r="JHN47" s="41"/>
      <c r="JHO47" s="41"/>
      <c r="JHP47" s="41"/>
      <c r="JHQ47" s="41"/>
      <c r="JHR47" s="41"/>
      <c r="JHS47" s="41"/>
      <c r="JHT47" s="41"/>
      <c r="JHU47" s="41"/>
      <c r="JHV47" s="41"/>
      <c r="JHW47" s="41"/>
      <c r="JHX47" s="41"/>
      <c r="JHY47" s="41"/>
      <c r="JHZ47" s="41"/>
      <c r="JIA47" s="41"/>
      <c r="JIB47" s="41"/>
      <c r="JIC47" s="41"/>
      <c r="JID47" s="41"/>
      <c r="JIE47" s="41"/>
      <c r="JIF47" s="41"/>
      <c r="JIG47" s="41"/>
      <c r="JIH47" s="41"/>
      <c r="JII47" s="41"/>
      <c r="JIJ47" s="41"/>
      <c r="JIK47" s="41"/>
      <c r="JIL47" s="41"/>
      <c r="JIM47" s="41"/>
      <c r="JIN47" s="41"/>
      <c r="JIO47" s="41"/>
      <c r="JIP47" s="41"/>
      <c r="JIQ47" s="41"/>
      <c r="JIR47" s="41"/>
      <c r="JIS47" s="41"/>
      <c r="JIT47" s="41"/>
      <c r="JIU47" s="41"/>
      <c r="JIV47" s="41"/>
      <c r="JIW47" s="41"/>
      <c r="JIX47" s="41"/>
      <c r="JIY47" s="41"/>
      <c r="JIZ47" s="41"/>
      <c r="JJA47" s="41"/>
      <c r="JJB47" s="41"/>
      <c r="JJC47" s="41"/>
      <c r="JJD47" s="41"/>
      <c r="JJE47" s="41"/>
      <c r="JJF47" s="41"/>
      <c r="JJG47" s="41"/>
      <c r="JJH47" s="41"/>
      <c r="JJI47" s="41"/>
      <c r="JJJ47" s="41"/>
      <c r="JJK47" s="41"/>
      <c r="JJL47" s="41"/>
      <c r="JJM47" s="41"/>
      <c r="JJN47" s="41"/>
      <c r="JJO47" s="41"/>
      <c r="JJP47" s="41"/>
      <c r="JJQ47" s="41"/>
      <c r="JJR47" s="41"/>
      <c r="JJS47" s="41"/>
      <c r="JJT47" s="41"/>
      <c r="JJU47" s="41"/>
      <c r="JJV47" s="41"/>
      <c r="JJW47" s="41"/>
      <c r="JJX47" s="41"/>
      <c r="JJY47" s="41"/>
      <c r="JJZ47" s="41"/>
      <c r="JKA47" s="41"/>
      <c r="JKB47" s="41"/>
      <c r="JKC47" s="41"/>
      <c r="JKD47" s="41"/>
      <c r="JKE47" s="41"/>
      <c r="JKF47" s="41"/>
      <c r="JKG47" s="41"/>
      <c r="JKH47" s="41"/>
      <c r="JKI47" s="41"/>
      <c r="JKJ47" s="41"/>
      <c r="JKK47" s="41"/>
      <c r="JKL47" s="41"/>
      <c r="JKM47" s="41"/>
      <c r="JKN47" s="41"/>
      <c r="JKO47" s="41"/>
      <c r="JKP47" s="41"/>
      <c r="JKQ47" s="41"/>
      <c r="JKR47" s="41"/>
      <c r="JKS47" s="41"/>
      <c r="JKT47" s="41"/>
      <c r="JKU47" s="41"/>
      <c r="JKV47" s="41"/>
      <c r="JKW47" s="41"/>
      <c r="JKX47" s="41"/>
      <c r="JKY47" s="41"/>
      <c r="JKZ47" s="41"/>
      <c r="JLA47" s="41"/>
      <c r="JLB47" s="41"/>
      <c r="JLC47" s="41"/>
      <c r="JLD47" s="41"/>
      <c r="JLE47" s="41"/>
      <c r="JLF47" s="41"/>
      <c r="JLG47" s="41"/>
      <c r="JLH47" s="41"/>
      <c r="JLI47" s="41"/>
      <c r="JLJ47" s="41"/>
      <c r="JLK47" s="41"/>
      <c r="JLL47" s="41"/>
      <c r="JLM47" s="41"/>
      <c r="JLN47" s="41"/>
      <c r="JLO47" s="41"/>
      <c r="JLP47" s="41"/>
      <c r="JLQ47" s="41"/>
      <c r="JLR47" s="41"/>
      <c r="JLS47" s="41"/>
      <c r="JLT47" s="41"/>
      <c r="JLU47" s="41"/>
      <c r="JLV47" s="41"/>
      <c r="JLW47" s="41"/>
      <c r="JLX47" s="41"/>
      <c r="JLY47" s="41"/>
      <c r="JLZ47" s="41"/>
      <c r="JMA47" s="41"/>
      <c r="JMB47" s="41"/>
      <c r="JMC47" s="41"/>
      <c r="JMD47" s="41"/>
      <c r="JME47" s="41"/>
      <c r="JMF47" s="41"/>
      <c r="JMG47" s="41"/>
      <c r="JMH47" s="41"/>
      <c r="JMI47" s="41"/>
      <c r="JMJ47" s="41"/>
      <c r="JMK47" s="41"/>
      <c r="JML47" s="41"/>
      <c r="JMM47" s="41"/>
      <c r="JMN47" s="41"/>
      <c r="JMO47" s="41"/>
      <c r="JMP47" s="41"/>
      <c r="JMQ47" s="41"/>
      <c r="JMR47" s="41"/>
      <c r="JMS47" s="41"/>
      <c r="JMT47" s="41"/>
      <c r="JMU47" s="41"/>
      <c r="JMV47" s="41"/>
      <c r="JMW47" s="41"/>
      <c r="JMX47" s="41"/>
      <c r="JMY47" s="41"/>
      <c r="JMZ47" s="41"/>
      <c r="JNA47" s="41"/>
      <c r="JNB47" s="41"/>
      <c r="JNC47" s="41"/>
      <c r="JND47" s="41"/>
      <c r="JNE47" s="41"/>
      <c r="JNF47" s="41"/>
      <c r="JNG47" s="41"/>
      <c r="JNH47" s="41"/>
      <c r="JNI47" s="41"/>
      <c r="JNJ47" s="41"/>
      <c r="JNK47" s="41"/>
      <c r="JNL47" s="41"/>
      <c r="JNM47" s="41"/>
      <c r="JNN47" s="41"/>
      <c r="JNO47" s="41"/>
      <c r="JNP47" s="41"/>
      <c r="JNQ47" s="41"/>
      <c r="JNR47" s="41"/>
      <c r="JNS47" s="41"/>
      <c r="JNT47" s="41"/>
      <c r="JNU47" s="41"/>
      <c r="JNV47" s="41"/>
      <c r="JNW47" s="41"/>
      <c r="JNX47" s="41"/>
      <c r="JNY47" s="41"/>
      <c r="JNZ47" s="41"/>
      <c r="JOA47" s="41"/>
      <c r="JOB47" s="41"/>
      <c r="JOC47" s="41"/>
      <c r="JOD47" s="41"/>
      <c r="JOE47" s="41"/>
      <c r="JOF47" s="41"/>
      <c r="JOG47" s="41"/>
      <c r="JOH47" s="41"/>
      <c r="JOI47" s="41"/>
      <c r="JOJ47" s="41"/>
      <c r="JOK47" s="41"/>
      <c r="JOL47" s="41"/>
      <c r="JOM47" s="41"/>
      <c r="JON47" s="41"/>
      <c r="JOO47" s="41"/>
      <c r="JOP47" s="41"/>
      <c r="JOQ47" s="41"/>
      <c r="JOR47" s="41"/>
      <c r="JOS47" s="41"/>
      <c r="JOT47" s="41"/>
      <c r="JOU47" s="41"/>
      <c r="JOV47" s="41"/>
      <c r="JOW47" s="41"/>
      <c r="JOX47" s="41"/>
      <c r="JOY47" s="41"/>
      <c r="JOZ47" s="41"/>
      <c r="JPA47" s="41"/>
      <c r="JPB47" s="41"/>
      <c r="JPC47" s="41"/>
      <c r="JPD47" s="41"/>
      <c r="JPE47" s="41"/>
      <c r="JPF47" s="41"/>
      <c r="JPG47" s="41"/>
      <c r="JPH47" s="41"/>
      <c r="JPI47" s="41"/>
      <c r="JPJ47" s="41"/>
      <c r="JPK47" s="41"/>
      <c r="JPL47" s="41"/>
      <c r="JPM47" s="41"/>
      <c r="JPN47" s="41"/>
      <c r="JPO47" s="41"/>
      <c r="JPP47" s="41"/>
      <c r="JPQ47" s="41"/>
      <c r="JPR47" s="41"/>
      <c r="JPS47" s="41"/>
      <c r="JPT47" s="41"/>
      <c r="JPU47" s="41"/>
      <c r="JPV47" s="41"/>
      <c r="JPW47" s="41"/>
      <c r="JPX47" s="41"/>
      <c r="JPY47" s="41"/>
      <c r="JPZ47" s="41"/>
      <c r="JQA47" s="41"/>
      <c r="JQB47" s="41"/>
      <c r="JQC47" s="41"/>
      <c r="JQD47" s="41"/>
      <c r="JQE47" s="41"/>
      <c r="JQF47" s="41"/>
      <c r="JQG47" s="41"/>
      <c r="JQH47" s="41"/>
      <c r="JQI47" s="41"/>
      <c r="JQJ47" s="41"/>
      <c r="JQK47" s="41"/>
      <c r="JQL47" s="41"/>
      <c r="JQM47" s="41"/>
      <c r="JQN47" s="41"/>
      <c r="JQO47" s="41"/>
      <c r="JQP47" s="41"/>
      <c r="JQQ47" s="41"/>
      <c r="JQR47" s="41"/>
      <c r="JQS47" s="41"/>
      <c r="JQT47" s="41"/>
      <c r="JQU47" s="41"/>
      <c r="JQV47" s="41"/>
      <c r="JQW47" s="41"/>
      <c r="JQX47" s="41"/>
      <c r="JQY47" s="41"/>
      <c r="JQZ47" s="41"/>
      <c r="JRA47" s="41"/>
      <c r="JRB47" s="41"/>
      <c r="JRC47" s="41"/>
      <c r="JRD47" s="41"/>
      <c r="JRE47" s="41"/>
      <c r="JRF47" s="41"/>
      <c r="JRG47" s="41"/>
      <c r="JRH47" s="41"/>
      <c r="JRI47" s="41"/>
      <c r="JRJ47" s="41"/>
      <c r="JRK47" s="41"/>
      <c r="JRL47" s="41"/>
      <c r="JRM47" s="41"/>
      <c r="JRN47" s="41"/>
      <c r="JRO47" s="41"/>
      <c r="JRP47" s="41"/>
      <c r="JRQ47" s="41"/>
      <c r="JRR47" s="41"/>
      <c r="JRS47" s="41"/>
      <c r="JRT47" s="41"/>
      <c r="JRU47" s="41"/>
      <c r="JRV47" s="41"/>
      <c r="JRW47" s="41"/>
      <c r="JRX47" s="41"/>
      <c r="JRY47" s="41"/>
      <c r="JRZ47" s="41"/>
      <c r="JSA47" s="41"/>
      <c r="JSB47" s="41"/>
      <c r="JSC47" s="41"/>
      <c r="JSD47" s="41"/>
      <c r="JSE47" s="41"/>
      <c r="JSF47" s="41"/>
      <c r="JSG47" s="41"/>
      <c r="JSH47" s="41"/>
      <c r="JSI47" s="41"/>
      <c r="JSJ47" s="41"/>
      <c r="JSK47" s="41"/>
      <c r="JSL47" s="41"/>
      <c r="JSM47" s="41"/>
      <c r="JSN47" s="41"/>
      <c r="JSO47" s="41"/>
      <c r="JSP47" s="41"/>
      <c r="JSQ47" s="41"/>
      <c r="JSR47" s="41"/>
      <c r="JSS47" s="41"/>
      <c r="JST47" s="41"/>
      <c r="JSU47" s="41"/>
      <c r="JSV47" s="41"/>
      <c r="JSW47" s="41"/>
      <c r="JSX47" s="41"/>
      <c r="JSY47" s="41"/>
      <c r="JSZ47" s="41"/>
      <c r="JTA47" s="41"/>
      <c r="JTB47" s="41"/>
      <c r="JTC47" s="41"/>
      <c r="JTD47" s="41"/>
      <c r="JTE47" s="41"/>
      <c r="JTF47" s="41"/>
      <c r="JTG47" s="41"/>
      <c r="JTH47" s="41"/>
      <c r="JTI47" s="41"/>
      <c r="JTJ47" s="41"/>
      <c r="JTK47" s="41"/>
      <c r="JTL47" s="41"/>
      <c r="JTM47" s="41"/>
      <c r="JTN47" s="41"/>
      <c r="JTO47" s="41"/>
      <c r="JTP47" s="41"/>
      <c r="JTQ47" s="41"/>
      <c r="JTR47" s="41"/>
      <c r="JTS47" s="41"/>
      <c r="JTT47" s="41"/>
      <c r="JTU47" s="41"/>
      <c r="JTV47" s="41"/>
      <c r="JTW47" s="41"/>
      <c r="JTX47" s="41"/>
      <c r="JTY47" s="41"/>
      <c r="JTZ47" s="41"/>
      <c r="JUA47" s="41"/>
      <c r="JUB47" s="41"/>
      <c r="JUC47" s="41"/>
      <c r="JUD47" s="41"/>
      <c r="JUE47" s="41"/>
      <c r="JUF47" s="41"/>
      <c r="JUG47" s="41"/>
      <c r="JUH47" s="41"/>
      <c r="JUI47" s="41"/>
      <c r="JUJ47" s="41"/>
      <c r="JUK47" s="41"/>
      <c r="JUL47" s="41"/>
      <c r="JUM47" s="41"/>
      <c r="JUN47" s="41"/>
      <c r="JUO47" s="41"/>
      <c r="JUP47" s="41"/>
      <c r="JUQ47" s="41"/>
      <c r="JUR47" s="41"/>
      <c r="JUS47" s="41"/>
      <c r="JUT47" s="41"/>
      <c r="JUU47" s="41"/>
      <c r="JUV47" s="41"/>
      <c r="JUW47" s="41"/>
      <c r="JUX47" s="41"/>
      <c r="JUY47" s="41"/>
      <c r="JUZ47" s="41"/>
      <c r="JVA47" s="41"/>
      <c r="JVB47" s="41"/>
      <c r="JVC47" s="41"/>
      <c r="JVD47" s="41"/>
      <c r="JVE47" s="41"/>
      <c r="JVF47" s="41"/>
      <c r="JVG47" s="41"/>
      <c r="JVH47" s="41"/>
      <c r="JVI47" s="41"/>
      <c r="JVJ47" s="41"/>
      <c r="JVK47" s="41"/>
      <c r="JVL47" s="41"/>
      <c r="JVM47" s="41"/>
      <c r="JVN47" s="41"/>
      <c r="JVO47" s="41"/>
      <c r="JVP47" s="41"/>
      <c r="JVQ47" s="41"/>
      <c r="JVR47" s="41"/>
      <c r="JVS47" s="41"/>
      <c r="JVT47" s="41"/>
      <c r="JVU47" s="41"/>
      <c r="JVV47" s="41"/>
      <c r="JVW47" s="41"/>
      <c r="JVX47" s="41"/>
      <c r="JVY47" s="41"/>
      <c r="JVZ47" s="41"/>
      <c r="JWA47" s="41"/>
      <c r="JWB47" s="41"/>
      <c r="JWC47" s="41"/>
      <c r="JWD47" s="41"/>
      <c r="JWE47" s="41"/>
      <c r="JWF47" s="41"/>
      <c r="JWG47" s="41"/>
      <c r="JWH47" s="41"/>
      <c r="JWI47" s="41"/>
      <c r="JWJ47" s="41"/>
      <c r="JWK47" s="41"/>
      <c r="JWL47" s="41"/>
      <c r="JWM47" s="41"/>
      <c r="JWN47" s="41"/>
      <c r="JWO47" s="41"/>
      <c r="JWP47" s="41"/>
      <c r="JWQ47" s="41"/>
      <c r="JWR47" s="41"/>
      <c r="JWS47" s="41"/>
      <c r="JWT47" s="41"/>
      <c r="JWU47" s="41"/>
      <c r="JWV47" s="41"/>
      <c r="JWW47" s="41"/>
      <c r="JWX47" s="41"/>
      <c r="JWY47" s="41"/>
      <c r="JWZ47" s="41"/>
      <c r="JXA47" s="41"/>
      <c r="JXB47" s="41"/>
      <c r="JXC47" s="41"/>
      <c r="JXD47" s="41"/>
      <c r="JXE47" s="41"/>
      <c r="JXF47" s="41"/>
      <c r="JXG47" s="41"/>
      <c r="JXH47" s="41"/>
      <c r="JXI47" s="41"/>
      <c r="JXJ47" s="41"/>
      <c r="JXK47" s="41"/>
      <c r="JXL47" s="41"/>
      <c r="JXM47" s="41"/>
      <c r="JXN47" s="41"/>
      <c r="JXO47" s="41"/>
      <c r="JXP47" s="41"/>
      <c r="JXQ47" s="41"/>
      <c r="JXR47" s="41"/>
      <c r="JXS47" s="41"/>
      <c r="JXT47" s="41"/>
      <c r="JXU47" s="41"/>
      <c r="JXV47" s="41"/>
      <c r="JXW47" s="41"/>
      <c r="JXX47" s="41"/>
      <c r="JXY47" s="41"/>
      <c r="JXZ47" s="41"/>
      <c r="JYA47" s="41"/>
      <c r="JYB47" s="41"/>
      <c r="JYC47" s="41"/>
      <c r="JYD47" s="41"/>
      <c r="JYE47" s="41"/>
      <c r="JYF47" s="41"/>
      <c r="JYG47" s="41"/>
      <c r="JYH47" s="41"/>
      <c r="JYI47" s="41"/>
      <c r="JYJ47" s="41"/>
      <c r="JYK47" s="41"/>
      <c r="JYL47" s="41"/>
      <c r="JYM47" s="41"/>
      <c r="JYN47" s="41"/>
      <c r="JYO47" s="41"/>
      <c r="JYP47" s="41"/>
      <c r="JYQ47" s="41"/>
      <c r="JYR47" s="41"/>
      <c r="JYS47" s="41"/>
      <c r="JYT47" s="41"/>
      <c r="JYU47" s="41"/>
      <c r="JYV47" s="41"/>
      <c r="JYW47" s="41"/>
      <c r="JYX47" s="41"/>
      <c r="JYY47" s="41"/>
      <c r="JYZ47" s="41"/>
      <c r="JZA47" s="41"/>
      <c r="JZB47" s="41"/>
      <c r="JZC47" s="41"/>
      <c r="JZD47" s="41"/>
      <c r="JZE47" s="41"/>
      <c r="JZF47" s="41"/>
      <c r="JZG47" s="41"/>
      <c r="JZH47" s="41"/>
      <c r="JZI47" s="41"/>
      <c r="JZJ47" s="41"/>
      <c r="JZK47" s="41"/>
      <c r="JZL47" s="41"/>
      <c r="JZM47" s="41"/>
      <c r="JZN47" s="41"/>
      <c r="JZO47" s="41"/>
      <c r="JZP47" s="41"/>
      <c r="JZQ47" s="41"/>
      <c r="JZR47" s="41"/>
      <c r="JZS47" s="41"/>
      <c r="JZT47" s="41"/>
      <c r="JZU47" s="41"/>
      <c r="JZV47" s="41"/>
      <c r="JZW47" s="41"/>
      <c r="JZX47" s="41"/>
      <c r="JZY47" s="41"/>
      <c r="JZZ47" s="41"/>
      <c r="KAA47" s="41"/>
      <c r="KAB47" s="41"/>
      <c r="KAC47" s="41"/>
      <c r="KAD47" s="41"/>
      <c r="KAE47" s="41"/>
      <c r="KAF47" s="41"/>
      <c r="KAG47" s="41"/>
      <c r="KAH47" s="41"/>
      <c r="KAI47" s="41"/>
      <c r="KAJ47" s="41"/>
      <c r="KAK47" s="41"/>
      <c r="KAL47" s="41"/>
      <c r="KAM47" s="41"/>
      <c r="KAN47" s="41"/>
      <c r="KAO47" s="41"/>
      <c r="KAP47" s="41"/>
      <c r="KAQ47" s="41"/>
      <c r="KAR47" s="41"/>
      <c r="KAS47" s="41"/>
      <c r="KAT47" s="41"/>
      <c r="KAU47" s="41"/>
      <c r="KAV47" s="41"/>
      <c r="KAW47" s="41"/>
      <c r="KAX47" s="41"/>
      <c r="KAY47" s="41"/>
      <c r="KAZ47" s="41"/>
      <c r="KBA47" s="41"/>
      <c r="KBB47" s="41"/>
      <c r="KBC47" s="41"/>
      <c r="KBD47" s="41"/>
      <c r="KBE47" s="41"/>
      <c r="KBF47" s="41"/>
      <c r="KBG47" s="41"/>
      <c r="KBH47" s="41"/>
      <c r="KBI47" s="41"/>
      <c r="KBJ47" s="41"/>
      <c r="KBK47" s="41"/>
      <c r="KBL47" s="41"/>
      <c r="KBM47" s="41"/>
      <c r="KBN47" s="41"/>
      <c r="KBO47" s="41"/>
      <c r="KBP47" s="41"/>
      <c r="KBQ47" s="41"/>
      <c r="KBR47" s="41"/>
      <c r="KBS47" s="41"/>
      <c r="KBT47" s="41"/>
      <c r="KBU47" s="41"/>
      <c r="KBV47" s="41"/>
      <c r="KBW47" s="41"/>
      <c r="KBX47" s="41"/>
      <c r="KBY47" s="41"/>
      <c r="KBZ47" s="41"/>
      <c r="KCA47" s="41"/>
      <c r="KCB47" s="41"/>
      <c r="KCC47" s="41"/>
      <c r="KCD47" s="41"/>
      <c r="KCE47" s="41"/>
      <c r="KCF47" s="41"/>
      <c r="KCG47" s="41"/>
      <c r="KCH47" s="41"/>
      <c r="KCI47" s="41"/>
      <c r="KCJ47" s="41"/>
      <c r="KCK47" s="41"/>
      <c r="KCL47" s="41"/>
      <c r="KCM47" s="41"/>
      <c r="KCN47" s="41"/>
      <c r="KCO47" s="41"/>
      <c r="KCP47" s="41"/>
      <c r="KCQ47" s="41"/>
      <c r="KCR47" s="41"/>
      <c r="KCS47" s="41"/>
      <c r="KCT47" s="41"/>
      <c r="KCU47" s="41"/>
      <c r="KCV47" s="41"/>
      <c r="KCW47" s="41"/>
      <c r="KCX47" s="41"/>
      <c r="KCY47" s="41"/>
      <c r="KCZ47" s="41"/>
      <c r="KDA47" s="41"/>
      <c r="KDB47" s="41"/>
      <c r="KDC47" s="41"/>
      <c r="KDD47" s="41"/>
      <c r="KDE47" s="41"/>
      <c r="KDF47" s="41"/>
      <c r="KDG47" s="41"/>
      <c r="KDH47" s="41"/>
      <c r="KDI47" s="41"/>
      <c r="KDJ47" s="41"/>
      <c r="KDK47" s="41"/>
      <c r="KDL47" s="41"/>
      <c r="KDM47" s="41"/>
      <c r="KDN47" s="41"/>
      <c r="KDO47" s="41"/>
      <c r="KDP47" s="41"/>
      <c r="KDQ47" s="41"/>
      <c r="KDR47" s="41"/>
      <c r="KDS47" s="41"/>
      <c r="KDT47" s="41"/>
      <c r="KDU47" s="41"/>
      <c r="KDV47" s="41"/>
      <c r="KDW47" s="41"/>
      <c r="KDX47" s="41"/>
      <c r="KDY47" s="41"/>
      <c r="KDZ47" s="41"/>
      <c r="KEA47" s="41"/>
      <c r="KEB47" s="41"/>
      <c r="KEC47" s="41"/>
      <c r="KED47" s="41"/>
      <c r="KEE47" s="41"/>
      <c r="KEF47" s="41"/>
      <c r="KEG47" s="41"/>
      <c r="KEH47" s="41"/>
      <c r="KEI47" s="41"/>
      <c r="KEJ47" s="41"/>
      <c r="KEK47" s="41"/>
      <c r="KEL47" s="41"/>
      <c r="KEM47" s="41"/>
      <c r="KEN47" s="41"/>
      <c r="KEO47" s="41"/>
      <c r="KEP47" s="41"/>
      <c r="KEQ47" s="41"/>
      <c r="KER47" s="41"/>
      <c r="KES47" s="41"/>
      <c r="KET47" s="41"/>
      <c r="KEU47" s="41"/>
      <c r="KEV47" s="41"/>
      <c r="KEW47" s="41"/>
      <c r="KEX47" s="41"/>
      <c r="KEY47" s="41"/>
      <c r="KEZ47" s="41"/>
      <c r="KFA47" s="41"/>
      <c r="KFB47" s="41"/>
      <c r="KFC47" s="41"/>
      <c r="KFD47" s="41"/>
      <c r="KFE47" s="41"/>
      <c r="KFF47" s="41"/>
      <c r="KFG47" s="41"/>
      <c r="KFH47" s="41"/>
      <c r="KFI47" s="41"/>
      <c r="KFJ47" s="41"/>
      <c r="KFK47" s="41"/>
      <c r="KFL47" s="41"/>
      <c r="KFM47" s="41"/>
      <c r="KFN47" s="41"/>
      <c r="KFO47" s="41"/>
      <c r="KFP47" s="41"/>
      <c r="KFQ47" s="41"/>
      <c r="KFR47" s="41"/>
      <c r="KFS47" s="41"/>
      <c r="KFT47" s="41"/>
      <c r="KFU47" s="41"/>
      <c r="KFV47" s="41"/>
      <c r="KFW47" s="41"/>
      <c r="KFX47" s="41"/>
      <c r="KFY47" s="41"/>
      <c r="KFZ47" s="41"/>
      <c r="KGA47" s="41"/>
      <c r="KGB47" s="41"/>
      <c r="KGC47" s="41"/>
      <c r="KGD47" s="41"/>
      <c r="KGE47" s="41"/>
      <c r="KGF47" s="41"/>
      <c r="KGG47" s="41"/>
      <c r="KGH47" s="41"/>
      <c r="KGI47" s="41"/>
      <c r="KGJ47" s="41"/>
      <c r="KGK47" s="41"/>
      <c r="KGL47" s="41"/>
      <c r="KGM47" s="41"/>
      <c r="KGN47" s="41"/>
      <c r="KGO47" s="41"/>
      <c r="KGP47" s="41"/>
      <c r="KGQ47" s="41"/>
      <c r="KGR47" s="41"/>
      <c r="KGS47" s="41"/>
      <c r="KGT47" s="41"/>
      <c r="KGU47" s="41"/>
      <c r="KGV47" s="41"/>
      <c r="KGW47" s="41"/>
      <c r="KGX47" s="41"/>
      <c r="KGY47" s="41"/>
      <c r="KGZ47" s="41"/>
      <c r="KHA47" s="41"/>
      <c r="KHB47" s="41"/>
      <c r="KHC47" s="41"/>
      <c r="KHD47" s="41"/>
      <c r="KHE47" s="41"/>
      <c r="KHF47" s="41"/>
      <c r="KHG47" s="41"/>
      <c r="KHH47" s="41"/>
      <c r="KHI47" s="41"/>
      <c r="KHJ47" s="41"/>
      <c r="KHK47" s="41"/>
      <c r="KHL47" s="41"/>
      <c r="KHM47" s="41"/>
      <c r="KHN47" s="41"/>
      <c r="KHO47" s="41"/>
      <c r="KHP47" s="41"/>
      <c r="KHQ47" s="41"/>
      <c r="KHR47" s="41"/>
      <c r="KHS47" s="41"/>
      <c r="KHT47" s="41"/>
      <c r="KHU47" s="41"/>
      <c r="KHV47" s="41"/>
      <c r="KHW47" s="41"/>
      <c r="KHX47" s="41"/>
      <c r="KHY47" s="41"/>
      <c r="KHZ47" s="41"/>
      <c r="KIA47" s="41"/>
      <c r="KIB47" s="41"/>
      <c r="KIC47" s="41"/>
      <c r="KID47" s="41"/>
      <c r="KIE47" s="41"/>
      <c r="KIF47" s="41"/>
      <c r="KIG47" s="41"/>
      <c r="KIH47" s="41"/>
      <c r="KII47" s="41"/>
      <c r="KIJ47" s="41"/>
      <c r="KIK47" s="41"/>
      <c r="KIL47" s="41"/>
      <c r="KIM47" s="41"/>
      <c r="KIN47" s="41"/>
      <c r="KIO47" s="41"/>
      <c r="KIP47" s="41"/>
      <c r="KIQ47" s="41"/>
      <c r="KIR47" s="41"/>
      <c r="KIS47" s="41"/>
      <c r="KIT47" s="41"/>
      <c r="KIU47" s="41"/>
      <c r="KIV47" s="41"/>
      <c r="KIW47" s="41"/>
      <c r="KIX47" s="41"/>
      <c r="KIY47" s="41"/>
      <c r="KIZ47" s="41"/>
      <c r="KJA47" s="41"/>
      <c r="KJB47" s="41"/>
      <c r="KJC47" s="41"/>
      <c r="KJD47" s="41"/>
      <c r="KJE47" s="41"/>
      <c r="KJF47" s="41"/>
      <c r="KJG47" s="41"/>
      <c r="KJH47" s="41"/>
      <c r="KJI47" s="41"/>
      <c r="KJJ47" s="41"/>
      <c r="KJK47" s="41"/>
      <c r="KJL47" s="41"/>
      <c r="KJM47" s="41"/>
      <c r="KJN47" s="41"/>
      <c r="KJO47" s="41"/>
      <c r="KJP47" s="41"/>
      <c r="KJQ47" s="41"/>
      <c r="KJR47" s="41"/>
      <c r="KJS47" s="41"/>
      <c r="KJT47" s="41"/>
      <c r="KJU47" s="41"/>
      <c r="KJV47" s="41"/>
      <c r="KJW47" s="41"/>
      <c r="KJX47" s="41"/>
      <c r="KJY47" s="41"/>
      <c r="KJZ47" s="41"/>
      <c r="KKA47" s="41"/>
      <c r="KKB47" s="41"/>
      <c r="KKC47" s="41"/>
      <c r="KKD47" s="41"/>
      <c r="KKE47" s="41"/>
      <c r="KKF47" s="41"/>
      <c r="KKG47" s="41"/>
      <c r="KKH47" s="41"/>
      <c r="KKI47" s="41"/>
      <c r="KKJ47" s="41"/>
      <c r="KKK47" s="41"/>
      <c r="KKL47" s="41"/>
      <c r="KKM47" s="41"/>
      <c r="KKN47" s="41"/>
      <c r="KKO47" s="41"/>
      <c r="KKP47" s="41"/>
      <c r="KKQ47" s="41"/>
      <c r="KKR47" s="41"/>
      <c r="KKS47" s="41"/>
      <c r="KKT47" s="41"/>
      <c r="KKU47" s="41"/>
      <c r="KKV47" s="41"/>
      <c r="KKW47" s="41"/>
      <c r="KKX47" s="41"/>
      <c r="KKY47" s="41"/>
      <c r="KKZ47" s="41"/>
      <c r="KLA47" s="41"/>
      <c r="KLB47" s="41"/>
      <c r="KLC47" s="41"/>
      <c r="KLD47" s="41"/>
      <c r="KLE47" s="41"/>
      <c r="KLF47" s="41"/>
      <c r="KLG47" s="41"/>
      <c r="KLH47" s="41"/>
      <c r="KLI47" s="41"/>
      <c r="KLJ47" s="41"/>
      <c r="KLK47" s="41"/>
      <c r="KLL47" s="41"/>
      <c r="KLM47" s="41"/>
      <c r="KLN47" s="41"/>
      <c r="KLO47" s="41"/>
      <c r="KLP47" s="41"/>
      <c r="KLQ47" s="41"/>
      <c r="KLR47" s="41"/>
      <c r="KLS47" s="41"/>
      <c r="KLT47" s="41"/>
      <c r="KLU47" s="41"/>
      <c r="KLV47" s="41"/>
      <c r="KLW47" s="41"/>
      <c r="KLX47" s="41"/>
      <c r="KLY47" s="41"/>
      <c r="KLZ47" s="41"/>
      <c r="KMA47" s="41"/>
      <c r="KMB47" s="41"/>
      <c r="KMC47" s="41"/>
      <c r="KMD47" s="41"/>
      <c r="KME47" s="41"/>
      <c r="KMF47" s="41"/>
      <c r="KMG47" s="41"/>
      <c r="KMH47" s="41"/>
      <c r="KMI47" s="41"/>
      <c r="KMJ47" s="41"/>
      <c r="KMK47" s="41"/>
      <c r="KML47" s="41"/>
      <c r="KMM47" s="41"/>
      <c r="KMN47" s="41"/>
      <c r="KMO47" s="41"/>
      <c r="KMP47" s="41"/>
      <c r="KMQ47" s="41"/>
      <c r="KMR47" s="41"/>
      <c r="KMS47" s="41"/>
      <c r="KMT47" s="41"/>
      <c r="KMU47" s="41"/>
      <c r="KMV47" s="41"/>
      <c r="KMW47" s="41"/>
      <c r="KMX47" s="41"/>
      <c r="KMY47" s="41"/>
      <c r="KMZ47" s="41"/>
      <c r="KNA47" s="41"/>
      <c r="KNB47" s="41"/>
      <c r="KNC47" s="41"/>
      <c r="KND47" s="41"/>
      <c r="KNE47" s="41"/>
      <c r="KNF47" s="41"/>
      <c r="KNG47" s="41"/>
      <c r="KNH47" s="41"/>
      <c r="KNI47" s="41"/>
      <c r="KNJ47" s="41"/>
      <c r="KNK47" s="41"/>
      <c r="KNL47" s="41"/>
      <c r="KNM47" s="41"/>
      <c r="KNN47" s="41"/>
      <c r="KNO47" s="41"/>
      <c r="KNP47" s="41"/>
      <c r="KNQ47" s="41"/>
      <c r="KNR47" s="41"/>
      <c r="KNS47" s="41"/>
      <c r="KNT47" s="41"/>
      <c r="KNU47" s="41"/>
      <c r="KNV47" s="41"/>
      <c r="KNW47" s="41"/>
      <c r="KNX47" s="41"/>
      <c r="KNY47" s="41"/>
      <c r="KNZ47" s="41"/>
      <c r="KOA47" s="41"/>
      <c r="KOB47" s="41"/>
      <c r="KOC47" s="41"/>
      <c r="KOD47" s="41"/>
      <c r="KOE47" s="41"/>
      <c r="KOF47" s="41"/>
      <c r="KOG47" s="41"/>
      <c r="KOH47" s="41"/>
      <c r="KOI47" s="41"/>
      <c r="KOJ47" s="41"/>
      <c r="KOK47" s="41"/>
      <c r="KOL47" s="41"/>
      <c r="KOM47" s="41"/>
      <c r="KON47" s="41"/>
      <c r="KOO47" s="41"/>
      <c r="KOP47" s="41"/>
      <c r="KOQ47" s="41"/>
      <c r="KOR47" s="41"/>
      <c r="KOS47" s="41"/>
      <c r="KOT47" s="41"/>
      <c r="KOU47" s="41"/>
      <c r="KOV47" s="41"/>
      <c r="KOW47" s="41"/>
      <c r="KOX47" s="41"/>
      <c r="KOY47" s="41"/>
      <c r="KOZ47" s="41"/>
      <c r="KPA47" s="41"/>
      <c r="KPB47" s="41"/>
      <c r="KPC47" s="41"/>
      <c r="KPD47" s="41"/>
      <c r="KPE47" s="41"/>
      <c r="KPF47" s="41"/>
      <c r="KPG47" s="41"/>
      <c r="KPH47" s="41"/>
      <c r="KPI47" s="41"/>
      <c r="KPJ47" s="41"/>
      <c r="KPK47" s="41"/>
      <c r="KPL47" s="41"/>
      <c r="KPM47" s="41"/>
      <c r="KPN47" s="41"/>
      <c r="KPO47" s="41"/>
      <c r="KPP47" s="41"/>
      <c r="KPQ47" s="41"/>
      <c r="KPR47" s="41"/>
      <c r="KPS47" s="41"/>
      <c r="KPT47" s="41"/>
      <c r="KPU47" s="41"/>
      <c r="KPV47" s="41"/>
      <c r="KPW47" s="41"/>
      <c r="KPX47" s="41"/>
      <c r="KPY47" s="41"/>
      <c r="KPZ47" s="41"/>
      <c r="KQA47" s="41"/>
      <c r="KQB47" s="41"/>
      <c r="KQC47" s="41"/>
      <c r="KQD47" s="41"/>
      <c r="KQE47" s="41"/>
      <c r="KQF47" s="41"/>
      <c r="KQG47" s="41"/>
      <c r="KQH47" s="41"/>
      <c r="KQI47" s="41"/>
      <c r="KQJ47" s="41"/>
      <c r="KQK47" s="41"/>
      <c r="KQL47" s="41"/>
      <c r="KQM47" s="41"/>
      <c r="KQN47" s="41"/>
      <c r="KQO47" s="41"/>
      <c r="KQP47" s="41"/>
      <c r="KQQ47" s="41"/>
      <c r="KQR47" s="41"/>
      <c r="KQS47" s="41"/>
      <c r="KQT47" s="41"/>
      <c r="KQU47" s="41"/>
      <c r="KQV47" s="41"/>
      <c r="KQW47" s="41"/>
      <c r="KQX47" s="41"/>
      <c r="KQY47" s="41"/>
      <c r="KQZ47" s="41"/>
      <c r="KRA47" s="41"/>
      <c r="KRB47" s="41"/>
      <c r="KRC47" s="41"/>
      <c r="KRD47" s="41"/>
      <c r="KRE47" s="41"/>
      <c r="KRF47" s="41"/>
      <c r="KRG47" s="41"/>
      <c r="KRH47" s="41"/>
      <c r="KRI47" s="41"/>
      <c r="KRJ47" s="41"/>
      <c r="KRK47" s="41"/>
      <c r="KRL47" s="41"/>
      <c r="KRM47" s="41"/>
      <c r="KRN47" s="41"/>
      <c r="KRO47" s="41"/>
      <c r="KRP47" s="41"/>
      <c r="KRQ47" s="41"/>
      <c r="KRR47" s="41"/>
      <c r="KRS47" s="41"/>
      <c r="KRT47" s="41"/>
      <c r="KRU47" s="41"/>
      <c r="KRV47" s="41"/>
      <c r="KRW47" s="41"/>
      <c r="KRX47" s="41"/>
      <c r="KRY47" s="41"/>
      <c r="KRZ47" s="41"/>
      <c r="KSA47" s="41"/>
      <c r="KSB47" s="41"/>
      <c r="KSC47" s="41"/>
      <c r="KSD47" s="41"/>
      <c r="KSE47" s="41"/>
      <c r="KSF47" s="41"/>
      <c r="KSG47" s="41"/>
      <c r="KSH47" s="41"/>
      <c r="KSI47" s="41"/>
      <c r="KSJ47" s="41"/>
      <c r="KSK47" s="41"/>
      <c r="KSL47" s="41"/>
      <c r="KSM47" s="41"/>
      <c r="KSN47" s="41"/>
      <c r="KSO47" s="41"/>
      <c r="KSP47" s="41"/>
      <c r="KSQ47" s="41"/>
      <c r="KSR47" s="41"/>
      <c r="KSS47" s="41"/>
      <c r="KST47" s="41"/>
      <c r="KSU47" s="41"/>
      <c r="KSV47" s="41"/>
      <c r="KSW47" s="41"/>
      <c r="KSX47" s="41"/>
      <c r="KSY47" s="41"/>
      <c r="KSZ47" s="41"/>
      <c r="KTA47" s="41"/>
      <c r="KTB47" s="41"/>
      <c r="KTC47" s="41"/>
      <c r="KTD47" s="41"/>
      <c r="KTE47" s="41"/>
      <c r="KTF47" s="41"/>
      <c r="KTG47" s="41"/>
      <c r="KTH47" s="41"/>
      <c r="KTI47" s="41"/>
      <c r="KTJ47" s="41"/>
      <c r="KTK47" s="41"/>
      <c r="KTL47" s="41"/>
      <c r="KTM47" s="41"/>
      <c r="KTN47" s="41"/>
      <c r="KTO47" s="41"/>
      <c r="KTP47" s="41"/>
      <c r="KTQ47" s="41"/>
      <c r="KTR47" s="41"/>
      <c r="KTS47" s="41"/>
      <c r="KTT47" s="41"/>
      <c r="KTU47" s="41"/>
      <c r="KTV47" s="41"/>
      <c r="KTW47" s="41"/>
      <c r="KTX47" s="41"/>
      <c r="KTY47" s="41"/>
      <c r="KTZ47" s="41"/>
      <c r="KUA47" s="41"/>
      <c r="KUB47" s="41"/>
      <c r="KUC47" s="41"/>
      <c r="KUD47" s="41"/>
      <c r="KUE47" s="41"/>
      <c r="KUF47" s="41"/>
      <c r="KUG47" s="41"/>
      <c r="KUH47" s="41"/>
      <c r="KUI47" s="41"/>
      <c r="KUJ47" s="41"/>
      <c r="KUK47" s="41"/>
      <c r="KUL47" s="41"/>
      <c r="KUM47" s="41"/>
      <c r="KUN47" s="41"/>
      <c r="KUO47" s="41"/>
      <c r="KUP47" s="41"/>
      <c r="KUQ47" s="41"/>
      <c r="KUR47" s="41"/>
      <c r="KUS47" s="41"/>
      <c r="KUT47" s="41"/>
      <c r="KUU47" s="41"/>
      <c r="KUV47" s="41"/>
      <c r="KUW47" s="41"/>
      <c r="KUX47" s="41"/>
      <c r="KUY47" s="41"/>
      <c r="KUZ47" s="41"/>
      <c r="KVA47" s="41"/>
      <c r="KVB47" s="41"/>
      <c r="KVC47" s="41"/>
      <c r="KVD47" s="41"/>
      <c r="KVE47" s="41"/>
      <c r="KVF47" s="41"/>
      <c r="KVG47" s="41"/>
      <c r="KVH47" s="41"/>
      <c r="KVI47" s="41"/>
      <c r="KVJ47" s="41"/>
      <c r="KVK47" s="41"/>
      <c r="KVL47" s="41"/>
      <c r="KVM47" s="41"/>
      <c r="KVN47" s="41"/>
      <c r="KVO47" s="41"/>
      <c r="KVP47" s="41"/>
      <c r="KVQ47" s="41"/>
      <c r="KVR47" s="41"/>
      <c r="KVS47" s="41"/>
      <c r="KVT47" s="41"/>
      <c r="KVU47" s="41"/>
      <c r="KVV47" s="41"/>
      <c r="KVW47" s="41"/>
      <c r="KVX47" s="41"/>
      <c r="KVY47" s="41"/>
      <c r="KVZ47" s="41"/>
      <c r="KWA47" s="41"/>
      <c r="KWB47" s="41"/>
      <c r="KWC47" s="41"/>
      <c r="KWD47" s="41"/>
      <c r="KWE47" s="41"/>
      <c r="KWF47" s="41"/>
      <c r="KWG47" s="41"/>
      <c r="KWH47" s="41"/>
      <c r="KWI47" s="41"/>
      <c r="KWJ47" s="41"/>
      <c r="KWK47" s="41"/>
      <c r="KWL47" s="41"/>
      <c r="KWM47" s="41"/>
      <c r="KWN47" s="41"/>
      <c r="KWO47" s="41"/>
      <c r="KWP47" s="41"/>
      <c r="KWQ47" s="41"/>
      <c r="KWR47" s="41"/>
      <c r="KWS47" s="41"/>
      <c r="KWT47" s="41"/>
      <c r="KWU47" s="41"/>
      <c r="KWV47" s="41"/>
      <c r="KWW47" s="41"/>
      <c r="KWX47" s="41"/>
      <c r="KWY47" s="41"/>
      <c r="KWZ47" s="41"/>
      <c r="KXA47" s="41"/>
      <c r="KXB47" s="41"/>
      <c r="KXC47" s="41"/>
      <c r="KXD47" s="41"/>
      <c r="KXE47" s="41"/>
      <c r="KXF47" s="41"/>
      <c r="KXG47" s="41"/>
      <c r="KXH47" s="41"/>
      <c r="KXI47" s="41"/>
      <c r="KXJ47" s="41"/>
      <c r="KXK47" s="41"/>
      <c r="KXL47" s="41"/>
      <c r="KXM47" s="41"/>
      <c r="KXN47" s="41"/>
      <c r="KXO47" s="41"/>
      <c r="KXP47" s="41"/>
      <c r="KXQ47" s="41"/>
      <c r="KXR47" s="41"/>
      <c r="KXS47" s="41"/>
      <c r="KXT47" s="41"/>
      <c r="KXU47" s="41"/>
      <c r="KXV47" s="41"/>
      <c r="KXW47" s="41"/>
      <c r="KXX47" s="41"/>
      <c r="KXY47" s="41"/>
      <c r="KXZ47" s="41"/>
      <c r="KYA47" s="41"/>
      <c r="KYB47" s="41"/>
      <c r="KYC47" s="41"/>
      <c r="KYD47" s="41"/>
      <c r="KYE47" s="41"/>
      <c r="KYF47" s="41"/>
      <c r="KYG47" s="41"/>
      <c r="KYH47" s="41"/>
      <c r="KYI47" s="41"/>
      <c r="KYJ47" s="41"/>
      <c r="KYK47" s="41"/>
      <c r="KYL47" s="41"/>
      <c r="KYM47" s="41"/>
      <c r="KYN47" s="41"/>
      <c r="KYO47" s="41"/>
      <c r="KYP47" s="41"/>
      <c r="KYQ47" s="41"/>
      <c r="KYR47" s="41"/>
      <c r="KYS47" s="41"/>
      <c r="KYT47" s="41"/>
      <c r="KYU47" s="41"/>
      <c r="KYV47" s="41"/>
      <c r="KYW47" s="41"/>
      <c r="KYX47" s="41"/>
      <c r="KYY47" s="41"/>
      <c r="KYZ47" s="41"/>
      <c r="KZA47" s="41"/>
      <c r="KZB47" s="41"/>
      <c r="KZC47" s="41"/>
      <c r="KZD47" s="41"/>
      <c r="KZE47" s="41"/>
      <c r="KZF47" s="41"/>
      <c r="KZG47" s="41"/>
      <c r="KZH47" s="41"/>
      <c r="KZI47" s="41"/>
      <c r="KZJ47" s="41"/>
      <c r="KZK47" s="41"/>
      <c r="KZL47" s="41"/>
      <c r="KZM47" s="41"/>
      <c r="KZN47" s="41"/>
      <c r="KZO47" s="41"/>
      <c r="KZP47" s="41"/>
      <c r="KZQ47" s="41"/>
      <c r="KZR47" s="41"/>
      <c r="KZS47" s="41"/>
      <c r="KZT47" s="41"/>
      <c r="KZU47" s="41"/>
      <c r="KZV47" s="41"/>
      <c r="KZW47" s="41"/>
      <c r="KZX47" s="41"/>
      <c r="KZY47" s="41"/>
      <c r="KZZ47" s="41"/>
      <c r="LAA47" s="41"/>
      <c r="LAB47" s="41"/>
      <c r="LAC47" s="41"/>
      <c r="LAD47" s="41"/>
      <c r="LAE47" s="41"/>
      <c r="LAF47" s="41"/>
      <c r="LAG47" s="41"/>
      <c r="LAH47" s="41"/>
      <c r="LAI47" s="41"/>
      <c r="LAJ47" s="41"/>
      <c r="LAK47" s="41"/>
      <c r="LAL47" s="41"/>
      <c r="LAM47" s="41"/>
      <c r="LAN47" s="41"/>
      <c r="LAO47" s="41"/>
      <c r="LAP47" s="41"/>
      <c r="LAQ47" s="41"/>
      <c r="LAR47" s="41"/>
      <c r="LAS47" s="41"/>
      <c r="LAT47" s="41"/>
      <c r="LAU47" s="41"/>
      <c r="LAV47" s="41"/>
      <c r="LAW47" s="41"/>
      <c r="LAX47" s="41"/>
      <c r="LAY47" s="41"/>
      <c r="LAZ47" s="41"/>
      <c r="LBA47" s="41"/>
      <c r="LBB47" s="41"/>
      <c r="LBC47" s="41"/>
      <c r="LBD47" s="41"/>
      <c r="LBE47" s="41"/>
      <c r="LBF47" s="41"/>
      <c r="LBG47" s="41"/>
      <c r="LBH47" s="41"/>
      <c r="LBI47" s="41"/>
      <c r="LBJ47" s="41"/>
      <c r="LBK47" s="41"/>
      <c r="LBL47" s="41"/>
      <c r="LBM47" s="41"/>
      <c r="LBN47" s="41"/>
      <c r="LBO47" s="41"/>
      <c r="LBP47" s="41"/>
      <c r="LBQ47" s="41"/>
      <c r="LBR47" s="41"/>
      <c r="LBS47" s="41"/>
      <c r="LBT47" s="41"/>
      <c r="LBU47" s="41"/>
      <c r="LBV47" s="41"/>
      <c r="LBW47" s="41"/>
      <c r="LBX47" s="41"/>
      <c r="LBY47" s="41"/>
      <c r="LBZ47" s="41"/>
      <c r="LCA47" s="41"/>
      <c r="LCB47" s="41"/>
      <c r="LCC47" s="41"/>
      <c r="LCD47" s="41"/>
      <c r="LCE47" s="41"/>
      <c r="LCF47" s="41"/>
      <c r="LCG47" s="41"/>
      <c r="LCH47" s="41"/>
      <c r="LCI47" s="41"/>
      <c r="LCJ47" s="41"/>
      <c r="LCK47" s="41"/>
      <c r="LCL47" s="41"/>
      <c r="LCM47" s="41"/>
      <c r="LCN47" s="41"/>
      <c r="LCO47" s="41"/>
      <c r="LCP47" s="41"/>
      <c r="LCQ47" s="41"/>
      <c r="LCR47" s="41"/>
      <c r="LCS47" s="41"/>
      <c r="LCT47" s="41"/>
      <c r="LCU47" s="41"/>
      <c r="LCV47" s="41"/>
      <c r="LCW47" s="41"/>
      <c r="LCX47" s="41"/>
      <c r="LCY47" s="41"/>
      <c r="LCZ47" s="41"/>
      <c r="LDA47" s="41"/>
      <c r="LDB47" s="41"/>
      <c r="LDC47" s="41"/>
      <c r="LDD47" s="41"/>
      <c r="LDE47" s="41"/>
      <c r="LDF47" s="41"/>
      <c r="LDG47" s="41"/>
      <c r="LDH47" s="41"/>
      <c r="LDI47" s="41"/>
      <c r="LDJ47" s="41"/>
      <c r="LDK47" s="41"/>
      <c r="LDL47" s="41"/>
      <c r="LDM47" s="41"/>
      <c r="LDN47" s="41"/>
      <c r="LDO47" s="41"/>
      <c r="LDP47" s="41"/>
      <c r="LDQ47" s="41"/>
      <c r="LDR47" s="41"/>
      <c r="LDS47" s="41"/>
      <c r="LDT47" s="41"/>
      <c r="LDU47" s="41"/>
      <c r="LDV47" s="41"/>
      <c r="LDW47" s="41"/>
      <c r="LDX47" s="41"/>
      <c r="LDY47" s="41"/>
      <c r="LDZ47" s="41"/>
      <c r="LEA47" s="41"/>
      <c r="LEB47" s="41"/>
      <c r="LEC47" s="41"/>
      <c r="LED47" s="41"/>
      <c r="LEE47" s="41"/>
      <c r="LEF47" s="41"/>
      <c r="LEG47" s="41"/>
      <c r="LEH47" s="41"/>
      <c r="LEI47" s="41"/>
      <c r="LEJ47" s="41"/>
      <c r="LEK47" s="41"/>
      <c r="LEL47" s="41"/>
      <c r="LEM47" s="41"/>
      <c r="LEN47" s="41"/>
      <c r="LEO47" s="41"/>
      <c r="LEP47" s="41"/>
      <c r="LEQ47" s="41"/>
      <c r="LER47" s="41"/>
      <c r="LES47" s="41"/>
      <c r="LET47" s="41"/>
      <c r="LEU47" s="41"/>
      <c r="LEV47" s="41"/>
      <c r="LEW47" s="41"/>
      <c r="LEX47" s="41"/>
      <c r="LEY47" s="41"/>
      <c r="LEZ47" s="41"/>
      <c r="LFA47" s="41"/>
      <c r="LFB47" s="41"/>
      <c r="LFC47" s="41"/>
      <c r="LFD47" s="41"/>
      <c r="LFE47" s="41"/>
      <c r="LFF47" s="41"/>
      <c r="LFG47" s="41"/>
      <c r="LFH47" s="41"/>
      <c r="LFI47" s="41"/>
      <c r="LFJ47" s="41"/>
      <c r="LFK47" s="41"/>
      <c r="LFL47" s="41"/>
      <c r="LFM47" s="41"/>
      <c r="LFN47" s="41"/>
      <c r="LFO47" s="41"/>
      <c r="LFP47" s="41"/>
      <c r="LFQ47" s="41"/>
      <c r="LFR47" s="41"/>
      <c r="LFS47" s="41"/>
      <c r="LFT47" s="41"/>
      <c r="LFU47" s="41"/>
      <c r="LFV47" s="41"/>
      <c r="LFW47" s="41"/>
      <c r="LFX47" s="41"/>
      <c r="LFY47" s="41"/>
      <c r="LFZ47" s="41"/>
      <c r="LGA47" s="41"/>
      <c r="LGB47" s="41"/>
      <c r="LGC47" s="41"/>
      <c r="LGD47" s="41"/>
      <c r="LGE47" s="41"/>
      <c r="LGF47" s="41"/>
      <c r="LGG47" s="41"/>
      <c r="LGH47" s="41"/>
      <c r="LGI47" s="41"/>
      <c r="LGJ47" s="41"/>
      <c r="LGK47" s="41"/>
      <c r="LGL47" s="41"/>
      <c r="LGM47" s="41"/>
      <c r="LGN47" s="41"/>
      <c r="LGO47" s="41"/>
      <c r="LGP47" s="41"/>
      <c r="LGQ47" s="41"/>
      <c r="LGR47" s="41"/>
      <c r="LGS47" s="41"/>
      <c r="LGT47" s="41"/>
      <c r="LGU47" s="41"/>
      <c r="LGV47" s="41"/>
      <c r="LGW47" s="41"/>
      <c r="LGX47" s="41"/>
      <c r="LGY47" s="41"/>
      <c r="LGZ47" s="41"/>
      <c r="LHA47" s="41"/>
      <c r="LHB47" s="41"/>
      <c r="LHC47" s="41"/>
      <c r="LHD47" s="41"/>
      <c r="LHE47" s="41"/>
      <c r="LHF47" s="41"/>
      <c r="LHG47" s="41"/>
      <c r="LHH47" s="41"/>
      <c r="LHI47" s="41"/>
      <c r="LHJ47" s="41"/>
      <c r="LHK47" s="41"/>
      <c r="LHL47" s="41"/>
      <c r="LHM47" s="41"/>
      <c r="LHN47" s="41"/>
      <c r="LHO47" s="41"/>
      <c r="LHP47" s="41"/>
      <c r="LHQ47" s="41"/>
      <c r="LHR47" s="41"/>
      <c r="LHS47" s="41"/>
      <c r="LHT47" s="41"/>
      <c r="LHU47" s="41"/>
      <c r="LHV47" s="41"/>
      <c r="LHW47" s="41"/>
      <c r="LHX47" s="41"/>
      <c r="LHY47" s="41"/>
      <c r="LHZ47" s="41"/>
      <c r="LIA47" s="41"/>
      <c r="LIB47" s="41"/>
      <c r="LIC47" s="41"/>
      <c r="LID47" s="41"/>
      <c r="LIE47" s="41"/>
      <c r="LIF47" s="41"/>
      <c r="LIG47" s="41"/>
      <c r="LIH47" s="41"/>
      <c r="LII47" s="41"/>
      <c r="LIJ47" s="41"/>
      <c r="LIK47" s="41"/>
      <c r="LIL47" s="41"/>
      <c r="LIM47" s="41"/>
      <c r="LIN47" s="41"/>
      <c r="LIO47" s="41"/>
      <c r="LIP47" s="41"/>
      <c r="LIQ47" s="41"/>
      <c r="LIR47" s="41"/>
      <c r="LIS47" s="41"/>
      <c r="LIT47" s="41"/>
      <c r="LIU47" s="41"/>
      <c r="LIV47" s="41"/>
      <c r="LIW47" s="41"/>
      <c r="LIX47" s="41"/>
      <c r="LIY47" s="41"/>
      <c r="LIZ47" s="41"/>
      <c r="LJA47" s="41"/>
      <c r="LJB47" s="41"/>
      <c r="LJC47" s="41"/>
      <c r="LJD47" s="41"/>
      <c r="LJE47" s="41"/>
      <c r="LJF47" s="41"/>
      <c r="LJG47" s="41"/>
      <c r="LJH47" s="41"/>
      <c r="LJI47" s="41"/>
      <c r="LJJ47" s="41"/>
      <c r="LJK47" s="41"/>
      <c r="LJL47" s="41"/>
      <c r="LJM47" s="41"/>
      <c r="LJN47" s="41"/>
      <c r="LJO47" s="41"/>
      <c r="LJP47" s="41"/>
      <c r="LJQ47" s="41"/>
      <c r="LJR47" s="41"/>
      <c r="LJS47" s="41"/>
      <c r="LJT47" s="41"/>
      <c r="LJU47" s="41"/>
      <c r="LJV47" s="41"/>
      <c r="LJW47" s="41"/>
      <c r="LJX47" s="41"/>
      <c r="LJY47" s="41"/>
      <c r="LJZ47" s="41"/>
      <c r="LKA47" s="41"/>
      <c r="LKB47" s="41"/>
      <c r="LKC47" s="41"/>
      <c r="LKD47" s="41"/>
      <c r="LKE47" s="41"/>
      <c r="LKF47" s="41"/>
      <c r="LKG47" s="41"/>
      <c r="LKH47" s="41"/>
      <c r="LKI47" s="41"/>
      <c r="LKJ47" s="41"/>
      <c r="LKK47" s="41"/>
      <c r="LKL47" s="41"/>
      <c r="LKM47" s="41"/>
      <c r="LKN47" s="41"/>
      <c r="LKO47" s="41"/>
      <c r="LKP47" s="41"/>
      <c r="LKQ47" s="41"/>
      <c r="LKR47" s="41"/>
      <c r="LKS47" s="41"/>
      <c r="LKT47" s="41"/>
      <c r="LKU47" s="41"/>
      <c r="LKV47" s="41"/>
      <c r="LKW47" s="41"/>
      <c r="LKX47" s="41"/>
      <c r="LKY47" s="41"/>
      <c r="LKZ47" s="41"/>
      <c r="LLA47" s="41"/>
      <c r="LLB47" s="41"/>
      <c r="LLC47" s="41"/>
      <c r="LLD47" s="41"/>
      <c r="LLE47" s="41"/>
      <c r="LLF47" s="41"/>
      <c r="LLG47" s="41"/>
      <c r="LLH47" s="41"/>
      <c r="LLI47" s="41"/>
      <c r="LLJ47" s="41"/>
      <c r="LLK47" s="41"/>
      <c r="LLL47" s="41"/>
      <c r="LLM47" s="41"/>
      <c r="LLN47" s="41"/>
      <c r="LLO47" s="41"/>
      <c r="LLP47" s="41"/>
      <c r="LLQ47" s="41"/>
      <c r="LLR47" s="41"/>
      <c r="LLS47" s="41"/>
      <c r="LLT47" s="41"/>
      <c r="LLU47" s="41"/>
      <c r="LLV47" s="41"/>
      <c r="LLW47" s="41"/>
      <c r="LLX47" s="41"/>
      <c r="LLY47" s="41"/>
      <c r="LLZ47" s="41"/>
      <c r="LMA47" s="41"/>
      <c r="LMB47" s="41"/>
      <c r="LMC47" s="41"/>
      <c r="LMD47" s="41"/>
      <c r="LME47" s="41"/>
      <c r="LMF47" s="41"/>
      <c r="LMG47" s="41"/>
      <c r="LMH47" s="41"/>
      <c r="LMI47" s="41"/>
      <c r="LMJ47" s="41"/>
      <c r="LMK47" s="41"/>
      <c r="LML47" s="41"/>
      <c r="LMM47" s="41"/>
      <c r="LMN47" s="41"/>
      <c r="LMO47" s="41"/>
      <c r="LMP47" s="41"/>
      <c r="LMQ47" s="41"/>
      <c r="LMR47" s="41"/>
      <c r="LMS47" s="41"/>
      <c r="LMT47" s="41"/>
      <c r="LMU47" s="41"/>
      <c r="LMV47" s="41"/>
      <c r="LMW47" s="41"/>
      <c r="LMX47" s="41"/>
      <c r="LMY47" s="41"/>
      <c r="LMZ47" s="41"/>
      <c r="LNA47" s="41"/>
      <c r="LNB47" s="41"/>
      <c r="LNC47" s="41"/>
      <c r="LND47" s="41"/>
      <c r="LNE47" s="41"/>
      <c r="LNF47" s="41"/>
      <c r="LNG47" s="41"/>
      <c r="LNH47" s="41"/>
      <c r="LNI47" s="41"/>
      <c r="LNJ47" s="41"/>
      <c r="LNK47" s="41"/>
      <c r="LNL47" s="41"/>
      <c r="LNM47" s="41"/>
      <c r="LNN47" s="41"/>
      <c r="LNO47" s="41"/>
      <c r="LNP47" s="41"/>
      <c r="LNQ47" s="41"/>
      <c r="LNR47" s="41"/>
      <c r="LNS47" s="41"/>
      <c r="LNT47" s="41"/>
      <c r="LNU47" s="41"/>
      <c r="LNV47" s="41"/>
      <c r="LNW47" s="41"/>
      <c r="LNX47" s="41"/>
      <c r="LNY47" s="41"/>
      <c r="LNZ47" s="41"/>
      <c r="LOA47" s="41"/>
      <c r="LOB47" s="41"/>
      <c r="LOC47" s="41"/>
      <c r="LOD47" s="41"/>
      <c r="LOE47" s="41"/>
      <c r="LOF47" s="41"/>
      <c r="LOG47" s="41"/>
      <c r="LOH47" s="41"/>
      <c r="LOI47" s="41"/>
      <c r="LOJ47" s="41"/>
      <c r="LOK47" s="41"/>
      <c r="LOL47" s="41"/>
      <c r="LOM47" s="41"/>
      <c r="LON47" s="41"/>
      <c r="LOO47" s="41"/>
      <c r="LOP47" s="41"/>
      <c r="LOQ47" s="41"/>
      <c r="LOR47" s="41"/>
      <c r="LOS47" s="41"/>
      <c r="LOT47" s="41"/>
      <c r="LOU47" s="41"/>
      <c r="LOV47" s="41"/>
      <c r="LOW47" s="41"/>
      <c r="LOX47" s="41"/>
      <c r="LOY47" s="41"/>
      <c r="LOZ47" s="41"/>
      <c r="LPA47" s="41"/>
      <c r="LPB47" s="41"/>
      <c r="LPC47" s="41"/>
      <c r="LPD47" s="41"/>
      <c r="LPE47" s="41"/>
      <c r="LPF47" s="41"/>
      <c r="LPG47" s="41"/>
      <c r="LPH47" s="41"/>
      <c r="LPI47" s="41"/>
      <c r="LPJ47" s="41"/>
      <c r="LPK47" s="41"/>
      <c r="LPL47" s="41"/>
      <c r="LPM47" s="41"/>
      <c r="LPN47" s="41"/>
      <c r="LPO47" s="41"/>
      <c r="LPP47" s="41"/>
      <c r="LPQ47" s="41"/>
      <c r="LPR47" s="41"/>
      <c r="LPS47" s="41"/>
      <c r="LPT47" s="41"/>
      <c r="LPU47" s="41"/>
      <c r="LPV47" s="41"/>
      <c r="LPW47" s="41"/>
      <c r="LPX47" s="41"/>
      <c r="LPY47" s="41"/>
      <c r="LPZ47" s="41"/>
      <c r="LQA47" s="41"/>
      <c r="LQB47" s="41"/>
      <c r="LQC47" s="41"/>
      <c r="LQD47" s="41"/>
      <c r="LQE47" s="41"/>
      <c r="LQF47" s="41"/>
      <c r="LQG47" s="41"/>
      <c r="LQH47" s="41"/>
      <c r="LQI47" s="41"/>
      <c r="LQJ47" s="41"/>
      <c r="LQK47" s="41"/>
      <c r="LQL47" s="41"/>
      <c r="LQM47" s="41"/>
      <c r="LQN47" s="41"/>
      <c r="LQO47" s="41"/>
      <c r="LQP47" s="41"/>
      <c r="LQQ47" s="41"/>
      <c r="LQR47" s="41"/>
      <c r="LQS47" s="41"/>
      <c r="LQT47" s="41"/>
      <c r="LQU47" s="41"/>
      <c r="LQV47" s="41"/>
      <c r="LQW47" s="41"/>
      <c r="LQX47" s="41"/>
      <c r="LQY47" s="41"/>
      <c r="LQZ47" s="41"/>
      <c r="LRA47" s="41"/>
      <c r="LRB47" s="41"/>
      <c r="LRC47" s="41"/>
      <c r="LRD47" s="41"/>
      <c r="LRE47" s="41"/>
      <c r="LRF47" s="41"/>
      <c r="LRG47" s="41"/>
      <c r="LRH47" s="41"/>
      <c r="LRI47" s="41"/>
      <c r="LRJ47" s="41"/>
      <c r="LRK47" s="41"/>
      <c r="LRL47" s="41"/>
      <c r="LRM47" s="41"/>
      <c r="LRN47" s="41"/>
      <c r="LRO47" s="41"/>
      <c r="LRP47" s="41"/>
      <c r="LRQ47" s="41"/>
      <c r="LRR47" s="41"/>
      <c r="LRS47" s="41"/>
      <c r="LRT47" s="41"/>
      <c r="LRU47" s="41"/>
      <c r="LRV47" s="41"/>
      <c r="LRW47" s="41"/>
      <c r="LRX47" s="41"/>
      <c r="LRY47" s="41"/>
      <c r="LRZ47" s="41"/>
      <c r="LSA47" s="41"/>
      <c r="LSB47" s="41"/>
      <c r="LSC47" s="41"/>
      <c r="LSD47" s="41"/>
      <c r="LSE47" s="41"/>
      <c r="LSF47" s="41"/>
      <c r="LSG47" s="41"/>
      <c r="LSH47" s="41"/>
      <c r="LSI47" s="41"/>
      <c r="LSJ47" s="41"/>
      <c r="LSK47" s="41"/>
      <c r="LSL47" s="41"/>
      <c r="LSM47" s="41"/>
      <c r="LSN47" s="41"/>
      <c r="LSO47" s="41"/>
      <c r="LSP47" s="41"/>
      <c r="LSQ47" s="41"/>
      <c r="LSR47" s="41"/>
      <c r="LSS47" s="41"/>
      <c r="LST47" s="41"/>
      <c r="LSU47" s="41"/>
      <c r="LSV47" s="41"/>
      <c r="LSW47" s="41"/>
      <c r="LSX47" s="41"/>
      <c r="LSY47" s="41"/>
      <c r="LSZ47" s="41"/>
      <c r="LTA47" s="41"/>
      <c r="LTB47" s="41"/>
      <c r="LTC47" s="41"/>
      <c r="LTD47" s="41"/>
      <c r="LTE47" s="41"/>
      <c r="LTF47" s="41"/>
      <c r="LTG47" s="41"/>
      <c r="LTH47" s="41"/>
      <c r="LTI47" s="41"/>
      <c r="LTJ47" s="41"/>
      <c r="LTK47" s="41"/>
      <c r="LTL47" s="41"/>
      <c r="LTM47" s="41"/>
      <c r="LTN47" s="41"/>
      <c r="LTO47" s="41"/>
      <c r="LTP47" s="41"/>
      <c r="LTQ47" s="41"/>
      <c r="LTR47" s="41"/>
      <c r="LTS47" s="41"/>
      <c r="LTT47" s="41"/>
      <c r="LTU47" s="41"/>
      <c r="LTV47" s="41"/>
      <c r="LTW47" s="41"/>
      <c r="LTX47" s="41"/>
      <c r="LTY47" s="41"/>
      <c r="LTZ47" s="41"/>
      <c r="LUA47" s="41"/>
      <c r="LUB47" s="41"/>
      <c r="LUC47" s="41"/>
      <c r="LUD47" s="41"/>
      <c r="LUE47" s="41"/>
      <c r="LUF47" s="41"/>
      <c r="LUG47" s="41"/>
      <c r="LUH47" s="41"/>
      <c r="LUI47" s="41"/>
      <c r="LUJ47" s="41"/>
      <c r="LUK47" s="41"/>
      <c r="LUL47" s="41"/>
      <c r="LUM47" s="41"/>
      <c r="LUN47" s="41"/>
      <c r="LUO47" s="41"/>
      <c r="LUP47" s="41"/>
      <c r="LUQ47" s="41"/>
      <c r="LUR47" s="41"/>
      <c r="LUS47" s="41"/>
      <c r="LUT47" s="41"/>
      <c r="LUU47" s="41"/>
      <c r="LUV47" s="41"/>
      <c r="LUW47" s="41"/>
      <c r="LUX47" s="41"/>
      <c r="LUY47" s="41"/>
      <c r="LUZ47" s="41"/>
      <c r="LVA47" s="41"/>
      <c r="LVB47" s="41"/>
      <c r="LVC47" s="41"/>
      <c r="LVD47" s="41"/>
      <c r="LVE47" s="41"/>
      <c r="LVF47" s="41"/>
      <c r="LVG47" s="41"/>
      <c r="LVH47" s="41"/>
      <c r="LVI47" s="41"/>
      <c r="LVJ47" s="41"/>
      <c r="LVK47" s="41"/>
      <c r="LVL47" s="41"/>
      <c r="LVM47" s="41"/>
      <c r="LVN47" s="41"/>
      <c r="LVO47" s="41"/>
      <c r="LVP47" s="41"/>
      <c r="LVQ47" s="41"/>
      <c r="LVR47" s="41"/>
      <c r="LVS47" s="41"/>
      <c r="LVT47" s="41"/>
      <c r="LVU47" s="41"/>
      <c r="LVV47" s="41"/>
      <c r="LVW47" s="41"/>
      <c r="LVX47" s="41"/>
      <c r="LVY47" s="41"/>
      <c r="LVZ47" s="41"/>
      <c r="LWA47" s="41"/>
      <c r="LWB47" s="41"/>
      <c r="LWC47" s="41"/>
      <c r="LWD47" s="41"/>
      <c r="LWE47" s="41"/>
      <c r="LWF47" s="41"/>
      <c r="LWG47" s="41"/>
      <c r="LWH47" s="41"/>
      <c r="LWI47" s="41"/>
      <c r="LWJ47" s="41"/>
      <c r="LWK47" s="41"/>
      <c r="LWL47" s="41"/>
      <c r="LWM47" s="41"/>
      <c r="LWN47" s="41"/>
      <c r="LWO47" s="41"/>
      <c r="LWP47" s="41"/>
      <c r="LWQ47" s="41"/>
      <c r="LWR47" s="41"/>
      <c r="LWS47" s="41"/>
      <c r="LWT47" s="41"/>
      <c r="LWU47" s="41"/>
      <c r="LWV47" s="41"/>
      <c r="LWW47" s="41"/>
      <c r="LWX47" s="41"/>
      <c r="LWY47" s="41"/>
      <c r="LWZ47" s="41"/>
      <c r="LXA47" s="41"/>
      <c r="LXB47" s="41"/>
      <c r="LXC47" s="41"/>
      <c r="LXD47" s="41"/>
      <c r="LXE47" s="41"/>
      <c r="LXF47" s="41"/>
      <c r="LXG47" s="41"/>
      <c r="LXH47" s="41"/>
      <c r="LXI47" s="41"/>
      <c r="LXJ47" s="41"/>
      <c r="LXK47" s="41"/>
      <c r="LXL47" s="41"/>
      <c r="LXM47" s="41"/>
      <c r="LXN47" s="41"/>
      <c r="LXO47" s="41"/>
      <c r="LXP47" s="41"/>
      <c r="LXQ47" s="41"/>
      <c r="LXR47" s="41"/>
      <c r="LXS47" s="41"/>
      <c r="LXT47" s="41"/>
      <c r="LXU47" s="41"/>
      <c r="LXV47" s="41"/>
      <c r="LXW47" s="41"/>
      <c r="LXX47" s="41"/>
      <c r="LXY47" s="41"/>
      <c r="LXZ47" s="41"/>
      <c r="LYA47" s="41"/>
      <c r="LYB47" s="41"/>
      <c r="LYC47" s="41"/>
      <c r="LYD47" s="41"/>
      <c r="LYE47" s="41"/>
      <c r="LYF47" s="41"/>
      <c r="LYG47" s="41"/>
      <c r="LYH47" s="41"/>
      <c r="LYI47" s="41"/>
      <c r="LYJ47" s="41"/>
      <c r="LYK47" s="41"/>
      <c r="LYL47" s="41"/>
      <c r="LYM47" s="41"/>
      <c r="LYN47" s="41"/>
      <c r="LYO47" s="41"/>
      <c r="LYP47" s="41"/>
      <c r="LYQ47" s="41"/>
      <c r="LYR47" s="41"/>
      <c r="LYS47" s="41"/>
      <c r="LYT47" s="41"/>
      <c r="LYU47" s="41"/>
      <c r="LYV47" s="41"/>
      <c r="LYW47" s="41"/>
      <c r="LYX47" s="41"/>
      <c r="LYY47" s="41"/>
      <c r="LYZ47" s="41"/>
      <c r="LZA47" s="41"/>
      <c r="LZB47" s="41"/>
      <c r="LZC47" s="41"/>
      <c r="LZD47" s="41"/>
      <c r="LZE47" s="41"/>
      <c r="LZF47" s="41"/>
      <c r="LZG47" s="41"/>
      <c r="LZH47" s="41"/>
      <c r="LZI47" s="41"/>
      <c r="LZJ47" s="41"/>
      <c r="LZK47" s="41"/>
      <c r="LZL47" s="41"/>
      <c r="LZM47" s="41"/>
      <c r="LZN47" s="41"/>
      <c r="LZO47" s="41"/>
      <c r="LZP47" s="41"/>
      <c r="LZQ47" s="41"/>
      <c r="LZR47" s="41"/>
      <c r="LZS47" s="41"/>
      <c r="LZT47" s="41"/>
      <c r="LZU47" s="41"/>
      <c r="LZV47" s="41"/>
      <c r="LZW47" s="41"/>
      <c r="LZX47" s="41"/>
      <c r="LZY47" s="41"/>
      <c r="LZZ47" s="41"/>
      <c r="MAA47" s="41"/>
      <c r="MAB47" s="41"/>
      <c r="MAC47" s="41"/>
      <c r="MAD47" s="41"/>
      <c r="MAE47" s="41"/>
      <c r="MAF47" s="41"/>
      <c r="MAG47" s="41"/>
      <c r="MAH47" s="41"/>
      <c r="MAI47" s="41"/>
      <c r="MAJ47" s="41"/>
      <c r="MAK47" s="41"/>
      <c r="MAL47" s="41"/>
      <c r="MAM47" s="41"/>
      <c r="MAN47" s="41"/>
      <c r="MAO47" s="41"/>
      <c r="MAP47" s="41"/>
      <c r="MAQ47" s="41"/>
      <c r="MAR47" s="41"/>
      <c r="MAS47" s="41"/>
      <c r="MAT47" s="41"/>
      <c r="MAU47" s="41"/>
      <c r="MAV47" s="41"/>
      <c r="MAW47" s="41"/>
      <c r="MAX47" s="41"/>
      <c r="MAY47" s="41"/>
      <c r="MAZ47" s="41"/>
      <c r="MBA47" s="41"/>
      <c r="MBB47" s="41"/>
      <c r="MBC47" s="41"/>
      <c r="MBD47" s="41"/>
      <c r="MBE47" s="41"/>
      <c r="MBF47" s="41"/>
      <c r="MBG47" s="41"/>
      <c r="MBH47" s="41"/>
      <c r="MBI47" s="41"/>
      <c r="MBJ47" s="41"/>
      <c r="MBK47" s="41"/>
      <c r="MBL47" s="41"/>
      <c r="MBM47" s="41"/>
      <c r="MBN47" s="41"/>
      <c r="MBO47" s="41"/>
      <c r="MBP47" s="41"/>
      <c r="MBQ47" s="41"/>
      <c r="MBR47" s="41"/>
      <c r="MBS47" s="41"/>
      <c r="MBT47" s="41"/>
      <c r="MBU47" s="41"/>
      <c r="MBV47" s="41"/>
      <c r="MBW47" s="41"/>
      <c r="MBX47" s="41"/>
      <c r="MBY47" s="41"/>
      <c r="MBZ47" s="41"/>
      <c r="MCA47" s="41"/>
      <c r="MCB47" s="41"/>
      <c r="MCC47" s="41"/>
      <c r="MCD47" s="41"/>
      <c r="MCE47" s="41"/>
      <c r="MCF47" s="41"/>
      <c r="MCG47" s="41"/>
      <c r="MCH47" s="41"/>
      <c r="MCI47" s="41"/>
      <c r="MCJ47" s="41"/>
      <c r="MCK47" s="41"/>
      <c r="MCL47" s="41"/>
      <c r="MCM47" s="41"/>
      <c r="MCN47" s="41"/>
      <c r="MCO47" s="41"/>
      <c r="MCP47" s="41"/>
      <c r="MCQ47" s="41"/>
      <c r="MCR47" s="41"/>
      <c r="MCS47" s="41"/>
      <c r="MCT47" s="41"/>
      <c r="MCU47" s="41"/>
      <c r="MCV47" s="41"/>
      <c r="MCW47" s="41"/>
      <c r="MCX47" s="41"/>
      <c r="MCY47" s="41"/>
      <c r="MCZ47" s="41"/>
      <c r="MDA47" s="41"/>
      <c r="MDB47" s="41"/>
      <c r="MDC47" s="41"/>
      <c r="MDD47" s="41"/>
      <c r="MDE47" s="41"/>
      <c r="MDF47" s="41"/>
      <c r="MDG47" s="41"/>
      <c r="MDH47" s="41"/>
      <c r="MDI47" s="41"/>
      <c r="MDJ47" s="41"/>
      <c r="MDK47" s="41"/>
      <c r="MDL47" s="41"/>
      <c r="MDM47" s="41"/>
      <c r="MDN47" s="41"/>
      <c r="MDO47" s="41"/>
      <c r="MDP47" s="41"/>
      <c r="MDQ47" s="41"/>
      <c r="MDR47" s="41"/>
      <c r="MDS47" s="41"/>
      <c r="MDT47" s="41"/>
      <c r="MDU47" s="41"/>
      <c r="MDV47" s="41"/>
      <c r="MDW47" s="41"/>
      <c r="MDX47" s="41"/>
      <c r="MDY47" s="41"/>
      <c r="MDZ47" s="41"/>
      <c r="MEA47" s="41"/>
      <c r="MEB47" s="41"/>
      <c r="MEC47" s="41"/>
      <c r="MED47" s="41"/>
      <c r="MEE47" s="41"/>
      <c r="MEF47" s="41"/>
      <c r="MEG47" s="41"/>
      <c r="MEH47" s="41"/>
      <c r="MEI47" s="41"/>
      <c r="MEJ47" s="41"/>
      <c r="MEK47" s="41"/>
      <c r="MEL47" s="41"/>
      <c r="MEM47" s="41"/>
      <c r="MEN47" s="41"/>
      <c r="MEO47" s="41"/>
      <c r="MEP47" s="41"/>
      <c r="MEQ47" s="41"/>
      <c r="MER47" s="41"/>
      <c r="MES47" s="41"/>
      <c r="MET47" s="41"/>
      <c r="MEU47" s="41"/>
      <c r="MEV47" s="41"/>
      <c r="MEW47" s="41"/>
      <c r="MEX47" s="41"/>
      <c r="MEY47" s="41"/>
      <c r="MEZ47" s="41"/>
      <c r="MFA47" s="41"/>
      <c r="MFB47" s="41"/>
      <c r="MFC47" s="41"/>
      <c r="MFD47" s="41"/>
      <c r="MFE47" s="41"/>
      <c r="MFF47" s="41"/>
      <c r="MFG47" s="41"/>
      <c r="MFH47" s="41"/>
      <c r="MFI47" s="41"/>
      <c r="MFJ47" s="41"/>
      <c r="MFK47" s="41"/>
      <c r="MFL47" s="41"/>
      <c r="MFM47" s="41"/>
      <c r="MFN47" s="41"/>
      <c r="MFO47" s="41"/>
      <c r="MFP47" s="41"/>
      <c r="MFQ47" s="41"/>
      <c r="MFR47" s="41"/>
      <c r="MFS47" s="41"/>
      <c r="MFT47" s="41"/>
      <c r="MFU47" s="41"/>
      <c r="MFV47" s="41"/>
      <c r="MFW47" s="41"/>
      <c r="MFX47" s="41"/>
      <c r="MFY47" s="41"/>
      <c r="MFZ47" s="41"/>
      <c r="MGA47" s="41"/>
      <c r="MGB47" s="41"/>
      <c r="MGC47" s="41"/>
      <c r="MGD47" s="41"/>
      <c r="MGE47" s="41"/>
      <c r="MGF47" s="41"/>
      <c r="MGG47" s="41"/>
      <c r="MGH47" s="41"/>
      <c r="MGI47" s="41"/>
      <c r="MGJ47" s="41"/>
      <c r="MGK47" s="41"/>
      <c r="MGL47" s="41"/>
      <c r="MGM47" s="41"/>
      <c r="MGN47" s="41"/>
      <c r="MGO47" s="41"/>
      <c r="MGP47" s="41"/>
      <c r="MGQ47" s="41"/>
      <c r="MGR47" s="41"/>
      <c r="MGS47" s="41"/>
      <c r="MGT47" s="41"/>
      <c r="MGU47" s="41"/>
      <c r="MGV47" s="41"/>
      <c r="MGW47" s="41"/>
      <c r="MGX47" s="41"/>
      <c r="MGY47" s="41"/>
      <c r="MGZ47" s="41"/>
      <c r="MHA47" s="41"/>
      <c r="MHB47" s="41"/>
      <c r="MHC47" s="41"/>
      <c r="MHD47" s="41"/>
      <c r="MHE47" s="41"/>
      <c r="MHF47" s="41"/>
      <c r="MHG47" s="41"/>
      <c r="MHH47" s="41"/>
      <c r="MHI47" s="41"/>
      <c r="MHJ47" s="41"/>
      <c r="MHK47" s="41"/>
      <c r="MHL47" s="41"/>
      <c r="MHM47" s="41"/>
      <c r="MHN47" s="41"/>
      <c r="MHO47" s="41"/>
      <c r="MHP47" s="41"/>
      <c r="MHQ47" s="41"/>
      <c r="MHR47" s="41"/>
      <c r="MHS47" s="41"/>
      <c r="MHT47" s="41"/>
      <c r="MHU47" s="41"/>
      <c r="MHV47" s="41"/>
      <c r="MHW47" s="41"/>
      <c r="MHX47" s="41"/>
      <c r="MHY47" s="41"/>
      <c r="MHZ47" s="41"/>
      <c r="MIA47" s="41"/>
      <c r="MIB47" s="41"/>
      <c r="MIC47" s="41"/>
      <c r="MID47" s="41"/>
      <c r="MIE47" s="41"/>
      <c r="MIF47" s="41"/>
      <c r="MIG47" s="41"/>
      <c r="MIH47" s="41"/>
      <c r="MII47" s="41"/>
      <c r="MIJ47" s="41"/>
      <c r="MIK47" s="41"/>
      <c r="MIL47" s="41"/>
      <c r="MIM47" s="41"/>
      <c r="MIN47" s="41"/>
      <c r="MIO47" s="41"/>
      <c r="MIP47" s="41"/>
      <c r="MIQ47" s="41"/>
      <c r="MIR47" s="41"/>
      <c r="MIS47" s="41"/>
      <c r="MIT47" s="41"/>
      <c r="MIU47" s="41"/>
      <c r="MIV47" s="41"/>
      <c r="MIW47" s="41"/>
      <c r="MIX47" s="41"/>
      <c r="MIY47" s="41"/>
      <c r="MIZ47" s="41"/>
      <c r="MJA47" s="41"/>
      <c r="MJB47" s="41"/>
      <c r="MJC47" s="41"/>
      <c r="MJD47" s="41"/>
      <c r="MJE47" s="41"/>
      <c r="MJF47" s="41"/>
      <c r="MJG47" s="41"/>
      <c r="MJH47" s="41"/>
      <c r="MJI47" s="41"/>
      <c r="MJJ47" s="41"/>
      <c r="MJK47" s="41"/>
      <c r="MJL47" s="41"/>
      <c r="MJM47" s="41"/>
      <c r="MJN47" s="41"/>
      <c r="MJO47" s="41"/>
      <c r="MJP47" s="41"/>
      <c r="MJQ47" s="41"/>
      <c r="MJR47" s="41"/>
      <c r="MJS47" s="41"/>
      <c r="MJT47" s="41"/>
      <c r="MJU47" s="41"/>
      <c r="MJV47" s="41"/>
      <c r="MJW47" s="41"/>
      <c r="MJX47" s="41"/>
      <c r="MJY47" s="41"/>
      <c r="MJZ47" s="41"/>
      <c r="MKA47" s="41"/>
      <c r="MKB47" s="41"/>
      <c r="MKC47" s="41"/>
      <c r="MKD47" s="41"/>
      <c r="MKE47" s="41"/>
      <c r="MKF47" s="41"/>
      <c r="MKG47" s="41"/>
      <c r="MKH47" s="41"/>
      <c r="MKI47" s="41"/>
      <c r="MKJ47" s="41"/>
      <c r="MKK47" s="41"/>
      <c r="MKL47" s="41"/>
      <c r="MKM47" s="41"/>
      <c r="MKN47" s="41"/>
      <c r="MKO47" s="41"/>
      <c r="MKP47" s="41"/>
      <c r="MKQ47" s="41"/>
      <c r="MKR47" s="41"/>
      <c r="MKS47" s="41"/>
      <c r="MKT47" s="41"/>
      <c r="MKU47" s="41"/>
      <c r="MKV47" s="41"/>
      <c r="MKW47" s="41"/>
      <c r="MKX47" s="41"/>
      <c r="MKY47" s="41"/>
      <c r="MKZ47" s="41"/>
      <c r="MLA47" s="41"/>
      <c r="MLB47" s="41"/>
      <c r="MLC47" s="41"/>
      <c r="MLD47" s="41"/>
      <c r="MLE47" s="41"/>
      <c r="MLF47" s="41"/>
      <c r="MLG47" s="41"/>
      <c r="MLH47" s="41"/>
      <c r="MLI47" s="41"/>
      <c r="MLJ47" s="41"/>
      <c r="MLK47" s="41"/>
      <c r="MLL47" s="41"/>
      <c r="MLM47" s="41"/>
      <c r="MLN47" s="41"/>
      <c r="MLO47" s="41"/>
      <c r="MLP47" s="41"/>
      <c r="MLQ47" s="41"/>
      <c r="MLR47" s="41"/>
      <c r="MLS47" s="41"/>
      <c r="MLT47" s="41"/>
      <c r="MLU47" s="41"/>
      <c r="MLV47" s="41"/>
      <c r="MLW47" s="41"/>
      <c r="MLX47" s="41"/>
      <c r="MLY47" s="41"/>
      <c r="MLZ47" s="41"/>
      <c r="MMA47" s="41"/>
      <c r="MMB47" s="41"/>
      <c r="MMC47" s="41"/>
      <c r="MMD47" s="41"/>
      <c r="MME47" s="41"/>
      <c r="MMF47" s="41"/>
      <c r="MMG47" s="41"/>
      <c r="MMH47" s="41"/>
      <c r="MMI47" s="41"/>
      <c r="MMJ47" s="41"/>
      <c r="MMK47" s="41"/>
      <c r="MML47" s="41"/>
      <c r="MMM47" s="41"/>
      <c r="MMN47" s="41"/>
      <c r="MMO47" s="41"/>
      <c r="MMP47" s="41"/>
      <c r="MMQ47" s="41"/>
      <c r="MMR47" s="41"/>
      <c r="MMS47" s="41"/>
      <c r="MMT47" s="41"/>
      <c r="MMU47" s="41"/>
      <c r="MMV47" s="41"/>
      <c r="MMW47" s="41"/>
      <c r="MMX47" s="41"/>
      <c r="MMY47" s="41"/>
      <c r="MMZ47" s="41"/>
      <c r="MNA47" s="41"/>
      <c r="MNB47" s="41"/>
      <c r="MNC47" s="41"/>
      <c r="MND47" s="41"/>
      <c r="MNE47" s="41"/>
      <c r="MNF47" s="41"/>
      <c r="MNG47" s="41"/>
      <c r="MNH47" s="41"/>
      <c r="MNI47" s="41"/>
      <c r="MNJ47" s="41"/>
      <c r="MNK47" s="41"/>
      <c r="MNL47" s="41"/>
      <c r="MNM47" s="41"/>
      <c r="MNN47" s="41"/>
      <c r="MNO47" s="41"/>
      <c r="MNP47" s="41"/>
      <c r="MNQ47" s="41"/>
      <c r="MNR47" s="41"/>
      <c r="MNS47" s="41"/>
      <c r="MNT47" s="41"/>
      <c r="MNU47" s="41"/>
      <c r="MNV47" s="41"/>
      <c r="MNW47" s="41"/>
      <c r="MNX47" s="41"/>
      <c r="MNY47" s="41"/>
      <c r="MNZ47" s="41"/>
      <c r="MOA47" s="41"/>
      <c r="MOB47" s="41"/>
      <c r="MOC47" s="41"/>
      <c r="MOD47" s="41"/>
      <c r="MOE47" s="41"/>
      <c r="MOF47" s="41"/>
      <c r="MOG47" s="41"/>
      <c r="MOH47" s="41"/>
      <c r="MOI47" s="41"/>
      <c r="MOJ47" s="41"/>
      <c r="MOK47" s="41"/>
      <c r="MOL47" s="41"/>
      <c r="MOM47" s="41"/>
      <c r="MON47" s="41"/>
      <c r="MOO47" s="41"/>
      <c r="MOP47" s="41"/>
      <c r="MOQ47" s="41"/>
      <c r="MOR47" s="41"/>
      <c r="MOS47" s="41"/>
      <c r="MOT47" s="41"/>
      <c r="MOU47" s="41"/>
      <c r="MOV47" s="41"/>
      <c r="MOW47" s="41"/>
      <c r="MOX47" s="41"/>
      <c r="MOY47" s="41"/>
      <c r="MOZ47" s="41"/>
      <c r="MPA47" s="41"/>
      <c r="MPB47" s="41"/>
      <c r="MPC47" s="41"/>
      <c r="MPD47" s="41"/>
      <c r="MPE47" s="41"/>
      <c r="MPF47" s="41"/>
      <c r="MPG47" s="41"/>
      <c r="MPH47" s="41"/>
      <c r="MPI47" s="41"/>
      <c r="MPJ47" s="41"/>
      <c r="MPK47" s="41"/>
      <c r="MPL47" s="41"/>
      <c r="MPM47" s="41"/>
      <c r="MPN47" s="41"/>
      <c r="MPO47" s="41"/>
      <c r="MPP47" s="41"/>
      <c r="MPQ47" s="41"/>
      <c r="MPR47" s="41"/>
      <c r="MPS47" s="41"/>
      <c r="MPT47" s="41"/>
      <c r="MPU47" s="41"/>
      <c r="MPV47" s="41"/>
      <c r="MPW47" s="41"/>
      <c r="MPX47" s="41"/>
      <c r="MPY47" s="41"/>
      <c r="MPZ47" s="41"/>
      <c r="MQA47" s="41"/>
      <c r="MQB47" s="41"/>
      <c r="MQC47" s="41"/>
      <c r="MQD47" s="41"/>
      <c r="MQE47" s="41"/>
      <c r="MQF47" s="41"/>
      <c r="MQG47" s="41"/>
      <c r="MQH47" s="41"/>
      <c r="MQI47" s="41"/>
      <c r="MQJ47" s="41"/>
      <c r="MQK47" s="41"/>
      <c r="MQL47" s="41"/>
      <c r="MQM47" s="41"/>
      <c r="MQN47" s="41"/>
      <c r="MQO47" s="41"/>
      <c r="MQP47" s="41"/>
      <c r="MQQ47" s="41"/>
      <c r="MQR47" s="41"/>
      <c r="MQS47" s="41"/>
      <c r="MQT47" s="41"/>
      <c r="MQU47" s="41"/>
      <c r="MQV47" s="41"/>
      <c r="MQW47" s="41"/>
      <c r="MQX47" s="41"/>
      <c r="MQY47" s="41"/>
      <c r="MQZ47" s="41"/>
      <c r="MRA47" s="41"/>
      <c r="MRB47" s="41"/>
      <c r="MRC47" s="41"/>
      <c r="MRD47" s="41"/>
      <c r="MRE47" s="41"/>
      <c r="MRF47" s="41"/>
      <c r="MRG47" s="41"/>
      <c r="MRH47" s="41"/>
      <c r="MRI47" s="41"/>
      <c r="MRJ47" s="41"/>
      <c r="MRK47" s="41"/>
      <c r="MRL47" s="41"/>
      <c r="MRM47" s="41"/>
      <c r="MRN47" s="41"/>
      <c r="MRO47" s="41"/>
      <c r="MRP47" s="41"/>
      <c r="MRQ47" s="41"/>
      <c r="MRR47" s="41"/>
      <c r="MRS47" s="41"/>
      <c r="MRT47" s="41"/>
      <c r="MRU47" s="41"/>
      <c r="MRV47" s="41"/>
      <c r="MRW47" s="41"/>
      <c r="MRX47" s="41"/>
      <c r="MRY47" s="41"/>
      <c r="MRZ47" s="41"/>
      <c r="MSA47" s="41"/>
      <c r="MSB47" s="41"/>
      <c r="MSC47" s="41"/>
      <c r="MSD47" s="41"/>
      <c r="MSE47" s="41"/>
      <c r="MSF47" s="41"/>
      <c r="MSG47" s="41"/>
      <c r="MSH47" s="41"/>
      <c r="MSI47" s="41"/>
      <c r="MSJ47" s="41"/>
      <c r="MSK47" s="41"/>
      <c r="MSL47" s="41"/>
      <c r="MSM47" s="41"/>
      <c r="MSN47" s="41"/>
      <c r="MSO47" s="41"/>
      <c r="MSP47" s="41"/>
      <c r="MSQ47" s="41"/>
      <c r="MSR47" s="41"/>
      <c r="MSS47" s="41"/>
      <c r="MST47" s="41"/>
      <c r="MSU47" s="41"/>
      <c r="MSV47" s="41"/>
      <c r="MSW47" s="41"/>
      <c r="MSX47" s="41"/>
      <c r="MSY47" s="41"/>
      <c r="MSZ47" s="41"/>
      <c r="MTA47" s="41"/>
      <c r="MTB47" s="41"/>
      <c r="MTC47" s="41"/>
      <c r="MTD47" s="41"/>
      <c r="MTE47" s="41"/>
      <c r="MTF47" s="41"/>
      <c r="MTG47" s="41"/>
      <c r="MTH47" s="41"/>
      <c r="MTI47" s="41"/>
      <c r="MTJ47" s="41"/>
      <c r="MTK47" s="41"/>
      <c r="MTL47" s="41"/>
      <c r="MTM47" s="41"/>
      <c r="MTN47" s="41"/>
      <c r="MTO47" s="41"/>
      <c r="MTP47" s="41"/>
      <c r="MTQ47" s="41"/>
      <c r="MTR47" s="41"/>
      <c r="MTS47" s="41"/>
      <c r="MTT47" s="41"/>
      <c r="MTU47" s="41"/>
      <c r="MTV47" s="41"/>
      <c r="MTW47" s="41"/>
      <c r="MTX47" s="41"/>
      <c r="MTY47" s="41"/>
      <c r="MTZ47" s="41"/>
      <c r="MUA47" s="41"/>
      <c r="MUB47" s="41"/>
      <c r="MUC47" s="41"/>
      <c r="MUD47" s="41"/>
      <c r="MUE47" s="41"/>
      <c r="MUF47" s="41"/>
      <c r="MUG47" s="41"/>
      <c r="MUH47" s="41"/>
      <c r="MUI47" s="41"/>
      <c r="MUJ47" s="41"/>
      <c r="MUK47" s="41"/>
      <c r="MUL47" s="41"/>
      <c r="MUM47" s="41"/>
      <c r="MUN47" s="41"/>
      <c r="MUO47" s="41"/>
      <c r="MUP47" s="41"/>
      <c r="MUQ47" s="41"/>
      <c r="MUR47" s="41"/>
      <c r="MUS47" s="41"/>
      <c r="MUT47" s="41"/>
      <c r="MUU47" s="41"/>
      <c r="MUV47" s="41"/>
      <c r="MUW47" s="41"/>
      <c r="MUX47" s="41"/>
      <c r="MUY47" s="41"/>
      <c r="MUZ47" s="41"/>
      <c r="MVA47" s="41"/>
      <c r="MVB47" s="41"/>
      <c r="MVC47" s="41"/>
      <c r="MVD47" s="41"/>
      <c r="MVE47" s="41"/>
      <c r="MVF47" s="41"/>
      <c r="MVG47" s="41"/>
      <c r="MVH47" s="41"/>
      <c r="MVI47" s="41"/>
      <c r="MVJ47" s="41"/>
      <c r="MVK47" s="41"/>
      <c r="MVL47" s="41"/>
      <c r="MVM47" s="41"/>
      <c r="MVN47" s="41"/>
      <c r="MVO47" s="41"/>
      <c r="MVP47" s="41"/>
      <c r="MVQ47" s="41"/>
      <c r="MVR47" s="41"/>
      <c r="MVS47" s="41"/>
      <c r="MVT47" s="41"/>
      <c r="MVU47" s="41"/>
      <c r="MVV47" s="41"/>
      <c r="MVW47" s="41"/>
      <c r="MVX47" s="41"/>
      <c r="MVY47" s="41"/>
      <c r="MVZ47" s="41"/>
      <c r="MWA47" s="41"/>
      <c r="MWB47" s="41"/>
      <c r="MWC47" s="41"/>
      <c r="MWD47" s="41"/>
      <c r="MWE47" s="41"/>
      <c r="MWF47" s="41"/>
      <c r="MWG47" s="41"/>
      <c r="MWH47" s="41"/>
      <c r="MWI47" s="41"/>
      <c r="MWJ47" s="41"/>
      <c r="MWK47" s="41"/>
      <c r="MWL47" s="41"/>
      <c r="MWM47" s="41"/>
      <c r="MWN47" s="41"/>
      <c r="MWO47" s="41"/>
      <c r="MWP47" s="41"/>
      <c r="MWQ47" s="41"/>
      <c r="MWR47" s="41"/>
      <c r="MWS47" s="41"/>
      <c r="MWT47" s="41"/>
      <c r="MWU47" s="41"/>
      <c r="MWV47" s="41"/>
      <c r="MWW47" s="41"/>
      <c r="MWX47" s="41"/>
      <c r="MWY47" s="41"/>
      <c r="MWZ47" s="41"/>
      <c r="MXA47" s="41"/>
      <c r="MXB47" s="41"/>
      <c r="MXC47" s="41"/>
      <c r="MXD47" s="41"/>
      <c r="MXE47" s="41"/>
      <c r="MXF47" s="41"/>
      <c r="MXG47" s="41"/>
      <c r="MXH47" s="41"/>
      <c r="MXI47" s="41"/>
      <c r="MXJ47" s="41"/>
      <c r="MXK47" s="41"/>
      <c r="MXL47" s="41"/>
      <c r="MXM47" s="41"/>
      <c r="MXN47" s="41"/>
      <c r="MXO47" s="41"/>
      <c r="MXP47" s="41"/>
      <c r="MXQ47" s="41"/>
      <c r="MXR47" s="41"/>
      <c r="MXS47" s="41"/>
      <c r="MXT47" s="41"/>
      <c r="MXU47" s="41"/>
      <c r="MXV47" s="41"/>
      <c r="MXW47" s="41"/>
      <c r="MXX47" s="41"/>
      <c r="MXY47" s="41"/>
      <c r="MXZ47" s="41"/>
      <c r="MYA47" s="41"/>
      <c r="MYB47" s="41"/>
      <c r="MYC47" s="41"/>
      <c r="MYD47" s="41"/>
      <c r="MYE47" s="41"/>
      <c r="MYF47" s="41"/>
      <c r="MYG47" s="41"/>
      <c r="MYH47" s="41"/>
      <c r="MYI47" s="41"/>
      <c r="MYJ47" s="41"/>
      <c r="MYK47" s="41"/>
      <c r="MYL47" s="41"/>
      <c r="MYM47" s="41"/>
      <c r="MYN47" s="41"/>
      <c r="MYO47" s="41"/>
      <c r="MYP47" s="41"/>
      <c r="MYQ47" s="41"/>
      <c r="MYR47" s="41"/>
      <c r="MYS47" s="41"/>
      <c r="MYT47" s="41"/>
      <c r="MYU47" s="41"/>
      <c r="MYV47" s="41"/>
      <c r="MYW47" s="41"/>
      <c r="MYX47" s="41"/>
      <c r="MYY47" s="41"/>
      <c r="MYZ47" s="41"/>
      <c r="MZA47" s="41"/>
      <c r="MZB47" s="41"/>
      <c r="MZC47" s="41"/>
      <c r="MZD47" s="41"/>
      <c r="MZE47" s="41"/>
      <c r="MZF47" s="41"/>
      <c r="MZG47" s="41"/>
      <c r="MZH47" s="41"/>
      <c r="MZI47" s="41"/>
      <c r="MZJ47" s="41"/>
      <c r="MZK47" s="41"/>
      <c r="MZL47" s="41"/>
      <c r="MZM47" s="41"/>
      <c r="MZN47" s="41"/>
      <c r="MZO47" s="41"/>
      <c r="MZP47" s="41"/>
      <c r="MZQ47" s="41"/>
      <c r="MZR47" s="41"/>
      <c r="MZS47" s="41"/>
      <c r="MZT47" s="41"/>
      <c r="MZU47" s="41"/>
      <c r="MZV47" s="41"/>
      <c r="MZW47" s="41"/>
      <c r="MZX47" s="41"/>
      <c r="MZY47" s="41"/>
      <c r="MZZ47" s="41"/>
      <c r="NAA47" s="41"/>
      <c r="NAB47" s="41"/>
      <c r="NAC47" s="41"/>
      <c r="NAD47" s="41"/>
      <c r="NAE47" s="41"/>
      <c r="NAF47" s="41"/>
      <c r="NAG47" s="41"/>
      <c r="NAH47" s="41"/>
      <c r="NAI47" s="41"/>
      <c r="NAJ47" s="41"/>
      <c r="NAK47" s="41"/>
      <c r="NAL47" s="41"/>
      <c r="NAM47" s="41"/>
      <c r="NAN47" s="41"/>
      <c r="NAO47" s="41"/>
      <c r="NAP47" s="41"/>
      <c r="NAQ47" s="41"/>
      <c r="NAR47" s="41"/>
      <c r="NAS47" s="41"/>
      <c r="NAT47" s="41"/>
      <c r="NAU47" s="41"/>
      <c r="NAV47" s="41"/>
      <c r="NAW47" s="41"/>
      <c r="NAX47" s="41"/>
      <c r="NAY47" s="41"/>
      <c r="NAZ47" s="41"/>
      <c r="NBA47" s="41"/>
      <c r="NBB47" s="41"/>
      <c r="NBC47" s="41"/>
      <c r="NBD47" s="41"/>
      <c r="NBE47" s="41"/>
      <c r="NBF47" s="41"/>
      <c r="NBG47" s="41"/>
      <c r="NBH47" s="41"/>
      <c r="NBI47" s="41"/>
      <c r="NBJ47" s="41"/>
      <c r="NBK47" s="41"/>
      <c r="NBL47" s="41"/>
      <c r="NBM47" s="41"/>
      <c r="NBN47" s="41"/>
      <c r="NBO47" s="41"/>
      <c r="NBP47" s="41"/>
      <c r="NBQ47" s="41"/>
      <c r="NBR47" s="41"/>
      <c r="NBS47" s="41"/>
      <c r="NBT47" s="41"/>
      <c r="NBU47" s="41"/>
      <c r="NBV47" s="41"/>
      <c r="NBW47" s="41"/>
      <c r="NBX47" s="41"/>
      <c r="NBY47" s="41"/>
      <c r="NBZ47" s="41"/>
      <c r="NCA47" s="41"/>
      <c r="NCB47" s="41"/>
      <c r="NCC47" s="41"/>
      <c r="NCD47" s="41"/>
      <c r="NCE47" s="41"/>
      <c r="NCF47" s="41"/>
      <c r="NCG47" s="41"/>
      <c r="NCH47" s="41"/>
      <c r="NCI47" s="41"/>
      <c r="NCJ47" s="41"/>
      <c r="NCK47" s="41"/>
      <c r="NCL47" s="41"/>
      <c r="NCM47" s="41"/>
      <c r="NCN47" s="41"/>
      <c r="NCO47" s="41"/>
      <c r="NCP47" s="41"/>
      <c r="NCQ47" s="41"/>
      <c r="NCR47" s="41"/>
      <c r="NCS47" s="41"/>
      <c r="NCT47" s="41"/>
      <c r="NCU47" s="41"/>
      <c r="NCV47" s="41"/>
      <c r="NCW47" s="41"/>
      <c r="NCX47" s="41"/>
      <c r="NCY47" s="41"/>
      <c r="NCZ47" s="41"/>
      <c r="NDA47" s="41"/>
      <c r="NDB47" s="41"/>
      <c r="NDC47" s="41"/>
      <c r="NDD47" s="41"/>
      <c r="NDE47" s="41"/>
      <c r="NDF47" s="41"/>
      <c r="NDG47" s="41"/>
      <c r="NDH47" s="41"/>
      <c r="NDI47" s="41"/>
      <c r="NDJ47" s="41"/>
      <c r="NDK47" s="41"/>
      <c r="NDL47" s="41"/>
      <c r="NDM47" s="41"/>
      <c r="NDN47" s="41"/>
      <c r="NDO47" s="41"/>
      <c r="NDP47" s="41"/>
      <c r="NDQ47" s="41"/>
      <c r="NDR47" s="41"/>
      <c r="NDS47" s="41"/>
      <c r="NDT47" s="41"/>
      <c r="NDU47" s="41"/>
      <c r="NDV47" s="41"/>
      <c r="NDW47" s="41"/>
      <c r="NDX47" s="41"/>
      <c r="NDY47" s="41"/>
      <c r="NDZ47" s="41"/>
      <c r="NEA47" s="41"/>
      <c r="NEB47" s="41"/>
      <c r="NEC47" s="41"/>
      <c r="NED47" s="41"/>
      <c r="NEE47" s="41"/>
      <c r="NEF47" s="41"/>
      <c r="NEG47" s="41"/>
      <c r="NEH47" s="41"/>
      <c r="NEI47" s="41"/>
      <c r="NEJ47" s="41"/>
      <c r="NEK47" s="41"/>
      <c r="NEL47" s="41"/>
      <c r="NEM47" s="41"/>
      <c r="NEN47" s="41"/>
      <c r="NEO47" s="41"/>
      <c r="NEP47" s="41"/>
      <c r="NEQ47" s="41"/>
      <c r="NER47" s="41"/>
      <c r="NES47" s="41"/>
      <c r="NET47" s="41"/>
      <c r="NEU47" s="41"/>
      <c r="NEV47" s="41"/>
      <c r="NEW47" s="41"/>
      <c r="NEX47" s="41"/>
      <c r="NEY47" s="41"/>
      <c r="NEZ47" s="41"/>
      <c r="NFA47" s="41"/>
      <c r="NFB47" s="41"/>
      <c r="NFC47" s="41"/>
      <c r="NFD47" s="41"/>
      <c r="NFE47" s="41"/>
      <c r="NFF47" s="41"/>
      <c r="NFG47" s="41"/>
      <c r="NFH47" s="41"/>
      <c r="NFI47" s="41"/>
      <c r="NFJ47" s="41"/>
      <c r="NFK47" s="41"/>
      <c r="NFL47" s="41"/>
      <c r="NFM47" s="41"/>
      <c r="NFN47" s="41"/>
      <c r="NFO47" s="41"/>
      <c r="NFP47" s="41"/>
      <c r="NFQ47" s="41"/>
      <c r="NFR47" s="41"/>
      <c r="NFS47" s="41"/>
      <c r="NFT47" s="41"/>
      <c r="NFU47" s="41"/>
      <c r="NFV47" s="41"/>
      <c r="NFW47" s="41"/>
      <c r="NFX47" s="41"/>
      <c r="NFY47" s="41"/>
      <c r="NFZ47" s="41"/>
      <c r="NGA47" s="41"/>
      <c r="NGB47" s="41"/>
      <c r="NGC47" s="41"/>
      <c r="NGD47" s="41"/>
      <c r="NGE47" s="41"/>
      <c r="NGF47" s="41"/>
      <c r="NGG47" s="41"/>
      <c r="NGH47" s="41"/>
      <c r="NGI47" s="41"/>
      <c r="NGJ47" s="41"/>
      <c r="NGK47" s="41"/>
      <c r="NGL47" s="41"/>
      <c r="NGM47" s="41"/>
      <c r="NGN47" s="41"/>
      <c r="NGO47" s="41"/>
      <c r="NGP47" s="41"/>
      <c r="NGQ47" s="41"/>
      <c r="NGR47" s="41"/>
      <c r="NGS47" s="41"/>
      <c r="NGT47" s="41"/>
      <c r="NGU47" s="41"/>
      <c r="NGV47" s="41"/>
      <c r="NGW47" s="41"/>
      <c r="NGX47" s="41"/>
      <c r="NGY47" s="41"/>
      <c r="NGZ47" s="41"/>
      <c r="NHA47" s="41"/>
      <c r="NHB47" s="41"/>
      <c r="NHC47" s="41"/>
      <c r="NHD47" s="41"/>
      <c r="NHE47" s="41"/>
      <c r="NHF47" s="41"/>
      <c r="NHG47" s="41"/>
      <c r="NHH47" s="41"/>
      <c r="NHI47" s="41"/>
      <c r="NHJ47" s="41"/>
      <c r="NHK47" s="41"/>
      <c r="NHL47" s="41"/>
      <c r="NHM47" s="41"/>
      <c r="NHN47" s="41"/>
      <c r="NHO47" s="41"/>
      <c r="NHP47" s="41"/>
      <c r="NHQ47" s="41"/>
      <c r="NHR47" s="41"/>
      <c r="NHS47" s="41"/>
      <c r="NHT47" s="41"/>
      <c r="NHU47" s="41"/>
      <c r="NHV47" s="41"/>
      <c r="NHW47" s="41"/>
      <c r="NHX47" s="41"/>
      <c r="NHY47" s="41"/>
      <c r="NHZ47" s="41"/>
      <c r="NIA47" s="41"/>
      <c r="NIB47" s="41"/>
      <c r="NIC47" s="41"/>
      <c r="NID47" s="41"/>
      <c r="NIE47" s="41"/>
      <c r="NIF47" s="41"/>
      <c r="NIG47" s="41"/>
      <c r="NIH47" s="41"/>
      <c r="NII47" s="41"/>
      <c r="NIJ47" s="41"/>
      <c r="NIK47" s="41"/>
      <c r="NIL47" s="41"/>
      <c r="NIM47" s="41"/>
      <c r="NIN47" s="41"/>
      <c r="NIO47" s="41"/>
      <c r="NIP47" s="41"/>
      <c r="NIQ47" s="41"/>
      <c r="NIR47" s="41"/>
      <c r="NIS47" s="41"/>
      <c r="NIT47" s="41"/>
      <c r="NIU47" s="41"/>
      <c r="NIV47" s="41"/>
      <c r="NIW47" s="41"/>
      <c r="NIX47" s="41"/>
      <c r="NIY47" s="41"/>
      <c r="NIZ47" s="41"/>
      <c r="NJA47" s="41"/>
      <c r="NJB47" s="41"/>
      <c r="NJC47" s="41"/>
      <c r="NJD47" s="41"/>
      <c r="NJE47" s="41"/>
      <c r="NJF47" s="41"/>
      <c r="NJG47" s="41"/>
      <c r="NJH47" s="41"/>
      <c r="NJI47" s="41"/>
      <c r="NJJ47" s="41"/>
      <c r="NJK47" s="41"/>
      <c r="NJL47" s="41"/>
      <c r="NJM47" s="41"/>
      <c r="NJN47" s="41"/>
      <c r="NJO47" s="41"/>
      <c r="NJP47" s="41"/>
      <c r="NJQ47" s="41"/>
      <c r="NJR47" s="41"/>
      <c r="NJS47" s="41"/>
      <c r="NJT47" s="41"/>
      <c r="NJU47" s="41"/>
      <c r="NJV47" s="41"/>
      <c r="NJW47" s="41"/>
      <c r="NJX47" s="41"/>
      <c r="NJY47" s="41"/>
      <c r="NJZ47" s="41"/>
      <c r="NKA47" s="41"/>
      <c r="NKB47" s="41"/>
      <c r="NKC47" s="41"/>
      <c r="NKD47" s="41"/>
      <c r="NKE47" s="41"/>
      <c r="NKF47" s="41"/>
      <c r="NKG47" s="41"/>
      <c r="NKH47" s="41"/>
      <c r="NKI47" s="41"/>
      <c r="NKJ47" s="41"/>
      <c r="NKK47" s="41"/>
      <c r="NKL47" s="41"/>
      <c r="NKM47" s="41"/>
      <c r="NKN47" s="41"/>
      <c r="NKO47" s="41"/>
      <c r="NKP47" s="41"/>
      <c r="NKQ47" s="41"/>
      <c r="NKR47" s="41"/>
      <c r="NKS47" s="41"/>
      <c r="NKT47" s="41"/>
      <c r="NKU47" s="41"/>
      <c r="NKV47" s="41"/>
      <c r="NKW47" s="41"/>
      <c r="NKX47" s="41"/>
      <c r="NKY47" s="41"/>
      <c r="NKZ47" s="41"/>
      <c r="NLA47" s="41"/>
      <c r="NLB47" s="41"/>
      <c r="NLC47" s="41"/>
      <c r="NLD47" s="41"/>
      <c r="NLE47" s="41"/>
      <c r="NLF47" s="41"/>
      <c r="NLG47" s="41"/>
      <c r="NLH47" s="41"/>
      <c r="NLI47" s="41"/>
      <c r="NLJ47" s="41"/>
      <c r="NLK47" s="41"/>
      <c r="NLL47" s="41"/>
      <c r="NLM47" s="41"/>
      <c r="NLN47" s="41"/>
      <c r="NLO47" s="41"/>
      <c r="NLP47" s="41"/>
      <c r="NLQ47" s="41"/>
      <c r="NLR47" s="41"/>
      <c r="NLS47" s="41"/>
      <c r="NLT47" s="41"/>
      <c r="NLU47" s="41"/>
      <c r="NLV47" s="41"/>
      <c r="NLW47" s="41"/>
      <c r="NLX47" s="41"/>
      <c r="NLY47" s="41"/>
      <c r="NLZ47" s="41"/>
      <c r="NMA47" s="41"/>
      <c r="NMB47" s="41"/>
      <c r="NMC47" s="41"/>
      <c r="NMD47" s="41"/>
      <c r="NME47" s="41"/>
      <c r="NMF47" s="41"/>
      <c r="NMG47" s="41"/>
      <c r="NMH47" s="41"/>
      <c r="NMI47" s="41"/>
      <c r="NMJ47" s="41"/>
      <c r="NMK47" s="41"/>
      <c r="NML47" s="41"/>
      <c r="NMM47" s="41"/>
      <c r="NMN47" s="41"/>
      <c r="NMO47" s="41"/>
      <c r="NMP47" s="41"/>
      <c r="NMQ47" s="41"/>
      <c r="NMR47" s="41"/>
      <c r="NMS47" s="41"/>
      <c r="NMT47" s="41"/>
      <c r="NMU47" s="41"/>
      <c r="NMV47" s="41"/>
      <c r="NMW47" s="41"/>
      <c r="NMX47" s="41"/>
      <c r="NMY47" s="41"/>
      <c r="NMZ47" s="41"/>
      <c r="NNA47" s="41"/>
      <c r="NNB47" s="41"/>
      <c r="NNC47" s="41"/>
      <c r="NND47" s="41"/>
      <c r="NNE47" s="41"/>
      <c r="NNF47" s="41"/>
      <c r="NNG47" s="41"/>
      <c r="NNH47" s="41"/>
      <c r="NNI47" s="41"/>
      <c r="NNJ47" s="41"/>
      <c r="NNK47" s="41"/>
      <c r="NNL47" s="41"/>
      <c r="NNM47" s="41"/>
      <c r="NNN47" s="41"/>
      <c r="NNO47" s="41"/>
      <c r="NNP47" s="41"/>
      <c r="NNQ47" s="41"/>
      <c r="NNR47" s="41"/>
      <c r="NNS47" s="41"/>
      <c r="NNT47" s="41"/>
      <c r="NNU47" s="41"/>
      <c r="NNV47" s="41"/>
      <c r="NNW47" s="41"/>
      <c r="NNX47" s="41"/>
      <c r="NNY47" s="41"/>
      <c r="NNZ47" s="41"/>
      <c r="NOA47" s="41"/>
      <c r="NOB47" s="41"/>
      <c r="NOC47" s="41"/>
      <c r="NOD47" s="41"/>
      <c r="NOE47" s="41"/>
      <c r="NOF47" s="41"/>
      <c r="NOG47" s="41"/>
      <c r="NOH47" s="41"/>
      <c r="NOI47" s="41"/>
      <c r="NOJ47" s="41"/>
      <c r="NOK47" s="41"/>
      <c r="NOL47" s="41"/>
      <c r="NOM47" s="41"/>
      <c r="NON47" s="41"/>
      <c r="NOO47" s="41"/>
      <c r="NOP47" s="41"/>
      <c r="NOQ47" s="41"/>
      <c r="NOR47" s="41"/>
      <c r="NOS47" s="41"/>
      <c r="NOT47" s="41"/>
      <c r="NOU47" s="41"/>
      <c r="NOV47" s="41"/>
      <c r="NOW47" s="41"/>
      <c r="NOX47" s="41"/>
      <c r="NOY47" s="41"/>
      <c r="NOZ47" s="41"/>
      <c r="NPA47" s="41"/>
      <c r="NPB47" s="41"/>
      <c r="NPC47" s="41"/>
      <c r="NPD47" s="41"/>
      <c r="NPE47" s="41"/>
      <c r="NPF47" s="41"/>
      <c r="NPG47" s="41"/>
      <c r="NPH47" s="41"/>
      <c r="NPI47" s="41"/>
      <c r="NPJ47" s="41"/>
      <c r="NPK47" s="41"/>
      <c r="NPL47" s="41"/>
      <c r="NPM47" s="41"/>
      <c r="NPN47" s="41"/>
      <c r="NPO47" s="41"/>
      <c r="NPP47" s="41"/>
      <c r="NPQ47" s="41"/>
      <c r="NPR47" s="41"/>
      <c r="NPS47" s="41"/>
      <c r="NPT47" s="41"/>
      <c r="NPU47" s="41"/>
      <c r="NPV47" s="41"/>
      <c r="NPW47" s="41"/>
      <c r="NPX47" s="41"/>
      <c r="NPY47" s="41"/>
      <c r="NPZ47" s="41"/>
      <c r="NQA47" s="41"/>
      <c r="NQB47" s="41"/>
      <c r="NQC47" s="41"/>
      <c r="NQD47" s="41"/>
      <c r="NQE47" s="41"/>
      <c r="NQF47" s="41"/>
      <c r="NQG47" s="41"/>
      <c r="NQH47" s="41"/>
      <c r="NQI47" s="41"/>
      <c r="NQJ47" s="41"/>
      <c r="NQK47" s="41"/>
      <c r="NQL47" s="41"/>
      <c r="NQM47" s="41"/>
      <c r="NQN47" s="41"/>
      <c r="NQO47" s="41"/>
      <c r="NQP47" s="41"/>
      <c r="NQQ47" s="41"/>
      <c r="NQR47" s="41"/>
      <c r="NQS47" s="41"/>
      <c r="NQT47" s="41"/>
      <c r="NQU47" s="41"/>
      <c r="NQV47" s="41"/>
      <c r="NQW47" s="41"/>
      <c r="NQX47" s="41"/>
      <c r="NQY47" s="41"/>
      <c r="NQZ47" s="41"/>
      <c r="NRA47" s="41"/>
      <c r="NRB47" s="41"/>
      <c r="NRC47" s="41"/>
      <c r="NRD47" s="41"/>
      <c r="NRE47" s="41"/>
      <c r="NRF47" s="41"/>
      <c r="NRG47" s="41"/>
      <c r="NRH47" s="41"/>
      <c r="NRI47" s="41"/>
      <c r="NRJ47" s="41"/>
      <c r="NRK47" s="41"/>
      <c r="NRL47" s="41"/>
      <c r="NRM47" s="41"/>
      <c r="NRN47" s="41"/>
      <c r="NRO47" s="41"/>
      <c r="NRP47" s="41"/>
      <c r="NRQ47" s="41"/>
      <c r="NRR47" s="41"/>
      <c r="NRS47" s="41"/>
      <c r="NRT47" s="41"/>
      <c r="NRU47" s="41"/>
      <c r="NRV47" s="41"/>
      <c r="NRW47" s="41"/>
      <c r="NRX47" s="41"/>
      <c r="NRY47" s="41"/>
      <c r="NRZ47" s="41"/>
      <c r="NSA47" s="41"/>
      <c r="NSB47" s="41"/>
      <c r="NSC47" s="41"/>
      <c r="NSD47" s="41"/>
      <c r="NSE47" s="41"/>
      <c r="NSF47" s="41"/>
      <c r="NSG47" s="41"/>
      <c r="NSH47" s="41"/>
      <c r="NSI47" s="41"/>
      <c r="NSJ47" s="41"/>
      <c r="NSK47" s="41"/>
      <c r="NSL47" s="41"/>
      <c r="NSM47" s="41"/>
      <c r="NSN47" s="41"/>
      <c r="NSO47" s="41"/>
      <c r="NSP47" s="41"/>
      <c r="NSQ47" s="41"/>
      <c r="NSR47" s="41"/>
      <c r="NSS47" s="41"/>
      <c r="NST47" s="41"/>
      <c r="NSU47" s="41"/>
      <c r="NSV47" s="41"/>
      <c r="NSW47" s="41"/>
      <c r="NSX47" s="41"/>
      <c r="NSY47" s="41"/>
      <c r="NSZ47" s="41"/>
      <c r="NTA47" s="41"/>
      <c r="NTB47" s="41"/>
      <c r="NTC47" s="41"/>
      <c r="NTD47" s="41"/>
      <c r="NTE47" s="41"/>
      <c r="NTF47" s="41"/>
      <c r="NTG47" s="41"/>
      <c r="NTH47" s="41"/>
      <c r="NTI47" s="41"/>
      <c r="NTJ47" s="41"/>
      <c r="NTK47" s="41"/>
      <c r="NTL47" s="41"/>
      <c r="NTM47" s="41"/>
      <c r="NTN47" s="41"/>
      <c r="NTO47" s="41"/>
      <c r="NTP47" s="41"/>
      <c r="NTQ47" s="41"/>
      <c r="NTR47" s="41"/>
      <c r="NTS47" s="41"/>
      <c r="NTT47" s="41"/>
      <c r="NTU47" s="41"/>
      <c r="NTV47" s="41"/>
      <c r="NTW47" s="41"/>
      <c r="NTX47" s="41"/>
      <c r="NTY47" s="41"/>
      <c r="NTZ47" s="41"/>
      <c r="NUA47" s="41"/>
      <c r="NUB47" s="41"/>
      <c r="NUC47" s="41"/>
      <c r="NUD47" s="41"/>
      <c r="NUE47" s="41"/>
      <c r="NUF47" s="41"/>
      <c r="NUG47" s="41"/>
      <c r="NUH47" s="41"/>
      <c r="NUI47" s="41"/>
      <c r="NUJ47" s="41"/>
      <c r="NUK47" s="41"/>
      <c r="NUL47" s="41"/>
      <c r="NUM47" s="41"/>
      <c r="NUN47" s="41"/>
      <c r="NUO47" s="41"/>
      <c r="NUP47" s="41"/>
      <c r="NUQ47" s="41"/>
      <c r="NUR47" s="41"/>
      <c r="NUS47" s="41"/>
      <c r="NUT47" s="41"/>
      <c r="NUU47" s="41"/>
      <c r="NUV47" s="41"/>
      <c r="NUW47" s="41"/>
      <c r="NUX47" s="41"/>
      <c r="NUY47" s="41"/>
      <c r="NUZ47" s="41"/>
      <c r="NVA47" s="41"/>
      <c r="NVB47" s="41"/>
      <c r="NVC47" s="41"/>
      <c r="NVD47" s="41"/>
      <c r="NVE47" s="41"/>
      <c r="NVF47" s="41"/>
      <c r="NVG47" s="41"/>
      <c r="NVH47" s="41"/>
      <c r="NVI47" s="41"/>
      <c r="NVJ47" s="41"/>
      <c r="NVK47" s="41"/>
      <c r="NVL47" s="41"/>
      <c r="NVM47" s="41"/>
      <c r="NVN47" s="41"/>
      <c r="NVO47" s="41"/>
      <c r="NVP47" s="41"/>
      <c r="NVQ47" s="41"/>
      <c r="NVR47" s="41"/>
      <c r="NVS47" s="41"/>
      <c r="NVT47" s="41"/>
      <c r="NVU47" s="41"/>
      <c r="NVV47" s="41"/>
      <c r="NVW47" s="41"/>
      <c r="NVX47" s="41"/>
      <c r="NVY47" s="41"/>
      <c r="NVZ47" s="41"/>
      <c r="NWA47" s="41"/>
      <c r="NWB47" s="41"/>
      <c r="NWC47" s="41"/>
      <c r="NWD47" s="41"/>
      <c r="NWE47" s="41"/>
      <c r="NWF47" s="41"/>
      <c r="NWG47" s="41"/>
      <c r="NWH47" s="41"/>
      <c r="NWI47" s="41"/>
      <c r="NWJ47" s="41"/>
      <c r="NWK47" s="41"/>
      <c r="NWL47" s="41"/>
      <c r="NWM47" s="41"/>
      <c r="NWN47" s="41"/>
      <c r="NWO47" s="41"/>
      <c r="NWP47" s="41"/>
      <c r="NWQ47" s="41"/>
      <c r="NWR47" s="41"/>
      <c r="NWS47" s="41"/>
      <c r="NWT47" s="41"/>
      <c r="NWU47" s="41"/>
      <c r="NWV47" s="41"/>
      <c r="NWW47" s="41"/>
      <c r="NWX47" s="41"/>
      <c r="NWY47" s="41"/>
      <c r="NWZ47" s="41"/>
      <c r="NXA47" s="41"/>
      <c r="NXB47" s="41"/>
      <c r="NXC47" s="41"/>
      <c r="NXD47" s="41"/>
      <c r="NXE47" s="41"/>
      <c r="NXF47" s="41"/>
      <c r="NXG47" s="41"/>
      <c r="NXH47" s="41"/>
      <c r="NXI47" s="41"/>
      <c r="NXJ47" s="41"/>
      <c r="NXK47" s="41"/>
      <c r="NXL47" s="41"/>
      <c r="NXM47" s="41"/>
      <c r="NXN47" s="41"/>
      <c r="NXO47" s="41"/>
      <c r="NXP47" s="41"/>
      <c r="NXQ47" s="41"/>
      <c r="NXR47" s="41"/>
      <c r="NXS47" s="41"/>
      <c r="NXT47" s="41"/>
      <c r="NXU47" s="41"/>
      <c r="NXV47" s="41"/>
      <c r="NXW47" s="41"/>
      <c r="NXX47" s="41"/>
      <c r="NXY47" s="41"/>
      <c r="NXZ47" s="41"/>
      <c r="NYA47" s="41"/>
      <c r="NYB47" s="41"/>
      <c r="NYC47" s="41"/>
      <c r="NYD47" s="41"/>
      <c r="NYE47" s="41"/>
      <c r="NYF47" s="41"/>
      <c r="NYG47" s="41"/>
      <c r="NYH47" s="41"/>
      <c r="NYI47" s="41"/>
      <c r="NYJ47" s="41"/>
      <c r="NYK47" s="41"/>
      <c r="NYL47" s="41"/>
      <c r="NYM47" s="41"/>
      <c r="NYN47" s="41"/>
      <c r="NYO47" s="41"/>
      <c r="NYP47" s="41"/>
      <c r="NYQ47" s="41"/>
      <c r="NYR47" s="41"/>
      <c r="NYS47" s="41"/>
      <c r="NYT47" s="41"/>
      <c r="NYU47" s="41"/>
      <c r="NYV47" s="41"/>
      <c r="NYW47" s="41"/>
      <c r="NYX47" s="41"/>
      <c r="NYY47" s="41"/>
      <c r="NYZ47" s="41"/>
      <c r="NZA47" s="41"/>
      <c r="NZB47" s="41"/>
      <c r="NZC47" s="41"/>
      <c r="NZD47" s="41"/>
      <c r="NZE47" s="41"/>
      <c r="NZF47" s="41"/>
      <c r="NZG47" s="41"/>
      <c r="NZH47" s="41"/>
      <c r="NZI47" s="41"/>
      <c r="NZJ47" s="41"/>
      <c r="NZK47" s="41"/>
      <c r="NZL47" s="41"/>
      <c r="NZM47" s="41"/>
      <c r="NZN47" s="41"/>
      <c r="NZO47" s="41"/>
      <c r="NZP47" s="41"/>
      <c r="NZQ47" s="41"/>
      <c r="NZR47" s="41"/>
      <c r="NZS47" s="41"/>
      <c r="NZT47" s="41"/>
      <c r="NZU47" s="41"/>
      <c r="NZV47" s="41"/>
      <c r="NZW47" s="41"/>
      <c r="NZX47" s="41"/>
      <c r="NZY47" s="41"/>
      <c r="NZZ47" s="41"/>
      <c r="OAA47" s="41"/>
      <c r="OAB47" s="41"/>
      <c r="OAC47" s="41"/>
      <c r="OAD47" s="41"/>
      <c r="OAE47" s="41"/>
      <c r="OAF47" s="41"/>
      <c r="OAG47" s="41"/>
      <c r="OAH47" s="41"/>
      <c r="OAI47" s="41"/>
      <c r="OAJ47" s="41"/>
      <c r="OAK47" s="41"/>
      <c r="OAL47" s="41"/>
      <c r="OAM47" s="41"/>
      <c r="OAN47" s="41"/>
      <c r="OAO47" s="41"/>
      <c r="OAP47" s="41"/>
      <c r="OAQ47" s="41"/>
      <c r="OAR47" s="41"/>
      <c r="OAS47" s="41"/>
      <c r="OAT47" s="41"/>
      <c r="OAU47" s="41"/>
      <c r="OAV47" s="41"/>
      <c r="OAW47" s="41"/>
      <c r="OAX47" s="41"/>
      <c r="OAY47" s="41"/>
      <c r="OAZ47" s="41"/>
      <c r="OBA47" s="41"/>
      <c r="OBB47" s="41"/>
      <c r="OBC47" s="41"/>
      <c r="OBD47" s="41"/>
      <c r="OBE47" s="41"/>
      <c r="OBF47" s="41"/>
      <c r="OBG47" s="41"/>
      <c r="OBH47" s="41"/>
      <c r="OBI47" s="41"/>
      <c r="OBJ47" s="41"/>
      <c r="OBK47" s="41"/>
      <c r="OBL47" s="41"/>
      <c r="OBM47" s="41"/>
      <c r="OBN47" s="41"/>
      <c r="OBO47" s="41"/>
      <c r="OBP47" s="41"/>
      <c r="OBQ47" s="41"/>
      <c r="OBR47" s="41"/>
      <c r="OBS47" s="41"/>
      <c r="OBT47" s="41"/>
      <c r="OBU47" s="41"/>
      <c r="OBV47" s="41"/>
      <c r="OBW47" s="41"/>
      <c r="OBX47" s="41"/>
      <c r="OBY47" s="41"/>
      <c r="OBZ47" s="41"/>
      <c r="OCA47" s="41"/>
      <c r="OCB47" s="41"/>
      <c r="OCC47" s="41"/>
      <c r="OCD47" s="41"/>
      <c r="OCE47" s="41"/>
      <c r="OCF47" s="41"/>
      <c r="OCG47" s="41"/>
      <c r="OCH47" s="41"/>
      <c r="OCI47" s="41"/>
      <c r="OCJ47" s="41"/>
      <c r="OCK47" s="41"/>
      <c r="OCL47" s="41"/>
      <c r="OCM47" s="41"/>
      <c r="OCN47" s="41"/>
      <c r="OCO47" s="41"/>
      <c r="OCP47" s="41"/>
      <c r="OCQ47" s="41"/>
      <c r="OCR47" s="41"/>
      <c r="OCS47" s="41"/>
      <c r="OCT47" s="41"/>
      <c r="OCU47" s="41"/>
      <c r="OCV47" s="41"/>
      <c r="OCW47" s="41"/>
      <c r="OCX47" s="41"/>
      <c r="OCY47" s="41"/>
      <c r="OCZ47" s="41"/>
      <c r="ODA47" s="41"/>
      <c r="ODB47" s="41"/>
      <c r="ODC47" s="41"/>
      <c r="ODD47" s="41"/>
      <c r="ODE47" s="41"/>
      <c r="ODF47" s="41"/>
      <c r="ODG47" s="41"/>
      <c r="ODH47" s="41"/>
      <c r="ODI47" s="41"/>
      <c r="ODJ47" s="41"/>
      <c r="ODK47" s="41"/>
      <c r="ODL47" s="41"/>
      <c r="ODM47" s="41"/>
      <c r="ODN47" s="41"/>
      <c r="ODO47" s="41"/>
      <c r="ODP47" s="41"/>
      <c r="ODQ47" s="41"/>
      <c r="ODR47" s="41"/>
      <c r="ODS47" s="41"/>
      <c r="ODT47" s="41"/>
      <c r="ODU47" s="41"/>
      <c r="ODV47" s="41"/>
      <c r="ODW47" s="41"/>
      <c r="ODX47" s="41"/>
      <c r="ODY47" s="41"/>
      <c r="ODZ47" s="41"/>
      <c r="OEA47" s="41"/>
      <c r="OEB47" s="41"/>
      <c r="OEC47" s="41"/>
      <c r="OED47" s="41"/>
      <c r="OEE47" s="41"/>
      <c r="OEF47" s="41"/>
      <c r="OEG47" s="41"/>
      <c r="OEH47" s="41"/>
      <c r="OEI47" s="41"/>
      <c r="OEJ47" s="41"/>
      <c r="OEK47" s="41"/>
      <c r="OEL47" s="41"/>
      <c r="OEM47" s="41"/>
      <c r="OEN47" s="41"/>
      <c r="OEO47" s="41"/>
      <c r="OEP47" s="41"/>
      <c r="OEQ47" s="41"/>
      <c r="OER47" s="41"/>
      <c r="OES47" s="41"/>
      <c r="OET47" s="41"/>
      <c r="OEU47" s="41"/>
      <c r="OEV47" s="41"/>
      <c r="OEW47" s="41"/>
      <c r="OEX47" s="41"/>
      <c r="OEY47" s="41"/>
      <c r="OEZ47" s="41"/>
      <c r="OFA47" s="41"/>
      <c r="OFB47" s="41"/>
      <c r="OFC47" s="41"/>
      <c r="OFD47" s="41"/>
      <c r="OFE47" s="41"/>
      <c r="OFF47" s="41"/>
      <c r="OFG47" s="41"/>
      <c r="OFH47" s="41"/>
      <c r="OFI47" s="41"/>
      <c r="OFJ47" s="41"/>
      <c r="OFK47" s="41"/>
      <c r="OFL47" s="41"/>
      <c r="OFM47" s="41"/>
      <c r="OFN47" s="41"/>
      <c r="OFO47" s="41"/>
      <c r="OFP47" s="41"/>
      <c r="OFQ47" s="41"/>
      <c r="OFR47" s="41"/>
      <c r="OFS47" s="41"/>
      <c r="OFT47" s="41"/>
      <c r="OFU47" s="41"/>
      <c r="OFV47" s="41"/>
      <c r="OFW47" s="41"/>
      <c r="OFX47" s="41"/>
      <c r="OFY47" s="41"/>
      <c r="OFZ47" s="41"/>
      <c r="OGA47" s="41"/>
      <c r="OGB47" s="41"/>
      <c r="OGC47" s="41"/>
      <c r="OGD47" s="41"/>
      <c r="OGE47" s="41"/>
      <c r="OGF47" s="41"/>
      <c r="OGG47" s="41"/>
      <c r="OGH47" s="41"/>
      <c r="OGI47" s="41"/>
      <c r="OGJ47" s="41"/>
      <c r="OGK47" s="41"/>
      <c r="OGL47" s="41"/>
      <c r="OGM47" s="41"/>
      <c r="OGN47" s="41"/>
      <c r="OGO47" s="41"/>
      <c r="OGP47" s="41"/>
      <c r="OGQ47" s="41"/>
      <c r="OGR47" s="41"/>
      <c r="OGS47" s="41"/>
      <c r="OGT47" s="41"/>
      <c r="OGU47" s="41"/>
      <c r="OGV47" s="41"/>
      <c r="OGW47" s="41"/>
      <c r="OGX47" s="41"/>
      <c r="OGY47" s="41"/>
      <c r="OGZ47" s="41"/>
      <c r="OHA47" s="41"/>
      <c r="OHB47" s="41"/>
      <c r="OHC47" s="41"/>
      <c r="OHD47" s="41"/>
      <c r="OHE47" s="41"/>
      <c r="OHF47" s="41"/>
      <c r="OHG47" s="41"/>
      <c r="OHH47" s="41"/>
      <c r="OHI47" s="41"/>
      <c r="OHJ47" s="41"/>
      <c r="OHK47" s="41"/>
      <c r="OHL47" s="41"/>
      <c r="OHM47" s="41"/>
      <c r="OHN47" s="41"/>
      <c r="OHO47" s="41"/>
      <c r="OHP47" s="41"/>
      <c r="OHQ47" s="41"/>
      <c r="OHR47" s="41"/>
      <c r="OHS47" s="41"/>
      <c r="OHT47" s="41"/>
      <c r="OHU47" s="41"/>
      <c r="OHV47" s="41"/>
      <c r="OHW47" s="41"/>
      <c r="OHX47" s="41"/>
      <c r="OHY47" s="41"/>
      <c r="OHZ47" s="41"/>
      <c r="OIA47" s="41"/>
      <c r="OIB47" s="41"/>
      <c r="OIC47" s="41"/>
      <c r="OID47" s="41"/>
      <c r="OIE47" s="41"/>
      <c r="OIF47" s="41"/>
      <c r="OIG47" s="41"/>
      <c r="OIH47" s="41"/>
      <c r="OII47" s="41"/>
      <c r="OIJ47" s="41"/>
      <c r="OIK47" s="41"/>
      <c r="OIL47" s="41"/>
      <c r="OIM47" s="41"/>
      <c r="OIN47" s="41"/>
      <c r="OIO47" s="41"/>
      <c r="OIP47" s="41"/>
      <c r="OIQ47" s="41"/>
      <c r="OIR47" s="41"/>
      <c r="OIS47" s="41"/>
      <c r="OIT47" s="41"/>
      <c r="OIU47" s="41"/>
      <c r="OIV47" s="41"/>
      <c r="OIW47" s="41"/>
      <c r="OIX47" s="41"/>
      <c r="OIY47" s="41"/>
      <c r="OIZ47" s="41"/>
      <c r="OJA47" s="41"/>
      <c r="OJB47" s="41"/>
      <c r="OJC47" s="41"/>
      <c r="OJD47" s="41"/>
      <c r="OJE47" s="41"/>
      <c r="OJF47" s="41"/>
      <c r="OJG47" s="41"/>
      <c r="OJH47" s="41"/>
      <c r="OJI47" s="41"/>
      <c r="OJJ47" s="41"/>
      <c r="OJK47" s="41"/>
      <c r="OJL47" s="41"/>
      <c r="OJM47" s="41"/>
      <c r="OJN47" s="41"/>
      <c r="OJO47" s="41"/>
      <c r="OJP47" s="41"/>
      <c r="OJQ47" s="41"/>
      <c r="OJR47" s="41"/>
      <c r="OJS47" s="41"/>
      <c r="OJT47" s="41"/>
      <c r="OJU47" s="41"/>
      <c r="OJV47" s="41"/>
      <c r="OJW47" s="41"/>
      <c r="OJX47" s="41"/>
      <c r="OJY47" s="41"/>
      <c r="OJZ47" s="41"/>
      <c r="OKA47" s="41"/>
      <c r="OKB47" s="41"/>
      <c r="OKC47" s="41"/>
      <c r="OKD47" s="41"/>
      <c r="OKE47" s="41"/>
      <c r="OKF47" s="41"/>
      <c r="OKG47" s="41"/>
      <c r="OKH47" s="41"/>
      <c r="OKI47" s="41"/>
      <c r="OKJ47" s="41"/>
      <c r="OKK47" s="41"/>
      <c r="OKL47" s="41"/>
      <c r="OKM47" s="41"/>
      <c r="OKN47" s="41"/>
      <c r="OKO47" s="41"/>
      <c r="OKP47" s="41"/>
      <c r="OKQ47" s="41"/>
      <c r="OKR47" s="41"/>
      <c r="OKS47" s="41"/>
      <c r="OKT47" s="41"/>
      <c r="OKU47" s="41"/>
      <c r="OKV47" s="41"/>
      <c r="OKW47" s="41"/>
      <c r="OKX47" s="41"/>
      <c r="OKY47" s="41"/>
      <c r="OKZ47" s="41"/>
      <c r="OLA47" s="41"/>
      <c r="OLB47" s="41"/>
      <c r="OLC47" s="41"/>
      <c r="OLD47" s="41"/>
      <c r="OLE47" s="41"/>
      <c r="OLF47" s="41"/>
      <c r="OLG47" s="41"/>
      <c r="OLH47" s="41"/>
      <c r="OLI47" s="41"/>
      <c r="OLJ47" s="41"/>
      <c r="OLK47" s="41"/>
      <c r="OLL47" s="41"/>
      <c r="OLM47" s="41"/>
      <c r="OLN47" s="41"/>
      <c r="OLO47" s="41"/>
      <c r="OLP47" s="41"/>
      <c r="OLQ47" s="41"/>
      <c r="OLR47" s="41"/>
      <c r="OLS47" s="41"/>
      <c r="OLT47" s="41"/>
      <c r="OLU47" s="41"/>
      <c r="OLV47" s="41"/>
      <c r="OLW47" s="41"/>
      <c r="OLX47" s="41"/>
      <c r="OLY47" s="41"/>
      <c r="OLZ47" s="41"/>
      <c r="OMA47" s="41"/>
      <c r="OMB47" s="41"/>
      <c r="OMC47" s="41"/>
      <c r="OMD47" s="41"/>
      <c r="OME47" s="41"/>
      <c r="OMF47" s="41"/>
      <c r="OMG47" s="41"/>
      <c r="OMH47" s="41"/>
      <c r="OMI47" s="41"/>
      <c r="OMJ47" s="41"/>
      <c r="OMK47" s="41"/>
      <c r="OML47" s="41"/>
      <c r="OMM47" s="41"/>
      <c r="OMN47" s="41"/>
      <c r="OMO47" s="41"/>
      <c r="OMP47" s="41"/>
      <c r="OMQ47" s="41"/>
      <c r="OMR47" s="41"/>
      <c r="OMS47" s="41"/>
      <c r="OMT47" s="41"/>
      <c r="OMU47" s="41"/>
      <c r="OMV47" s="41"/>
      <c r="OMW47" s="41"/>
      <c r="OMX47" s="41"/>
      <c r="OMY47" s="41"/>
      <c r="OMZ47" s="41"/>
      <c r="ONA47" s="41"/>
      <c r="ONB47" s="41"/>
      <c r="ONC47" s="41"/>
      <c r="OND47" s="41"/>
      <c r="ONE47" s="41"/>
      <c r="ONF47" s="41"/>
      <c r="ONG47" s="41"/>
      <c r="ONH47" s="41"/>
      <c r="ONI47" s="41"/>
      <c r="ONJ47" s="41"/>
      <c r="ONK47" s="41"/>
      <c r="ONL47" s="41"/>
      <c r="ONM47" s="41"/>
      <c r="ONN47" s="41"/>
      <c r="ONO47" s="41"/>
      <c r="ONP47" s="41"/>
      <c r="ONQ47" s="41"/>
      <c r="ONR47" s="41"/>
      <c r="ONS47" s="41"/>
      <c r="ONT47" s="41"/>
      <c r="ONU47" s="41"/>
      <c r="ONV47" s="41"/>
      <c r="ONW47" s="41"/>
      <c r="ONX47" s="41"/>
      <c r="ONY47" s="41"/>
      <c r="ONZ47" s="41"/>
      <c r="OOA47" s="41"/>
      <c r="OOB47" s="41"/>
      <c r="OOC47" s="41"/>
      <c r="OOD47" s="41"/>
      <c r="OOE47" s="41"/>
      <c r="OOF47" s="41"/>
      <c r="OOG47" s="41"/>
      <c r="OOH47" s="41"/>
      <c r="OOI47" s="41"/>
      <c r="OOJ47" s="41"/>
      <c r="OOK47" s="41"/>
      <c r="OOL47" s="41"/>
      <c r="OOM47" s="41"/>
      <c r="OON47" s="41"/>
      <c r="OOO47" s="41"/>
      <c r="OOP47" s="41"/>
      <c r="OOQ47" s="41"/>
      <c r="OOR47" s="41"/>
      <c r="OOS47" s="41"/>
      <c r="OOT47" s="41"/>
      <c r="OOU47" s="41"/>
      <c r="OOV47" s="41"/>
      <c r="OOW47" s="41"/>
      <c r="OOX47" s="41"/>
      <c r="OOY47" s="41"/>
      <c r="OOZ47" s="41"/>
      <c r="OPA47" s="41"/>
      <c r="OPB47" s="41"/>
      <c r="OPC47" s="41"/>
      <c r="OPD47" s="41"/>
      <c r="OPE47" s="41"/>
      <c r="OPF47" s="41"/>
      <c r="OPG47" s="41"/>
      <c r="OPH47" s="41"/>
      <c r="OPI47" s="41"/>
      <c r="OPJ47" s="41"/>
      <c r="OPK47" s="41"/>
      <c r="OPL47" s="41"/>
      <c r="OPM47" s="41"/>
      <c r="OPN47" s="41"/>
      <c r="OPO47" s="41"/>
      <c r="OPP47" s="41"/>
      <c r="OPQ47" s="41"/>
      <c r="OPR47" s="41"/>
      <c r="OPS47" s="41"/>
      <c r="OPT47" s="41"/>
      <c r="OPU47" s="41"/>
      <c r="OPV47" s="41"/>
      <c r="OPW47" s="41"/>
      <c r="OPX47" s="41"/>
      <c r="OPY47" s="41"/>
      <c r="OPZ47" s="41"/>
      <c r="OQA47" s="41"/>
      <c r="OQB47" s="41"/>
      <c r="OQC47" s="41"/>
      <c r="OQD47" s="41"/>
      <c r="OQE47" s="41"/>
      <c r="OQF47" s="41"/>
      <c r="OQG47" s="41"/>
      <c r="OQH47" s="41"/>
      <c r="OQI47" s="41"/>
      <c r="OQJ47" s="41"/>
      <c r="OQK47" s="41"/>
      <c r="OQL47" s="41"/>
      <c r="OQM47" s="41"/>
      <c r="OQN47" s="41"/>
      <c r="OQO47" s="41"/>
      <c r="OQP47" s="41"/>
      <c r="OQQ47" s="41"/>
      <c r="OQR47" s="41"/>
      <c r="OQS47" s="41"/>
      <c r="OQT47" s="41"/>
      <c r="OQU47" s="41"/>
      <c r="OQV47" s="41"/>
      <c r="OQW47" s="41"/>
      <c r="OQX47" s="41"/>
      <c r="OQY47" s="41"/>
      <c r="OQZ47" s="41"/>
      <c r="ORA47" s="41"/>
      <c r="ORB47" s="41"/>
      <c r="ORC47" s="41"/>
      <c r="ORD47" s="41"/>
      <c r="ORE47" s="41"/>
      <c r="ORF47" s="41"/>
      <c r="ORG47" s="41"/>
      <c r="ORH47" s="41"/>
      <c r="ORI47" s="41"/>
      <c r="ORJ47" s="41"/>
      <c r="ORK47" s="41"/>
      <c r="ORL47" s="41"/>
      <c r="ORM47" s="41"/>
      <c r="ORN47" s="41"/>
      <c r="ORO47" s="41"/>
      <c r="ORP47" s="41"/>
      <c r="ORQ47" s="41"/>
      <c r="ORR47" s="41"/>
      <c r="ORS47" s="41"/>
      <c r="ORT47" s="41"/>
      <c r="ORU47" s="41"/>
      <c r="ORV47" s="41"/>
      <c r="ORW47" s="41"/>
      <c r="ORX47" s="41"/>
      <c r="ORY47" s="41"/>
      <c r="ORZ47" s="41"/>
      <c r="OSA47" s="41"/>
      <c r="OSB47" s="41"/>
      <c r="OSC47" s="41"/>
      <c r="OSD47" s="41"/>
      <c r="OSE47" s="41"/>
      <c r="OSF47" s="41"/>
      <c r="OSG47" s="41"/>
      <c r="OSH47" s="41"/>
      <c r="OSI47" s="41"/>
      <c r="OSJ47" s="41"/>
      <c r="OSK47" s="41"/>
      <c r="OSL47" s="41"/>
      <c r="OSM47" s="41"/>
      <c r="OSN47" s="41"/>
      <c r="OSO47" s="41"/>
      <c r="OSP47" s="41"/>
      <c r="OSQ47" s="41"/>
      <c r="OSR47" s="41"/>
      <c r="OSS47" s="41"/>
      <c r="OST47" s="41"/>
      <c r="OSU47" s="41"/>
      <c r="OSV47" s="41"/>
      <c r="OSW47" s="41"/>
      <c r="OSX47" s="41"/>
      <c r="OSY47" s="41"/>
      <c r="OSZ47" s="41"/>
      <c r="OTA47" s="41"/>
      <c r="OTB47" s="41"/>
      <c r="OTC47" s="41"/>
      <c r="OTD47" s="41"/>
      <c r="OTE47" s="41"/>
      <c r="OTF47" s="41"/>
      <c r="OTG47" s="41"/>
      <c r="OTH47" s="41"/>
      <c r="OTI47" s="41"/>
      <c r="OTJ47" s="41"/>
      <c r="OTK47" s="41"/>
      <c r="OTL47" s="41"/>
      <c r="OTM47" s="41"/>
      <c r="OTN47" s="41"/>
      <c r="OTO47" s="41"/>
      <c r="OTP47" s="41"/>
      <c r="OTQ47" s="41"/>
      <c r="OTR47" s="41"/>
      <c r="OTS47" s="41"/>
      <c r="OTT47" s="41"/>
      <c r="OTU47" s="41"/>
      <c r="OTV47" s="41"/>
      <c r="OTW47" s="41"/>
      <c r="OTX47" s="41"/>
      <c r="OTY47" s="41"/>
      <c r="OTZ47" s="41"/>
      <c r="OUA47" s="41"/>
      <c r="OUB47" s="41"/>
      <c r="OUC47" s="41"/>
      <c r="OUD47" s="41"/>
      <c r="OUE47" s="41"/>
      <c r="OUF47" s="41"/>
      <c r="OUG47" s="41"/>
      <c r="OUH47" s="41"/>
      <c r="OUI47" s="41"/>
      <c r="OUJ47" s="41"/>
      <c r="OUK47" s="41"/>
      <c r="OUL47" s="41"/>
      <c r="OUM47" s="41"/>
      <c r="OUN47" s="41"/>
      <c r="OUO47" s="41"/>
      <c r="OUP47" s="41"/>
      <c r="OUQ47" s="41"/>
      <c r="OUR47" s="41"/>
      <c r="OUS47" s="41"/>
      <c r="OUT47" s="41"/>
      <c r="OUU47" s="41"/>
      <c r="OUV47" s="41"/>
      <c r="OUW47" s="41"/>
      <c r="OUX47" s="41"/>
      <c r="OUY47" s="41"/>
      <c r="OUZ47" s="41"/>
      <c r="OVA47" s="41"/>
      <c r="OVB47" s="41"/>
      <c r="OVC47" s="41"/>
      <c r="OVD47" s="41"/>
      <c r="OVE47" s="41"/>
      <c r="OVF47" s="41"/>
      <c r="OVG47" s="41"/>
      <c r="OVH47" s="41"/>
      <c r="OVI47" s="41"/>
      <c r="OVJ47" s="41"/>
      <c r="OVK47" s="41"/>
      <c r="OVL47" s="41"/>
      <c r="OVM47" s="41"/>
      <c r="OVN47" s="41"/>
      <c r="OVO47" s="41"/>
      <c r="OVP47" s="41"/>
      <c r="OVQ47" s="41"/>
      <c r="OVR47" s="41"/>
      <c r="OVS47" s="41"/>
      <c r="OVT47" s="41"/>
      <c r="OVU47" s="41"/>
      <c r="OVV47" s="41"/>
      <c r="OVW47" s="41"/>
      <c r="OVX47" s="41"/>
      <c r="OVY47" s="41"/>
      <c r="OVZ47" s="41"/>
      <c r="OWA47" s="41"/>
      <c r="OWB47" s="41"/>
      <c r="OWC47" s="41"/>
      <c r="OWD47" s="41"/>
      <c r="OWE47" s="41"/>
      <c r="OWF47" s="41"/>
      <c r="OWG47" s="41"/>
      <c r="OWH47" s="41"/>
      <c r="OWI47" s="41"/>
      <c r="OWJ47" s="41"/>
      <c r="OWK47" s="41"/>
      <c r="OWL47" s="41"/>
      <c r="OWM47" s="41"/>
      <c r="OWN47" s="41"/>
      <c r="OWO47" s="41"/>
      <c r="OWP47" s="41"/>
      <c r="OWQ47" s="41"/>
      <c r="OWR47" s="41"/>
      <c r="OWS47" s="41"/>
      <c r="OWT47" s="41"/>
      <c r="OWU47" s="41"/>
      <c r="OWV47" s="41"/>
      <c r="OWW47" s="41"/>
      <c r="OWX47" s="41"/>
      <c r="OWY47" s="41"/>
      <c r="OWZ47" s="41"/>
      <c r="OXA47" s="41"/>
      <c r="OXB47" s="41"/>
      <c r="OXC47" s="41"/>
      <c r="OXD47" s="41"/>
      <c r="OXE47" s="41"/>
      <c r="OXF47" s="41"/>
      <c r="OXG47" s="41"/>
      <c r="OXH47" s="41"/>
      <c r="OXI47" s="41"/>
      <c r="OXJ47" s="41"/>
      <c r="OXK47" s="41"/>
      <c r="OXL47" s="41"/>
      <c r="OXM47" s="41"/>
      <c r="OXN47" s="41"/>
      <c r="OXO47" s="41"/>
      <c r="OXP47" s="41"/>
      <c r="OXQ47" s="41"/>
      <c r="OXR47" s="41"/>
      <c r="OXS47" s="41"/>
      <c r="OXT47" s="41"/>
      <c r="OXU47" s="41"/>
      <c r="OXV47" s="41"/>
      <c r="OXW47" s="41"/>
      <c r="OXX47" s="41"/>
      <c r="OXY47" s="41"/>
      <c r="OXZ47" s="41"/>
      <c r="OYA47" s="41"/>
      <c r="OYB47" s="41"/>
      <c r="OYC47" s="41"/>
      <c r="OYD47" s="41"/>
      <c r="OYE47" s="41"/>
      <c r="OYF47" s="41"/>
      <c r="OYG47" s="41"/>
      <c r="OYH47" s="41"/>
      <c r="OYI47" s="41"/>
      <c r="OYJ47" s="41"/>
      <c r="OYK47" s="41"/>
      <c r="OYL47" s="41"/>
      <c r="OYM47" s="41"/>
      <c r="OYN47" s="41"/>
      <c r="OYO47" s="41"/>
      <c r="OYP47" s="41"/>
      <c r="OYQ47" s="41"/>
      <c r="OYR47" s="41"/>
      <c r="OYS47" s="41"/>
      <c r="OYT47" s="41"/>
      <c r="OYU47" s="41"/>
      <c r="OYV47" s="41"/>
      <c r="OYW47" s="41"/>
      <c r="OYX47" s="41"/>
      <c r="OYY47" s="41"/>
      <c r="OYZ47" s="41"/>
      <c r="OZA47" s="41"/>
      <c r="OZB47" s="41"/>
      <c r="OZC47" s="41"/>
      <c r="OZD47" s="41"/>
      <c r="OZE47" s="41"/>
      <c r="OZF47" s="41"/>
      <c r="OZG47" s="41"/>
      <c r="OZH47" s="41"/>
      <c r="OZI47" s="41"/>
      <c r="OZJ47" s="41"/>
      <c r="OZK47" s="41"/>
      <c r="OZL47" s="41"/>
      <c r="OZM47" s="41"/>
      <c r="OZN47" s="41"/>
      <c r="OZO47" s="41"/>
      <c r="OZP47" s="41"/>
      <c r="OZQ47" s="41"/>
      <c r="OZR47" s="41"/>
      <c r="OZS47" s="41"/>
      <c r="OZT47" s="41"/>
      <c r="OZU47" s="41"/>
      <c r="OZV47" s="41"/>
      <c r="OZW47" s="41"/>
      <c r="OZX47" s="41"/>
      <c r="OZY47" s="41"/>
      <c r="OZZ47" s="41"/>
      <c r="PAA47" s="41"/>
      <c r="PAB47" s="41"/>
      <c r="PAC47" s="41"/>
      <c r="PAD47" s="41"/>
      <c r="PAE47" s="41"/>
      <c r="PAF47" s="41"/>
      <c r="PAG47" s="41"/>
      <c r="PAH47" s="41"/>
      <c r="PAI47" s="41"/>
      <c r="PAJ47" s="41"/>
      <c r="PAK47" s="41"/>
      <c r="PAL47" s="41"/>
      <c r="PAM47" s="41"/>
      <c r="PAN47" s="41"/>
      <c r="PAO47" s="41"/>
      <c r="PAP47" s="41"/>
      <c r="PAQ47" s="41"/>
      <c r="PAR47" s="41"/>
      <c r="PAS47" s="41"/>
      <c r="PAT47" s="41"/>
      <c r="PAU47" s="41"/>
      <c r="PAV47" s="41"/>
      <c r="PAW47" s="41"/>
      <c r="PAX47" s="41"/>
      <c r="PAY47" s="41"/>
      <c r="PAZ47" s="41"/>
      <c r="PBA47" s="41"/>
      <c r="PBB47" s="41"/>
      <c r="PBC47" s="41"/>
      <c r="PBD47" s="41"/>
      <c r="PBE47" s="41"/>
      <c r="PBF47" s="41"/>
      <c r="PBG47" s="41"/>
      <c r="PBH47" s="41"/>
      <c r="PBI47" s="41"/>
      <c r="PBJ47" s="41"/>
      <c r="PBK47" s="41"/>
      <c r="PBL47" s="41"/>
      <c r="PBM47" s="41"/>
      <c r="PBN47" s="41"/>
      <c r="PBO47" s="41"/>
      <c r="PBP47" s="41"/>
      <c r="PBQ47" s="41"/>
      <c r="PBR47" s="41"/>
      <c r="PBS47" s="41"/>
      <c r="PBT47" s="41"/>
      <c r="PBU47" s="41"/>
      <c r="PBV47" s="41"/>
      <c r="PBW47" s="41"/>
      <c r="PBX47" s="41"/>
      <c r="PBY47" s="41"/>
      <c r="PBZ47" s="41"/>
      <c r="PCA47" s="41"/>
      <c r="PCB47" s="41"/>
      <c r="PCC47" s="41"/>
      <c r="PCD47" s="41"/>
      <c r="PCE47" s="41"/>
      <c r="PCF47" s="41"/>
      <c r="PCG47" s="41"/>
      <c r="PCH47" s="41"/>
      <c r="PCI47" s="41"/>
      <c r="PCJ47" s="41"/>
      <c r="PCK47" s="41"/>
      <c r="PCL47" s="41"/>
      <c r="PCM47" s="41"/>
      <c r="PCN47" s="41"/>
      <c r="PCO47" s="41"/>
      <c r="PCP47" s="41"/>
      <c r="PCQ47" s="41"/>
      <c r="PCR47" s="41"/>
      <c r="PCS47" s="41"/>
      <c r="PCT47" s="41"/>
      <c r="PCU47" s="41"/>
      <c r="PCV47" s="41"/>
      <c r="PCW47" s="41"/>
      <c r="PCX47" s="41"/>
      <c r="PCY47" s="41"/>
      <c r="PCZ47" s="41"/>
      <c r="PDA47" s="41"/>
      <c r="PDB47" s="41"/>
      <c r="PDC47" s="41"/>
      <c r="PDD47" s="41"/>
      <c r="PDE47" s="41"/>
      <c r="PDF47" s="41"/>
      <c r="PDG47" s="41"/>
      <c r="PDH47" s="41"/>
      <c r="PDI47" s="41"/>
      <c r="PDJ47" s="41"/>
      <c r="PDK47" s="41"/>
      <c r="PDL47" s="41"/>
      <c r="PDM47" s="41"/>
      <c r="PDN47" s="41"/>
      <c r="PDO47" s="41"/>
      <c r="PDP47" s="41"/>
      <c r="PDQ47" s="41"/>
      <c r="PDR47" s="41"/>
      <c r="PDS47" s="41"/>
      <c r="PDT47" s="41"/>
      <c r="PDU47" s="41"/>
      <c r="PDV47" s="41"/>
      <c r="PDW47" s="41"/>
      <c r="PDX47" s="41"/>
      <c r="PDY47" s="41"/>
      <c r="PDZ47" s="41"/>
      <c r="PEA47" s="41"/>
      <c r="PEB47" s="41"/>
      <c r="PEC47" s="41"/>
      <c r="PED47" s="41"/>
      <c r="PEE47" s="41"/>
      <c r="PEF47" s="41"/>
      <c r="PEG47" s="41"/>
      <c r="PEH47" s="41"/>
      <c r="PEI47" s="41"/>
      <c r="PEJ47" s="41"/>
      <c r="PEK47" s="41"/>
      <c r="PEL47" s="41"/>
      <c r="PEM47" s="41"/>
      <c r="PEN47" s="41"/>
      <c r="PEO47" s="41"/>
      <c r="PEP47" s="41"/>
      <c r="PEQ47" s="41"/>
      <c r="PER47" s="41"/>
      <c r="PES47" s="41"/>
      <c r="PET47" s="41"/>
      <c r="PEU47" s="41"/>
      <c r="PEV47" s="41"/>
      <c r="PEW47" s="41"/>
      <c r="PEX47" s="41"/>
      <c r="PEY47" s="41"/>
      <c r="PEZ47" s="41"/>
      <c r="PFA47" s="41"/>
      <c r="PFB47" s="41"/>
      <c r="PFC47" s="41"/>
      <c r="PFD47" s="41"/>
      <c r="PFE47" s="41"/>
      <c r="PFF47" s="41"/>
      <c r="PFG47" s="41"/>
      <c r="PFH47" s="41"/>
      <c r="PFI47" s="41"/>
      <c r="PFJ47" s="41"/>
      <c r="PFK47" s="41"/>
      <c r="PFL47" s="41"/>
      <c r="PFM47" s="41"/>
      <c r="PFN47" s="41"/>
      <c r="PFO47" s="41"/>
      <c r="PFP47" s="41"/>
      <c r="PFQ47" s="41"/>
      <c r="PFR47" s="41"/>
      <c r="PFS47" s="41"/>
      <c r="PFT47" s="41"/>
      <c r="PFU47" s="41"/>
      <c r="PFV47" s="41"/>
      <c r="PFW47" s="41"/>
      <c r="PFX47" s="41"/>
      <c r="PFY47" s="41"/>
      <c r="PFZ47" s="41"/>
      <c r="PGA47" s="41"/>
      <c r="PGB47" s="41"/>
      <c r="PGC47" s="41"/>
      <c r="PGD47" s="41"/>
      <c r="PGE47" s="41"/>
      <c r="PGF47" s="41"/>
      <c r="PGG47" s="41"/>
      <c r="PGH47" s="41"/>
      <c r="PGI47" s="41"/>
      <c r="PGJ47" s="41"/>
      <c r="PGK47" s="41"/>
      <c r="PGL47" s="41"/>
      <c r="PGM47" s="41"/>
      <c r="PGN47" s="41"/>
      <c r="PGO47" s="41"/>
      <c r="PGP47" s="41"/>
      <c r="PGQ47" s="41"/>
      <c r="PGR47" s="41"/>
      <c r="PGS47" s="41"/>
      <c r="PGT47" s="41"/>
      <c r="PGU47" s="41"/>
      <c r="PGV47" s="41"/>
      <c r="PGW47" s="41"/>
      <c r="PGX47" s="41"/>
      <c r="PGY47" s="41"/>
      <c r="PGZ47" s="41"/>
      <c r="PHA47" s="41"/>
      <c r="PHB47" s="41"/>
      <c r="PHC47" s="41"/>
      <c r="PHD47" s="41"/>
      <c r="PHE47" s="41"/>
      <c r="PHF47" s="41"/>
      <c r="PHG47" s="41"/>
      <c r="PHH47" s="41"/>
      <c r="PHI47" s="41"/>
      <c r="PHJ47" s="41"/>
      <c r="PHK47" s="41"/>
      <c r="PHL47" s="41"/>
      <c r="PHM47" s="41"/>
      <c r="PHN47" s="41"/>
      <c r="PHO47" s="41"/>
      <c r="PHP47" s="41"/>
      <c r="PHQ47" s="41"/>
      <c r="PHR47" s="41"/>
      <c r="PHS47" s="41"/>
      <c r="PHT47" s="41"/>
      <c r="PHU47" s="41"/>
      <c r="PHV47" s="41"/>
      <c r="PHW47" s="41"/>
      <c r="PHX47" s="41"/>
      <c r="PHY47" s="41"/>
      <c r="PHZ47" s="41"/>
      <c r="PIA47" s="41"/>
      <c r="PIB47" s="41"/>
      <c r="PIC47" s="41"/>
      <c r="PID47" s="41"/>
      <c r="PIE47" s="41"/>
      <c r="PIF47" s="41"/>
      <c r="PIG47" s="41"/>
      <c r="PIH47" s="41"/>
      <c r="PII47" s="41"/>
      <c r="PIJ47" s="41"/>
      <c r="PIK47" s="41"/>
      <c r="PIL47" s="41"/>
      <c r="PIM47" s="41"/>
      <c r="PIN47" s="41"/>
      <c r="PIO47" s="41"/>
      <c r="PIP47" s="41"/>
      <c r="PIQ47" s="41"/>
      <c r="PIR47" s="41"/>
      <c r="PIS47" s="41"/>
      <c r="PIT47" s="41"/>
      <c r="PIU47" s="41"/>
      <c r="PIV47" s="41"/>
      <c r="PIW47" s="41"/>
      <c r="PIX47" s="41"/>
      <c r="PIY47" s="41"/>
      <c r="PIZ47" s="41"/>
      <c r="PJA47" s="41"/>
      <c r="PJB47" s="41"/>
      <c r="PJC47" s="41"/>
      <c r="PJD47" s="41"/>
      <c r="PJE47" s="41"/>
      <c r="PJF47" s="41"/>
      <c r="PJG47" s="41"/>
      <c r="PJH47" s="41"/>
      <c r="PJI47" s="41"/>
      <c r="PJJ47" s="41"/>
      <c r="PJK47" s="41"/>
      <c r="PJL47" s="41"/>
      <c r="PJM47" s="41"/>
      <c r="PJN47" s="41"/>
      <c r="PJO47" s="41"/>
      <c r="PJP47" s="41"/>
      <c r="PJQ47" s="41"/>
      <c r="PJR47" s="41"/>
      <c r="PJS47" s="41"/>
      <c r="PJT47" s="41"/>
      <c r="PJU47" s="41"/>
      <c r="PJV47" s="41"/>
      <c r="PJW47" s="41"/>
      <c r="PJX47" s="41"/>
      <c r="PJY47" s="41"/>
      <c r="PJZ47" s="41"/>
      <c r="PKA47" s="41"/>
      <c r="PKB47" s="41"/>
      <c r="PKC47" s="41"/>
      <c r="PKD47" s="41"/>
      <c r="PKE47" s="41"/>
      <c r="PKF47" s="41"/>
      <c r="PKG47" s="41"/>
      <c r="PKH47" s="41"/>
      <c r="PKI47" s="41"/>
      <c r="PKJ47" s="41"/>
      <c r="PKK47" s="41"/>
      <c r="PKL47" s="41"/>
      <c r="PKM47" s="41"/>
      <c r="PKN47" s="41"/>
      <c r="PKO47" s="41"/>
      <c r="PKP47" s="41"/>
      <c r="PKQ47" s="41"/>
      <c r="PKR47" s="41"/>
      <c r="PKS47" s="41"/>
      <c r="PKT47" s="41"/>
      <c r="PKU47" s="41"/>
      <c r="PKV47" s="41"/>
      <c r="PKW47" s="41"/>
      <c r="PKX47" s="41"/>
      <c r="PKY47" s="41"/>
      <c r="PKZ47" s="41"/>
      <c r="PLA47" s="41"/>
      <c r="PLB47" s="41"/>
      <c r="PLC47" s="41"/>
      <c r="PLD47" s="41"/>
      <c r="PLE47" s="41"/>
      <c r="PLF47" s="41"/>
      <c r="PLG47" s="41"/>
      <c r="PLH47" s="41"/>
      <c r="PLI47" s="41"/>
      <c r="PLJ47" s="41"/>
      <c r="PLK47" s="41"/>
      <c r="PLL47" s="41"/>
      <c r="PLM47" s="41"/>
      <c r="PLN47" s="41"/>
      <c r="PLO47" s="41"/>
      <c r="PLP47" s="41"/>
      <c r="PLQ47" s="41"/>
      <c r="PLR47" s="41"/>
      <c r="PLS47" s="41"/>
      <c r="PLT47" s="41"/>
      <c r="PLU47" s="41"/>
      <c r="PLV47" s="41"/>
      <c r="PLW47" s="41"/>
      <c r="PLX47" s="41"/>
      <c r="PLY47" s="41"/>
      <c r="PLZ47" s="41"/>
      <c r="PMA47" s="41"/>
      <c r="PMB47" s="41"/>
      <c r="PMC47" s="41"/>
      <c r="PMD47" s="41"/>
      <c r="PME47" s="41"/>
      <c r="PMF47" s="41"/>
      <c r="PMG47" s="41"/>
      <c r="PMH47" s="41"/>
      <c r="PMI47" s="41"/>
      <c r="PMJ47" s="41"/>
      <c r="PMK47" s="41"/>
      <c r="PML47" s="41"/>
      <c r="PMM47" s="41"/>
      <c r="PMN47" s="41"/>
      <c r="PMO47" s="41"/>
      <c r="PMP47" s="41"/>
      <c r="PMQ47" s="41"/>
      <c r="PMR47" s="41"/>
      <c r="PMS47" s="41"/>
      <c r="PMT47" s="41"/>
      <c r="PMU47" s="41"/>
      <c r="PMV47" s="41"/>
      <c r="PMW47" s="41"/>
      <c r="PMX47" s="41"/>
      <c r="PMY47" s="41"/>
      <c r="PMZ47" s="41"/>
      <c r="PNA47" s="41"/>
      <c r="PNB47" s="41"/>
      <c r="PNC47" s="41"/>
      <c r="PND47" s="41"/>
      <c r="PNE47" s="41"/>
      <c r="PNF47" s="41"/>
      <c r="PNG47" s="41"/>
      <c r="PNH47" s="41"/>
      <c r="PNI47" s="41"/>
      <c r="PNJ47" s="41"/>
      <c r="PNK47" s="41"/>
      <c r="PNL47" s="41"/>
      <c r="PNM47" s="41"/>
      <c r="PNN47" s="41"/>
      <c r="PNO47" s="41"/>
      <c r="PNP47" s="41"/>
      <c r="PNQ47" s="41"/>
      <c r="PNR47" s="41"/>
      <c r="PNS47" s="41"/>
      <c r="PNT47" s="41"/>
      <c r="PNU47" s="41"/>
      <c r="PNV47" s="41"/>
      <c r="PNW47" s="41"/>
      <c r="PNX47" s="41"/>
      <c r="PNY47" s="41"/>
      <c r="PNZ47" s="41"/>
      <c r="POA47" s="41"/>
      <c r="POB47" s="41"/>
      <c r="POC47" s="41"/>
      <c r="POD47" s="41"/>
      <c r="POE47" s="41"/>
      <c r="POF47" s="41"/>
      <c r="POG47" s="41"/>
      <c r="POH47" s="41"/>
      <c r="POI47" s="41"/>
      <c r="POJ47" s="41"/>
      <c r="POK47" s="41"/>
      <c r="POL47" s="41"/>
      <c r="POM47" s="41"/>
      <c r="PON47" s="41"/>
      <c r="POO47" s="41"/>
      <c r="POP47" s="41"/>
      <c r="POQ47" s="41"/>
      <c r="POR47" s="41"/>
      <c r="POS47" s="41"/>
      <c r="POT47" s="41"/>
      <c r="POU47" s="41"/>
      <c r="POV47" s="41"/>
      <c r="POW47" s="41"/>
      <c r="POX47" s="41"/>
      <c r="POY47" s="41"/>
      <c r="POZ47" s="41"/>
      <c r="PPA47" s="41"/>
      <c r="PPB47" s="41"/>
      <c r="PPC47" s="41"/>
      <c r="PPD47" s="41"/>
      <c r="PPE47" s="41"/>
      <c r="PPF47" s="41"/>
      <c r="PPG47" s="41"/>
      <c r="PPH47" s="41"/>
      <c r="PPI47" s="41"/>
      <c r="PPJ47" s="41"/>
      <c r="PPK47" s="41"/>
      <c r="PPL47" s="41"/>
      <c r="PPM47" s="41"/>
      <c r="PPN47" s="41"/>
      <c r="PPO47" s="41"/>
      <c r="PPP47" s="41"/>
      <c r="PPQ47" s="41"/>
      <c r="PPR47" s="41"/>
      <c r="PPS47" s="41"/>
      <c r="PPT47" s="41"/>
      <c r="PPU47" s="41"/>
      <c r="PPV47" s="41"/>
      <c r="PPW47" s="41"/>
      <c r="PPX47" s="41"/>
      <c r="PPY47" s="41"/>
      <c r="PPZ47" s="41"/>
      <c r="PQA47" s="41"/>
      <c r="PQB47" s="41"/>
      <c r="PQC47" s="41"/>
      <c r="PQD47" s="41"/>
      <c r="PQE47" s="41"/>
      <c r="PQF47" s="41"/>
      <c r="PQG47" s="41"/>
      <c r="PQH47" s="41"/>
      <c r="PQI47" s="41"/>
      <c r="PQJ47" s="41"/>
      <c r="PQK47" s="41"/>
      <c r="PQL47" s="41"/>
      <c r="PQM47" s="41"/>
      <c r="PQN47" s="41"/>
      <c r="PQO47" s="41"/>
      <c r="PQP47" s="41"/>
      <c r="PQQ47" s="41"/>
      <c r="PQR47" s="41"/>
      <c r="PQS47" s="41"/>
      <c r="PQT47" s="41"/>
      <c r="PQU47" s="41"/>
      <c r="PQV47" s="41"/>
      <c r="PQW47" s="41"/>
      <c r="PQX47" s="41"/>
      <c r="PQY47" s="41"/>
      <c r="PQZ47" s="41"/>
      <c r="PRA47" s="41"/>
      <c r="PRB47" s="41"/>
      <c r="PRC47" s="41"/>
      <c r="PRD47" s="41"/>
      <c r="PRE47" s="41"/>
      <c r="PRF47" s="41"/>
      <c r="PRG47" s="41"/>
      <c r="PRH47" s="41"/>
      <c r="PRI47" s="41"/>
      <c r="PRJ47" s="41"/>
      <c r="PRK47" s="41"/>
      <c r="PRL47" s="41"/>
      <c r="PRM47" s="41"/>
      <c r="PRN47" s="41"/>
      <c r="PRO47" s="41"/>
      <c r="PRP47" s="41"/>
      <c r="PRQ47" s="41"/>
      <c r="PRR47" s="41"/>
      <c r="PRS47" s="41"/>
      <c r="PRT47" s="41"/>
      <c r="PRU47" s="41"/>
      <c r="PRV47" s="41"/>
      <c r="PRW47" s="41"/>
      <c r="PRX47" s="41"/>
      <c r="PRY47" s="41"/>
      <c r="PRZ47" s="41"/>
      <c r="PSA47" s="41"/>
      <c r="PSB47" s="41"/>
      <c r="PSC47" s="41"/>
      <c r="PSD47" s="41"/>
      <c r="PSE47" s="41"/>
      <c r="PSF47" s="41"/>
      <c r="PSG47" s="41"/>
      <c r="PSH47" s="41"/>
      <c r="PSI47" s="41"/>
      <c r="PSJ47" s="41"/>
      <c r="PSK47" s="41"/>
      <c r="PSL47" s="41"/>
      <c r="PSM47" s="41"/>
      <c r="PSN47" s="41"/>
      <c r="PSO47" s="41"/>
      <c r="PSP47" s="41"/>
      <c r="PSQ47" s="41"/>
      <c r="PSR47" s="41"/>
      <c r="PSS47" s="41"/>
      <c r="PST47" s="41"/>
      <c r="PSU47" s="41"/>
      <c r="PSV47" s="41"/>
      <c r="PSW47" s="41"/>
      <c r="PSX47" s="41"/>
      <c r="PSY47" s="41"/>
      <c r="PSZ47" s="41"/>
      <c r="PTA47" s="41"/>
      <c r="PTB47" s="41"/>
      <c r="PTC47" s="41"/>
      <c r="PTD47" s="41"/>
      <c r="PTE47" s="41"/>
      <c r="PTF47" s="41"/>
      <c r="PTG47" s="41"/>
      <c r="PTH47" s="41"/>
      <c r="PTI47" s="41"/>
      <c r="PTJ47" s="41"/>
      <c r="PTK47" s="41"/>
      <c r="PTL47" s="41"/>
      <c r="PTM47" s="41"/>
      <c r="PTN47" s="41"/>
      <c r="PTO47" s="41"/>
      <c r="PTP47" s="41"/>
      <c r="PTQ47" s="41"/>
      <c r="PTR47" s="41"/>
      <c r="PTS47" s="41"/>
      <c r="PTT47" s="41"/>
      <c r="PTU47" s="41"/>
      <c r="PTV47" s="41"/>
      <c r="PTW47" s="41"/>
      <c r="PTX47" s="41"/>
      <c r="PTY47" s="41"/>
      <c r="PTZ47" s="41"/>
      <c r="PUA47" s="41"/>
      <c r="PUB47" s="41"/>
      <c r="PUC47" s="41"/>
      <c r="PUD47" s="41"/>
      <c r="PUE47" s="41"/>
      <c r="PUF47" s="41"/>
      <c r="PUG47" s="41"/>
      <c r="PUH47" s="41"/>
      <c r="PUI47" s="41"/>
      <c r="PUJ47" s="41"/>
      <c r="PUK47" s="41"/>
      <c r="PUL47" s="41"/>
      <c r="PUM47" s="41"/>
      <c r="PUN47" s="41"/>
      <c r="PUO47" s="41"/>
      <c r="PUP47" s="41"/>
      <c r="PUQ47" s="41"/>
      <c r="PUR47" s="41"/>
      <c r="PUS47" s="41"/>
      <c r="PUT47" s="41"/>
      <c r="PUU47" s="41"/>
      <c r="PUV47" s="41"/>
      <c r="PUW47" s="41"/>
      <c r="PUX47" s="41"/>
      <c r="PUY47" s="41"/>
      <c r="PUZ47" s="41"/>
      <c r="PVA47" s="41"/>
      <c r="PVB47" s="41"/>
      <c r="PVC47" s="41"/>
      <c r="PVD47" s="41"/>
      <c r="PVE47" s="41"/>
      <c r="PVF47" s="41"/>
      <c r="PVG47" s="41"/>
      <c r="PVH47" s="41"/>
      <c r="PVI47" s="41"/>
      <c r="PVJ47" s="41"/>
      <c r="PVK47" s="41"/>
      <c r="PVL47" s="41"/>
      <c r="PVM47" s="41"/>
      <c r="PVN47" s="41"/>
      <c r="PVO47" s="41"/>
      <c r="PVP47" s="41"/>
      <c r="PVQ47" s="41"/>
      <c r="PVR47" s="41"/>
      <c r="PVS47" s="41"/>
      <c r="PVT47" s="41"/>
      <c r="PVU47" s="41"/>
      <c r="PVV47" s="41"/>
      <c r="PVW47" s="41"/>
      <c r="PVX47" s="41"/>
      <c r="PVY47" s="41"/>
      <c r="PVZ47" s="41"/>
      <c r="PWA47" s="41"/>
      <c r="PWB47" s="41"/>
      <c r="PWC47" s="41"/>
      <c r="PWD47" s="41"/>
      <c r="PWE47" s="41"/>
      <c r="PWF47" s="41"/>
      <c r="PWG47" s="41"/>
      <c r="PWH47" s="41"/>
      <c r="PWI47" s="41"/>
      <c r="PWJ47" s="41"/>
      <c r="PWK47" s="41"/>
      <c r="PWL47" s="41"/>
      <c r="PWM47" s="41"/>
      <c r="PWN47" s="41"/>
      <c r="PWO47" s="41"/>
      <c r="PWP47" s="41"/>
      <c r="PWQ47" s="41"/>
      <c r="PWR47" s="41"/>
      <c r="PWS47" s="41"/>
      <c r="PWT47" s="41"/>
      <c r="PWU47" s="41"/>
      <c r="PWV47" s="41"/>
      <c r="PWW47" s="41"/>
      <c r="PWX47" s="41"/>
      <c r="PWY47" s="41"/>
      <c r="PWZ47" s="41"/>
      <c r="PXA47" s="41"/>
      <c r="PXB47" s="41"/>
      <c r="PXC47" s="41"/>
      <c r="PXD47" s="41"/>
      <c r="PXE47" s="41"/>
      <c r="PXF47" s="41"/>
      <c r="PXG47" s="41"/>
      <c r="PXH47" s="41"/>
      <c r="PXI47" s="41"/>
      <c r="PXJ47" s="41"/>
      <c r="PXK47" s="41"/>
      <c r="PXL47" s="41"/>
      <c r="PXM47" s="41"/>
      <c r="PXN47" s="41"/>
      <c r="PXO47" s="41"/>
      <c r="PXP47" s="41"/>
      <c r="PXQ47" s="41"/>
      <c r="PXR47" s="41"/>
      <c r="PXS47" s="41"/>
      <c r="PXT47" s="41"/>
      <c r="PXU47" s="41"/>
      <c r="PXV47" s="41"/>
      <c r="PXW47" s="41"/>
      <c r="PXX47" s="41"/>
      <c r="PXY47" s="41"/>
      <c r="PXZ47" s="41"/>
      <c r="PYA47" s="41"/>
      <c r="PYB47" s="41"/>
      <c r="PYC47" s="41"/>
      <c r="PYD47" s="41"/>
      <c r="PYE47" s="41"/>
      <c r="PYF47" s="41"/>
      <c r="PYG47" s="41"/>
      <c r="PYH47" s="41"/>
      <c r="PYI47" s="41"/>
      <c r="PYJ47" s="41"/>
      <c r="PYK47" s="41"/>
      <c r="PYL47" s="41"/>
      <c r="PYM47" s="41"/>
      <c r="PYN47" s="41"/>
      <c r="PYO47" s="41"/>
      <c r="PYP47" s="41"/>
      <c r="PYQ47" s="41"/>
      <c r="PYR47" s="41"/>
      <c r="PYS47" s="41"/>
      <c r="PYT47" s="41"/>
      <c r="PYU47" s="41"/>
      <c r="PYV47" s="41"/>
      <c r="PYW47" s="41"/>
      <c r="PYX47" s="41"/>
      <c r="PYY47" s="41"/>
      <c r="PYZ47" s="41"/>
      <c r="PZA47" s="41"/>
      <c r="PZB47" s="41"/>
      <c r="PZC47" s="41"/>
      <c r="PZD47" s="41"/>
      <c r="PZE47" s="41"/>
      <c r="PZF47" s="41"/>
      <c r="PZG47" s="41"/>
      <c r="PZH47" s="41"/>
      <c r="PZI47" s="41"/>
      <c r="PZJ47" s="41"/>
      <c r="PZK47" s="41"/>
      <c r="PZL47" s="41"/>
      <c r="PZM47" s="41"/>
      <c r="PZN47" s="41"/>
      <c r="PZO47" s="41"/>
      <c r="PZP47" s="41"/>
      <c r="PZQ47" s="41"/>
      <c r="PZR47" s="41"/>
      <c r="PZS47" s="41"/>
      <c r="PZT47" s="41"/>
      <c r="PZU47" s="41"/>
      <c r="PZV47" s="41"/>
      <c r="PZW47" s="41"/>
      <c r="PZX47" s="41"/>
      <c r="PZY47" s="41"/>
      <c r="PZZ47" s="41"/>
      <c r="QAA47" s="41"/>
      <c r="QAB47" s="41"/>
      <c r="QAC47" s="41"/>
      <c r="QAD47" s="41"/>
      <c r="QAE47" s="41"/>
      <c r="QAF47" s="41"/>
      <c r="QAG47" s="41"/>
      <c r="QAH47" s="41"/>
      <c r="QAI47" s="41"/>
      <c r="QAJ47" s="41"/>
      <c r="QAK47" s="41"/>
      <c r="QAL47" s="41"/>
      <c r="QAM47" s="41"/>
      <c r="QAN47" s="41"/>
      <c r="QAO47" s="41"/>
      <c r="QAP47" s="41"/>
      <c r="QAQ47" s="41"/>
      <c r="QAR47" s="41"/>
      <c r="QAS47" s="41"/>
      <c r="QAT47" s="41"/>
      <c r="QAU47" s="41"/>
      <c r="QAV47" s="41"/>
      <c r="QAW47" s="41"/>
      <c r="QAX47" s="41"/>
      <c r="QAY47" s="41"/>
      <c r="QAZ47" s="41"/>
      <c r="QBA47" s="41"/>
      <c r="QBB47" s="41"/>
      <c r="QBC47" s="41"/>
      <c r="QBD47" s="41"/>
      <c r="QBE47" s="41"/>
      <c r="QBF47" s="41"/>
      <c r="QBG47" s="41"/>
      <c r="QBH47" s="41"/>
      <c r="QBI47" s="41"/>
      <c r="QBJ47" s="41"/>
      <c r="QBK47" s="41"/>
      <c r="QBL47" s="41"/>
      <c r="QBM47" s="41"/>
      <c r="QBN47" s="41"/>
      <c r="QBO47" s="41"/>
      <c r="QBP47" s="41"/>
      <c r="QBQ47" s="41"/>
      <c r="QBR47" s="41"/>
      <c r="QBS47" s="41"/>
      <c r="QBT47" s="41"/>
      <c r="QBU47" s="41"/>
      <c r="QBV47" s="41"/>
      <c r="QBW47" s="41"/>
      <c r="QBX47" s="41"/>
      <c r="QBY47" s="41"/>
      <c r="QBZ47" s="41"/>
      <c r="QCA47" s="41"/>
      <c r="QCB47" s="41"/>
      <c r="QCC47" s="41"/>
      <c r="QCD47" s="41"/>
      <c r="QCE47" s="41"/>
      <c r="QCF47" s="41"/>
      <c r="QCG47" s="41"/>
      <c r="QCH47" s="41"/>
      <c r="QCI47" s="41"/>
      <c r="QCJ47" s="41"/>
      <c r="QCK47" s="41"/>
      <c r="QCL47" s="41"/>
      <c r="QCM47" s="41"/>
      <c r="QCN47" s="41"/>
      <c r="QCO47" s="41"/>
      <c r="QCP47" s="41"/>
      <c r="QCQ47" s="41"/>
      <c r="QCR47" s="41"/>
      <c r="QCS47" s="41"/>
      <c r="QCT47" s="41"/>
      <c r="QCU47" s="41"/>
      <c r="QCV47" s="41"/>
      <c r="QCW47" s="41"/>
      <c r="QCX47" s="41"/>
      <c r="QCY47" s="41"/>
      <c r="QCZ47" s="41"/>
      <c r="QDA47" s="41"/>
      <c r="QDB47" s="41"/>
      <c r="QDC47" s="41"/>
      <c r="QDD47" s="41"/>
      <c r="QDE47" s="41"/>
      <c r="QDF47" s="41"/>
      <c r="QDG47" s="41"/>
      <c r="QDH47" s="41"/>
      <c r="QDI47" s="41"/>
      <c r="QDJ47" s="41"/>
      <c r="QDK47" s="41"/>
      <c r="QDL47" s="41"/>
      <c r="QDM47" s="41"/>
      <c r="QDN47" s="41"/>
      <c r="QDO47" s="41"/>
      <c r="QDP47" s="41"/>
      <c r="QDQ47" s="41"/>
      <c r="QDR47" s="41"/>
      <c r="QDS47" s="41"/>
      <c r="QDT47" s="41"/>
      <c r="QDU47" s="41"/>
      <c r="QDV47" s="41"/>
      <c r="QDW47" s="41"/>
      <c r="QDX47" s="41"/>
      <c r="QDY47" s="41"/>
      <c r="QDZ47" s="41"/>
      <c r="QEA47" s="41"/>
      <c r="QEB47" s="41"/>
      <c r="QEC47" s="41"/>
      <c r="QED47" s="41"/>
      <c r="QEE47" s="41"/>
      <c r="QEF47" s="41"/>
      <c r="QEG47" s="41"/>
      <c r="QEH47" s="41"/>
      <c r="QEI47" s="41"/>
      <c r="QEJ47" s="41"/>
      <c r="QEK47" s="41"/>
      <c r="QEL47" s="41"/>
      <c r="QEM47" s="41"/>
      <c r="QEN47" s="41"/>
      <c r="QEO47" s="41"/>
      <c r="QEP47" s="41"/>
      <c r="QEQ47" s="41"/>
      <c r="QER47" s="41"/>
      <c r="QES47" s="41"/>
      <c r="QET47" s="41"/>
      <c r="QEU47" s="41"/>
      <c r="QEV47" s="41"/>
      <c r="QEW47" s="41"/>
      <c r="QEX47" s="41"/>
      <c r="QEY47" s="41"/>
      <c r="QEZ47" s="41"/>
      <c r="QFA47" s="41"/>
      <c r="QFB47" s="41"/>
      <c r="QFC47" s="41"/>
      <c r="QFD47" s="41"/>
      <c r="QFE47" s="41"/>
      <c r="QFF47" s="41"/>
      <c r="QFG47" s="41"/>
      <c r="QFH47" s="41"/>
      <c r="QFI47" s="41"/>
      <c r="QFJ47" s="41"/>
      <c r="QFK47" s="41"/>
      <c r="QFL47" s="41"/>
      <c r="QFM47" s="41"/>
      <c r="QFN47" s="41"/>
      <c r="QFO47" s="41"/>
      <c r="QFP47" s="41"/>
      <c r="QFQ47" s="41"/>
      <c r="QFR47" s="41"/>
      <c r="QFS47" s="41"/>
      <c r="QFT47" s="41"/>
      <c r="QFU47" s="41"/>
      <c r="QFV47" s="41"/>
      <c r="QFW47" s="41"/>
      <c r="QFX47" s="41"/>
      <c r="QFY47" s="41"/>
      <c r="QFZ47" s="41"/>
      <c r="QGA47" s="41"/>
      <c r="QGB47" s="41"/>
      <c r="QGC47" s="41"/>
      <c r="QGD47" s="41"/>
      <c r="QGE47" s="41"/>
      <c r="QGF47" s="41"/>
      <c r="QGG47" s="41"/>
      <c r="QGH47" s="41"/>
      <c r="QGI47" s="41"/>
      <c r="QGJ47" s="41"/>
      <c r="QGK47" s="41"/>
      <c r="QGL47" s="41"/>
      <c r="QGM47" s="41"/>
      <c r="QGN47" s="41"/>
      <c r="QGO47" s="41"/>
      <c r="QGP47" s="41"/>
      <c r="QGQ47" s="41"/>
      <c r="QGR47" s="41"/>
      <c r="QGS47" s="41"/>
      <c r="QGT47" s="41"/>
      <c r="QGU47" s="41"/>
      <c r="QGV47" s="41"/>
      <c r="QGW47" s="41"/>
      <c r="QGX47" s="41"/>
      <c r="QGY47" s="41"/>
      <c r="QGZ47" s="41"/>
      <c r="QHA47" s="41"/>
      <c r="QHB47" s="41"/>
      <c r="QHC47" s="41"/>
      <c r="QHD47" s="41"/>
      <c r="QHE47" s="41"/>
      <c r="QHF47" s="41"/>
      <c r="QHG47" s="41"/>
      <c r="QHH47" s="41"/>
      <c r="QHI47" s="41"/>
      <c r="QHJ47" s="41"/>
      <c r="QHK47" s="41"/>
      <c r="QHL47" s="41"/>
      <c r="QHM47" s="41"/>
      <c r="QHN47" s="41"/>
      <c r="QHO47" s="41"/>
      <c r="QHP47" s="41"/>
      <c r="QHQ47" s="41"/>
      <c r="QHR47" s="41"/>
      <c r="QHS47" s="41"/>
      <c r="QHT47" s="41"/>
      <c r="QHU47" s="41"/>
      <c r="QHV47" s="41"/>
      <c r="QHW47" s="41"/>
      <c r="QHX47" s="41"/>
      <c r="QHY47" s="41"/>
      <c r="QHZ47" s="41"/>
      <c r="QIA47" s="41"/>
      <c r="QIB47" s="41"/>
      <c r="QIC47" s="41"/>
      <c r="QID47" s="41"/>
      <c r="QIE47" s="41"/>
      <c r="QIF47" s="41"/>
      <c r="QIG47" s="41"/>
      <c r="QIH47" s="41"/>
      <c r="QII47" s="41"/>
      <c r="QIJ47" s="41"/>
      <c r="QIK47" s="41"/>
      <c r="QIL47" s="41"/>
      <c r="QIM47" s="41"/>
      <c r="QIN47" s="41"/>
      <c r="QIO47" s="41"/>
      <c r="QIP47" s="41"/>
      <c r="QIQ47" s="41"/>
      <c r="QIR47" s="41"/>
      <c r="QIS47" s="41"/>
      <c r="QIT47" s="41"/>
      <c r="QIU47" s="41"/>
      <c r="QIV47" s="41"/>
      <c r="QIW47" s="41"/>
      <c r="QIX47" s="41"/>
      <c r="QIY47" s="41"/>
      <c r="QIZ47" s="41"/>
      <c r="QJA47" s="41"/>
      <c r="QJB47" s="41"/>
      <c r="QJC47" s="41"/>
      <c r="QJD47" s="41"/>
      <c r="QJE47" s="41"/>
      <c r="QJF47" s="41"/>
      <c r="QJG47" s="41"/>
      <c r="QJH47" s="41"/>
      <c r="QJI47" s="41"/>
      <c r="QJJ47" s="41"/>
      <c r="QJK47" s="41"/>
      <c r="QJL47" s="41"/>
      <c r="QJM47" s="41"/>
      <c r="QJN47" s="41"/>
      <c r="QJO47" s="41"/>
      <c r="QJP47" s="41"/>
      <c r="QJQ47" s="41"/>
      <c r="QJR47" s="41"/>
      <c r="QJS47" s="41"/>
      <c r="QJT47" s="41"/>
      <c r="QJU47" s="41"/>
      <c r="QJV47" s="41"/>
      <c r="QJW47" s="41"/>
      <c r="QJX47" s="41"/>
      <c r="QJY47" s="41"/>
      <c r="QJZ47" s="41"/>
      <c r="QKA47" s="41"/>
      <c r="QKB47" s="41"/>
      <c r="QKC47" s="41"/>
      <c r="QKD47" s="41"/>
      <c r="QKE47" s="41"/>
      <c r="QKF47" s="41"/>
      <c r="QKG47" s="41"/>
      <c r="QKH47" s="41"/>
      <c r="QKI47" s="41"/>
      <c r="QKJ47" s="41"/>
      <c r="QKK47" s="41"/>
      <c r="QKL47" s="41"/>
      <c r="QKM47" s="41"/>
      <c r="QKN47" s="41"/>
      <c r="QKO47" s="41"/>
      <c r="QKP47" s="41"/>
      <c r="QKQ47" s="41"/>
      <c r="QKR47" s="41"/>
      <c r="QKS47" s="41"/>
      <c r="QKT47" s="41"/>
      <c r="QKU47" s="41"/>
      <c r="QKV47" s="41"/>
      <c r="QKW47" s="41"/>
      <c r="QKX47" s="41"/>
      <c r="QKY47" s="41"/>
      <c r="QKZ47" s="41"/>
      <c r="QLA47" s="41"/>
      <c r="QLB47" s="41"/>
      <c r="QLC47" s="41"/>
      <c r="QLD47" s="41"/>
      <c r="QLE47" s="41"/>
      <c r="QLF47" s="41"/>
      <c r="QLG47" s="41"/>
      <c r="QLH47" s="41"/>
      <c r="QLI47" s="41"/>
      <c r="QLJ47" s="41"/>
      <c r="QLK47" s="41"/>
      <c r="QLL47" s="41"/>
      <c r="QLM47" s="41"/>
      <c r="QLN47" s="41"/>
      <c r="QLO47" s="41"/>
      <c r="QLP47" s="41"/>
      <c r="QLQ47" s="41"/>
      <c r="QLR47" s="41"/>
      <c r="QLS47" s="41"/>
      <c r="QLT47" s="41"/>
      <c r="QLU47" s="41"/>
      <c r="QLV47" s="41"/>
      <c r="QLW47" s="41"/>
      <c r="QLX47" s="41"/>
      <c r="QLY47" s="41"/>
      <c r="QLZ47" s="41"/>
      <c r="QMA47" s="41"/>
      <c r="QMB47" s="41"/>
      <c r="QMC47" s="41"/>
      <c r="QMD47" s="41"/>
      <c r="QME47" s="41"/>
      <c r="QMF47" s="41"/>
      <c r="QMG47" s="41"/>
      <c r="QMH47" s="41"/>
      <c r="QMI47" s="41"/>
      <c r="QMJ47" s="41"/>
      <c r="QMK47" s="41"/>
      <c r="QML47" s="41"/>
      <c r="QMM47" s="41"/>
      <c r="QMN47" s="41"/>
      <c r="QMO47" s="41"/>
      <c r="QMP47" s="41"/>
      <c r="QMQ47" s="41"/>
      <c r="QMR47" s="41"/>
      <c r="QMS47" s="41"/>
      <c r="QMT47" s="41"/>
      <c r="QMU47" s="41"/>
      <c r="QMV47" s="41"/>
      <c r="QMW47" s="41"/>
      <c r="QMX47" s="41"/>
      <c r="QMY47" s="41"/>
      <c r="QMZ47" s="41"/>
      <c r="QNA47" s="41"/>
      <c r="QNB47" s="41"/>
      <c r="QNC47" s="41"/>
      <c r="QND47" s="41"/>
      <c r="QNE47" s="41"/>
      <c r="QNF47" s="41"/>
      <c r="QNG47" s="41"/>
      <c r="QNH47" s="41"/>
      <c r="QNI47" s="41"/>
      <c r="QNJ47" s="41"/>
      <c r="QNK47" s="41"/>
      <c r="QNL47" s="41"/>
      <c r="QNM47" s="41"/>
      <c r="QNN47" s="41"/>
      <c r="QNO47" s="41"/>
      <c r="QNP47" s="41"/>
      <c r="QNQ47" s="41"/>
      <c r="QNR47" s="41"/>
      <c r="QNS47" s="41"/>
      <c r="QNT47" s="41"/>
      <c r="QNU47" s="41"/>
      <c r="QNV47" s="41"/>
      <c r="QNW47" s="41"/>
      <c r="QNX47" s="41"/>
      <c r="QNY47" s="41"/>
      <c r="QNZ47" s="41"/>
      <c r="QOA47" s="41"/>
      <c r="QOB47" s="41"/>
      <c r="QOC47" s="41"/>
      <c r="QOD47" s="41"/>
      <c r="QOE47" s="41"/>
      <c r="QOF47" s="41"/>
      <c r="QOG47" s="41"/>
      <c r="QOH47" s="41"/>
      <c r="QOI47" s="41"/>
      <c r="QOJ47" s="41"/>
      <c r="QOK47" s="41"/>
      <c r="QOL47" s="41"/>
      <c r="QOM47" s="41"/>
      <c r="QON47" s="41"/>
      <c r="QOO47" s="41"/>
      <c r="QOP47" s="41"/>
      <c r="QOQ47" s="41"/>
      <c r="QOR47" s="41"/>
      <c r="QOS47" s="41"/>
      <c r="QOT47" s="41"/>
      <c r="QOU47" s="41"/>
      <c r="QOV47" s="41"/>
      <c r="QOW47" s="41"/>
      <c r="QOX47" s="41"/>
      <c r="QOY47" s="41"/>
      <c r="QOZ47" s="41"/>
      <c r="QPA47" s="41"/>
      <c r="QPB47" s="41"/>
      <c r="QPC47" s="41"/>
      <c r="QPD47" s="41"/>
      <c r="QPE47" s="41"/>
      <c r="QPF47" s="41"/>
      <c r="QPG47" s="41"/>
      <c r="QPH47" s="41"/>
      <c r="QPI47" s="41"/>
      <c r="QPJ47" s="41"/>
      <c r="QPK47" s="41"/>
      <c r="QPL47" s="41"/>
      <c r="QPM47" s="41"/>
      <c r="QPN47" s="41"/>
      <c r="QPO47" s="41"/>
      <c r="QPP47" s="41"/>
      <c r="QPQ47" s="41"/>
      <c r="QPR47" s="41"/>
      <c r="QPS47" s="41"/>
      <c r="QPT47" s="41"/>
      <c r="QPU47" s="41"/>
      <c r="QPV47" s="41"/>
      <c r="QPW47" s="41"/>
      <c r="QPX47" s="41"/>
      <c r="QPY47" s="41"/>
      <c r="QPZ47" s="41"/>
      <c r="QQA47" s="41"/>
      <c r="QQB47" s="41"/>
      <c r="QQC47" s="41"/>
      <c r="QQD47" s="41"/>
      <c r="QQE47" s="41"/>
      <c r="QQF47" s="41"/>
      <c r="QQG47" s="41"/>
      <c r="QQH47" s="41"/>
      <c r="QQI47" s="41"/>
      <c r="QQJ47" s="41"/>
      <c r="QQK47" s="41"/>
      <c r="QQL47" s="41"/>
      <c r="QQM47" s="41"/>
      <c r="QQN47" s="41"/>
      <c r="QQO47" s="41"/>
      <c r="QQP47" s="41"/>
      <c r="QQQ47" s="41"/>
      <c r="QQR47" s="41"/>
      <c r="QQS47" s="41"/>
      <c r="QQT47" s="41"/>
      <c r="QQU47" s="41"/>
      <c r="QQV47" s="41"/>
      <c r="QQW47" s="41"/>
      <c r="QQX47" s="41"/>
      <c r="QQY47" s="41"/>
      <c r="QQZ47" s="41"/>
      <c r="QRA47" s="41"/>
      <c r="QRB47" s="41"/>
      <c r="QRC47" s="41"/>
      <c r="QRD47" s="41"/>
      <c r="QRE47" s="41"/>
      <c r="QRF47" s="41"/>
      <c r="QRG47" s="41"/>
      <c r="QRH47" s="41"/>
      <c r="QRI47" s="41"/>
      <c r="QRJ47" s="41"/>
      <c r="QRK47" s="41"/>
      <c r="QRL47" s="41"/>
      <c r="QRM47" s="41"/>
      <c r="QRN47" s="41"/>
      <c r="QRO47" s="41"/>
      <c r="QRP47" s="41"/>
      <c r="QRQ47" s="41"/>
      <c r="QRR47" s="41"/>
      <c r="QRS47" s="41"/>
      <c r="QRT47" s="41"/>
      <c r="QRU47" s="41"/>
      <c r="QRV47" s="41"/>
      <c r="QRW47" s="41"/>
      <c r="QRX47" s="41"/>
      <c r="QRY47" s="41"/>
      <c r="QRZ47" s="41"/>
      <c r="QSA47" s="41"/>
      <c r="QSB47" s="41"/>
      <c r="QSC47" s="41"/>
      <c r="QSD47" s="41"/>
      <c r="QSE47" s="41"/>
      <c r="QSF47" s="41"/>
      <c r="QSG47" s="41"/>
      <c r="QSH47" s="41"/>
      <c r="QSI47" s="41"/>
      <c r="QSJ47" s="41"/>
      <c r="QSK47" s="41"/>
      <c r="QSL47" s="41"/>
      <c r="QSM47" s="41"/>
      <c r="QSN47" s="41"/>
      <c r="QSO47" s="41"/>
      <c r="QSP47" s="41"/>
      <c r="QSQ47" s="41"/>
      <c r="QSR47" s="41"/>
      <c r="QSS47" s="41"/>
      <c r="QST47" s="41"/>
      <c r="QSU47" s="41"/>
      <c r="QSV47" s="41"/>
      <c r="QSW47" s="41"/>
      <c r="QSX47" s="41"/>
      <c r="QSY47" s="41"/>
      <c r="QSZ47" s="41"/>
      <c r="QTA47" s="41"/>
      <c r="QTB47" s="41"/>
      <c r="QTC47" s="41"/>
      <c r="QTD47" s="41"/>
      <c r="QTE47" s="41"/>
      <c r="QTF47" s="41"/>
      <c r="QTG47" s="41"/>
      <c r="QTH47" s="41"/>
      <c r="QTI47" s="41"/>
      <c r="QTJ47" s="41"/>
      <c r="QTK47" s="41"/>
      <c r="QTL47" s="41"/>
      <c r="QTM47" s="41"/>
      <c r="QTN47" s="41"/>
      <c r="QTO47" s="41"/>
      <c r="QTP47" s="41"/>
      <c r="QTQ47" s="41"/>
      <c r="QTR47" s="41"/>
      <c r="QTS47" s="41"/>
      <c r="QTT47" s="41"/>
      <c r="QTU47" s="41"/>
      <c r="QTV47" s="41"/>
      <c r="QTW47" s="41"/>
      <c r="QTX47" s="41"/>
      <c r="QTY47" s="41"/>
      <c r="QTZ47" s="41"/>
      <c r="QUA47" s="41"/>
      <c r="QUB47" s="41"/>
      <c r="QUC47" s="41"/>
      <c r="QUD47" s="41"/>
      <c r="QUE47" s="41"/>
      <c r="QUF47" s="41"/>
      <c r="QUG47" s="41"/>
      <c r="QUH47" s="41"/>
      <c r="QUI47" s="41"/>
      <c r="QUJ47" s="41"/>
      <c r="QUK47" s="41"/>
      <c r="QUL47" s="41"/>
      <c r="QUM47" s="41"/>
      <c r="QUN47" s="41"/>
      <c r="QUO47" s="41"/>
      <c r="QUP47" s="41"/>
      <c r="QUQ47" s="41"/>
      <c r="QUR47" s="41"/>
      <c r="QUS47" s="41"/>
      <c r="QUT47" s="41"/>
      <c r="QUU47" s="41"/>
      <c r="QUV47" s="41"/>
      <c r="QUW47" s="41"/>
      <c r="QUX47" s="41"/>
      <c r="QUY47" s="41"/>
      <c r="QUZ47" s="41"/>
      <c r="QVA47" s="41"/>
      <c r="QVB47" s="41"/>
      <c r="QVC47" s="41"/>
      <c r="QVD47" s="41"/>
      <c r="QVE47" s="41"/>
      <c r="QVF47" s="41"/>
      <c r="QVG47" s="41"/>
      <c r="QVH47" s="41"/>
      <c r="QVI47" s="41"/>
      <c r="QVJ47" s="41"/>
      <c r="QVK47" s="41"/>
      <c r="QVL47" s="41"/>
      <c r="QVM47" s="41"/>
      <c r="QVN47" s="41"/>
      <c r="QVO47" s="41"/>
      <c r="QVP47" s="41"/>
      <c r="QVQ47" s="41"/>
      <c r="QVR47" s="41"/>
      <c r="QVS47" s="41"/>
      <c r="QVT47" s="41"/>
      <c r="QVU47" s="41"/>
      <c r="QVV47" s="41"/>
      <c r="QVW47" s="41"/>
      <c r="QVX47" s="41"/>
      <c r="QVY47" s="41"/>
      <c r="QVZ47" s="41"/>
      <c r="QWA47" s="41"/>
      <c r="QWB47" s="41"/>
      <c r="QWC47" s="41"/>
      <c r="QWD47" s="41"/>
      <c r="QWE47" s="41"/>
      <c r="QWF47" s="41"/>
      <c r="QWG47" s="41"/>
      <c r="QWH47" s="41"/>
      <c r="QWI47" s="41"/>
      <c r="QWJ47" s="41"/>
      <c r="QWK47" s="41"/>
      <c r="QWL47" s="41"/>
      <c r="QWM47" s="41"/>
      <c r="QWN47" s="41"/>
      <c r="QWO47" s="41"/>
      <c r="QWP47" s="41"/>
      <c r="QWQ47" s="41"/>
      <c r="QWR47" s="41"/>
      <c r="QWS47" s="41"/>
      <c r="QWT47" s="41"/>
      <c r="QWU47" s="41"/>
      <c r="QWV47" s="41"/>
      <c r="QWW47" s="41"/>
      <c r="QWX47" s="41"/>
      <c r="QWY47" s="41"/>
      <c r="QWZ47" s="41"/>
      <c r="QXA47" s="41"/>
      <c r="QXB47" s="41"/>
      <c r="QXC47" s="41"/>
      <c r="QXD47" s="41"/>
      <c r="QXE47" s="41"/>
      <c r="QXF47" s="41"/>
      <c r="QXG47" s="41"/>
      <c r="QXH47" s="41"/>
      <c r="QXI47" s="41"/>
      <c r="QXJ47" s="41"/>
      <c r="QXK47" s="41"/>
      <c r="QXL47" s="41"/>
      <c r="QXM47" s="41"/>
      <c r="QXN47" s="41"/>
      <c r="QXO47" s="41"/>
      <c r="QXP47" s="41"/>
      <c r="QXQ47" s="41"/>
      <c r="QXR47" s="41"/>
      <c r="QXS47" s="41"/>
      <c r="QXT47" s="41"/>
      <c r="QXU47" s="41"/>
      <c r="QXV47" s="41"/>
      <c r="QXW47" s="41"/>
      <c r="QXX47" s="41"/>
      <c r="QXY47" s="41"/>
      <c r="QXZ47" s="41"/>
      <c r="QYA47" s="41"/>
      <c r="QYB47" s="41"/>
      <c r="QYC47" s="41"/>
      <c r="QYD47" s="41"/>
      <c r="QYE47" s="41"/>
      <c r="QYF47" s="41"/>
      <c r="QYG47" s="41"/>
      <c r="QYH47" s="41"/>
      <c r="QYI47" s="41"/>
      <c r="QYJ47" s="41"/>
      <c r="QYK47" s="41"/>
      <c r="QYL47" s="41"/>
      <c r="QYM47" s="41"/>
      <c r="QYN47" s="41"/>
      <c r="QYO47" s="41"/>
      <c r="QYP47" s="41"/>
      <c r="QYQ47" s="41"/>
      <c r="QYR47" s="41"/>
      <c r="QYS47" s="41"/>
      <c r="QYT47" s="41"/>
      <c r="QYU47" s="41"/>
      <c r="QYV47" s="41"/>
      <c r="QYW47" s="41"/>
      <c r="QYX47" s="41"/>
      <c r="QYY47" s="41"/>
      <c r="QYZ47" s="41"/>
      <c r="QZA47" s="41"/>
      <c r="QZB47" s="41"/>
      <c r="QZC47" s="41"/>
      <c r="QZD47" s="41"/>
      <c r="QZE47" s="41"/>
      <c r="QZF47" s="41"/>
      <c r="QZG47" s="41"/>
      <c r="QZH47" s="41"/>
      <c r="QZI47" s="41"/>
      <c r="QZJ47" s="41"/>
      <c r="QZK47" s="41"/>
      <c r="QZL47" s="41"/>
      <c r="QZM47" s="41"/>
      <c r="QZN47" s="41"/>
      <c r="QZO47" s="41"/>
      <c r="QZP47" s="41"/>
      <c r="QZQ47" s="41"/>
      <c r="QZR47" s="41"/>
      <c r="QZS47" s="41"/>
      <c r="QZT47" s="41"/>
      <c r="QZU47" s="41"/>
      <c r="QZV47" s="41"/>
      <c r="QZW47" s="41"/>
      <c r="QZX47" s="41"/>
      <c r="QZY47" s="41"/>
      <c r="QZZ47" s="41"/>
      <c r="RAA47" s="41"/>
      <c r="RAB47" s="41"/>
      <c r="RAC47" s="41"/>
      <c r="RAD47" s="41"/>
      <c r="RAE47" s="41"/>
      <c r="RAF47" s="41"/>
      <c r="RAG47" s="41"/>
      <c r="RAH47" s="41"/>
      <c r="RAI47" s="41"/>
      <c r="RAJ47" s="41"/>
      <c r="RAK47" s="41"/>
      <c r="RAL47" s="41"/>
      <c r="RAM47" s="41"/>
      <c r="RAN47" s="41"/>
      <c r="RAO47" s="41"/>
      <c r="RAP47" s="41"/>
      <c r="RAQ47" s="41"/>
      <c r="RAR47" s="41"/>
      <c r="RAS47" s="41"/>
      <c r="RAT47" s="41"/>
      <c r="RAU47" s="41"/>
      <c r="RAV47" s="41"/>
      <c r="RAW47" s="41"/>
      <c r="RAX47" s="41"/>
      <c r="RAY47" s="41"/>
      <c r="RAZ47" s="41"/>
      <c r="RBA47" s="41"/>
      <c r="RBB47" s="41"/>
      <c r="RBC47" s="41"/>
      <c r="RBD47" s="41"/>
      <c r="RBE47" s="41"/>
      <c r="RBF47" s="41"/>
      <c r="RBG47" s="41"/>
      <c r="RBH47" s="41"/>
      <c r="RBI47" s="41"/>
      <c r="RBJ47" s="41"/>
      <c r="RBK47" s="41"/>
      <c r="RBL47" s="41"/>
      <c r="RBM47" s="41"/>
      <c r="RBN47" s="41"/>
      <c r="RBO47" s="41"/>
      <c r="RBP47" s="41"/>
      <c r="RBQ47" s="41"/>
      <c r="RBR47" s="41"/>
      <c r="RBS47" s="41"/>
      <c r="RBT47" s="41"/>
      <c r="RBU47" s="41"/>
      <c r="RBV47" s="41"/>
      <c r="RBW47" s="41"/>
      <c r="RBX47" s="41"/>
      <c r="RBY47" s="41"/>
      <c r="RBZ47" s="41"/>
      <c r="RCA47" s="41"/>
      <c r="RCB47" s="41"/>
      <c r="RCC47" s="41"/>
      <c r="RCD47" s="41"/>
      <c r="RCE47" s="41"/>
      <c r="RCF47" s="41"/>
      <c r="RCG47" s="41"/>
      <c r="RCH47" s="41"/>
      <c r="RCI47" s="41"/>
      <c r="RCJ47" s="41"/>
      <c r="RCK47" s="41"/>
      <c r="RCL47" s="41"/>
      <c r="RCM47" s="41"/>
      <c r="RCN47" s="41"/>
      <c r="RCO47" s="41"/>
      <c r="RCP47" s="41"/>
      <c r="RCQ47" s="41"/>
      <c r="RCR47" s="41"/>
      <c r="RCS47" s="41"/>
      <c r="RCT47" s="41"/>
      <c r="RCU47" s="41"/>
      <c r="RCV47" s="41"/>
      <c r="RCW47" s="41"/>
      <c r="RCX47" s="41"/>
      <c r="RCY47" s="41"/>
      <c r="RCZ47" s="41"/>
      <c r="RDA47" s="41"/>
      <c r="RDB47" s="41"/>
      <c r="RDC47" s="41"/>
      <c r="RDD47" s="41"/>
      <c r="RDE47" s="41"/>
      <c r="RDF47" s="41"/>
      <c r="RDG47" s="41"/>
      <c r="RDH47" s="41"/>
      <c r="RDI47" s="41"/>
      <c r="RDJ47" s="41"/>
      <c r="RDK47" s="41"/>
      <c r="RDL47" s="41"/>
      <c r="RDM47" s="41"/>
      <c r="RDN47" s="41"/>
      <c r="RDO47" s="41"/>
      <c r="RDP47" s="41"/>
      <c r="RDQ47" s="41"/>
      <c r="RDR47" s="41"/>
      <c r="RDS47" s="41"/>
      <c r="RDT47" s="41"/>
      <c r="RDU47" s="41"/>
      <c r="RDV47" s="41"/>
      <c r="RDW47" s="41"/>
      <c r="RDX47" s="41"/>
      <c r="RDY47" s="41"/>
      <c r="RDZ47" s="41"/>
      <c r="REA47" s="41"/>
      <c r="REB47" s="41"/>
      <c r="REC47" s="41"/>
      <c r="RED47" s="41"/>
      <c r="REE47" s="41"/>
      <c r="REF47" s="41"/>
      <c r="REG47" s="41"/>
      <c r="REH47" s="41"/>
      <c r="REI47" s="41"/>
      <c r="REJ47" s="41"/>
      <c r="REK47" s="41"/>
      <c r="REL47" s="41"/>
      <c r="REM47" s="41"/>
      <c r="REN47" s="41"/>
      <c r="REO47" s="41"/>
      <c r="REP47" s="41"/>
      <c r="REQ47" s="41"/>
      <c r="RER47" s="41"/>
      <c r="RES47" s="41"/>
      <c r="RET47" s="41"/>
      <c r="REU47" s="41"/>
      <c r="REV47" s="41"/>
      <c r="REW47" s="41"/>
      <c r="REX47" s="41"/>
      <c r="REY47" s="41"/>
      <c r="REZ47" s="41"/>
      <c r="RFA47" s="41"/>
      <c r="RFB47" s="41"/>
      <c r="RFC47" s="41"/>
      <c r="RFD47" s="41"/>
      <c r="RFE47" s="41"/>
      <c r="RFF47" s="41"/>
      <c r="RFG47" s="41"/>
      <c r="RFH47" s="41"/>
      <c r="RFI47" s="41"/>
      <c r="RFJ47" s="41"/>
      <c r="RFK47" s="41"/>
      <c r="RFL47" s="41"/>
      <c r="RFM47" s="41"/>
      <c r="RFN47" s="41"/>
      <c r="RFO47" s="41"/>
      <c r="RFP47" s="41"/>
      <c r="RFQ47" s="41"/>
      <c r="RFR47" s="41"/>
      <c r="RFS47" s="41"/>
      <c r="RFT47" s="41"/>
      <c r="RFU47" s="41"/>
      <c r="RFV47" s="41"/>
      <c r="RFW47" s="41"/>
      <c r="RFX47" s="41"/>
      <c r="RFY47" s="41"/>
      <c r="RFZ47" s="41"/>
      <c r="RGA47" s="41"/>
      <c r="RGB47" s="41"/>
      <c r="RGC47" s="41"/>
      <c r="RGD47" s="41"/>
      <c r="RGE47" s="41"/>
      <c r="RGF47" s="41"/>
      <c r="RGG47" s="41"/>
      <c r="RGH47" s="41"/>
      <c r="RGI47" s="41"/>
      <c r="RGJ47" s="41"/>
      <c r="RGK47" s="41"/>
      <c r="RGL47" s="41"/>
      <c r="RGM47" s="41"/>
      <c r="RGN47" s="41"/>
      <c r="RGO47" s="41"/>
      <c r="RGP47" s="41"/>
      <c r="RGQ47" s="41"/>
      <c r="RGR47" s="41"/>
      <c r="RGS47" s="41"/>
      <c r="RGT47" s="41"/>
      <c r="RGU47" s="41"/>
      <c r="RGV47" s="41"/>
      <c r="RGW47" s="41"/>
      <c r="RGX47" s="41"/>
      <c r="RGY47" s="41"/>
      <c r="RGZ47" s="41"/>
      <c r="RHA47" s="41"/>
      <c r="RHB47" s="41"/>
      <c r="RHC47" s="41"/>
      <c r="RHD47" s="41"/>
      <c r="RHE47" s="41"/>
      <c r="RHF47" s="41"/>
      <c r="RHG47" s="41"/>
      <c r="RHH47" s="41"/>
      <c r="RHI47" s="41"/>
      <c r="RHJ47" s="41"/>
      <c r="RHK47" s="41"/>
      <c r="RHL47" s="41"/>
      <c r="RHM47" s="41"/>
      <c r="RHN47" s="41"/>
      <c r="RHO47" s="41"/>
      <c r="RHP47" s="41"/>
      <c r="RHQ47" s="41"/>
      <c r="RHR47" s="41"/>
      <c r="RHS47" s="41"/>
      <c r="RHT47" s="41"/>
      <c r="RHU47" s="41"/>
      <c r="RHV47" s="41"/>
      <c r="RHW47" s="41"/>
      <c r="RHX47" s="41"/>
      <c r="RHY47" s="41"/>
      <c r="RHZ47" s="41"/>
      <c r="RIA47" s="41"/>
      <c r="RIB47" s="41"/>
      <c r="RIC47" s="41"/>
      <c r="RID47" s="41"/>
      <c r="RIE47" s="41"/>
      <c r="RIF47" s="41"/>
      <c r="RIG47" s="41"/>
      <c r="RIH47" s="41"/>
      <c r="RII47" s="41"/>
      <c r="RIJ47" s="41"/>
      <c r="RIK47" s="41"/>
      <c r="RIL47" s="41"/>
      <c r="RIM47" s="41"/>
      <c r="RIN47" s="41"/>
      <c r="RIO47" s="41"/>
      <c r="RIP47" s="41"/>
      <c r="RIQ47" s="41"/>
      <c r="RIR47" s="41"/>
      <c r="RIS47" s="41"/>
      <c r="RIT47" s="41"/>
      <c r="RIU47" s="41"/>
      <c r="RIV47" s="41"/>
      <c r="RIW47" s="41"/>
      <c r="RIX47" s="41"/>
      <c r="RIY47" s="41"/>
      <c r="RIZ47" s="41"/>
      <c r="RJA47" s="41"/>
      <c r="RJB47" s="41"/>
      <c r="RJC47" s="41"/>
      <c r="RJD47" s="41"/>
      <c r="RJE47" s="41"/>
      <c r="RJF47" s="41"/>
      <c r="RJG47" s="41"/>
      <c r="RJH47" s="41"/>
      <c r="RJI47" s="41"/>
      <c r="RJJ47" s="41"/>
      <c r="RJK47" s="41"/>
      <c r="RJL47" s="41"/>
      <c r="RJM47" s="41"/>
      <c r="RJN47" s="41"/>
      <c r="RJO47" s="41"/>
      <c r="RJP47" s="41"/>
      <c r="RJQ47" s="41"/>
      <c r="RJR47" s="41"/>
      <c r="RJS47" s="41"/>
      <c r="RJT47" s="41"/>
      <c r="RJU47" s="41"/>
      <c r="RJV47" s="41"/>
      <c r="RJW47" s="41"/>
      <c r="RJX47" s="41"/>
      <c r="RJY47" s="41"/>
      <c r="RJZ47" s="41"/>
      <c r="RKA47" s="41"/>
      <c r="RKB47" s="41"/>
      <c r="RKC47" s="41"/>
      <c r="RKD47" s="41"/>
      <c r="RKE47" s="41"/>
      <c r="RKF47" s="41"/>
      <c r="RKG47" s="41"/>
      <c r="RKH47" s="41"/>
      <c r="RKI47" s="41"/>
      <c r="RKJ47" s="41"/>
      <c r="RKK47" s="41"/>
      <c r="RKL47" s="41"/>
      <c r="RKM47" s="41"/>
      <c r="RKN47" s="41"/>
      <c r="RKO47" s="41"/>
      <c r="RKP47" s="41"/>
      <c r="RKQ47" s="41"/>
      <c r="RKR47" s="41"/>
      <c r="RKS47" s="41"/>
      <c r="RKT47" s="41"/>
      <c r="RKU47" s="41"/>
      <c r="RKV47" s="41"/>
      <c r="RKW47" s="41"/>
      <c r="RKX47" s="41"/>
      <c r="RKY47" s="41"/>
      <c r="RKZ47" s="41"/>
      <c r="RLA47" s="41"/>
      <c r="RLB47" s="41"/>
      <c r="RLC47" s="41"/>
      <c r="RLD47" s="41"/>
      <c r="RLE47" s="41"/>
      <c r="RLF47" s="41"/>
      <c r="RLG47" s="41"/>
      <c r="RLH47" s="41"/>
      <c r="RLI47" s="41"/>
      <c r="RLJ47" s="41"/>
      <c r="RLK47" s="41"/>
      <c r="RLL47" s="41"/>
      <c r="RLM47" s="41"/>
      <c r="RLN47" s="41"/>
      <c r="RLO47" s="41"/>
      <c r="RLP47" s="41"/>
      <c r="RLQ47" s="41"/>
      <c r="RLR47" s="41"/>
      <c r="RLS47" s="41"/>
      <c r="RLT47" s="41"/>
      <c r="RLU47" s="41"/>
      <c r="RLV47" s="41"/>
      <c r="RLW47" s="41"/>
      <c r="RLX47" s="41"/>
      <c r="RLY47" s="41"/>
      <c r="RLZ47" s="41"/>
      <c r="RMA47" s="41"/>
      <c r="RMB47" s="41"/>
      <c r="RMC47" s="41"/>
      <c r="RMD47" s="41"/>
      <c r="RME47" s="41"/>
      <c r="RMF47" s="41"/>
      <c r="RMG47" s="41"/>
      <c r="RMH47" s="41"/>
      <c r="RMI47" s="41"/>
      <c r="RMJ47" s="41"/>
      <c r="RMK47" s="41"/>
      <c r="RML47" s="41"/>
      <c r="RMM47" s="41"/>
      <c r="RMN47" s="41"/>
      <c r="RMO47" s="41"/>
      <c r="RMP47" s="41"/>
      <c r="RMQ47" s="41"/>
      <c r="RMR47" s="41"/>
      <c r="RMS47" s="41"/>
      <c r="RMT47" s="41"/>
      <c r="RMU47" s="41"/>
      <c r="RMV47" s="41"/>
      <c r="RMW47" s="41"/>
      <c r="RMX47" s="41"/>
      <c r="RMY47" s="41"/>
      <c r="RMZ47" s="41"/>
      <c r="RNA47" s="41"/>
      <c r="RNB47" s="41"/>
      <c r="RNC47" s="41"/>
      <c r="RND47" s="41"/>
      <c r="RNE47" s="41"/>
      <c r="RNF47" s="41"/>
      <c r="RNG47" s="41"/>
      <c r="RNH47" s="41"/>
      <c r="RNI47" s="41"/>
      <c r="RNJ47" s="41"/>
      <c r="RNK47" s="41"/>
      <c r="RNL47" s="41"/>
      <c r="RNM47" s="41"/>
      <c r="RNN47" s="41"/>
      <c r="RNO47" s="41"/>
      <c r="RNP47" s="41"/>
      <c r="RNQ47" s="41"/>
      <c r="RNR47" s="41"/>
      <c r="RNS47" s="41"/>
      <c r="RNT47" s="41"/>
      <c r="RNU47" s="41"/>
      <c r="RNV47" s="41"/>
      <c r="RNW47" s="41"/>
      <c r="RNX47" s="41"/>
      <c r="RNY47" s="41"/>
      <c r="RNZ47" s="41"/>
      <c r="ROA47" s="41"/>
      <c r="ROB47" s="41"/>
      <c r="ROC47" s="41"/>
      <c r="ROD47" s="41"/>
      <c r="ROE47" s="41"/>
      <c r="ROF47" s="41"/>
      <c r="ROG47" s="41"/>
      <c r="ROH47" s="41"/>
      <c r="ROI47" s="41"/>
      <c r="ROJ47" s="41"/>
      <c r="ROK47" s="41"/>
      <c r="ROL47" s="41"/>
      <c r="ROM47" s="41"/>
      <c r="RON47" s="41"/>
      <c r="ROO47" s="41"/>
      <c r="ROP47" s="41"/>
      <c r="ROQ47" s="41"/>
      <c r="ROR47" s="41"/>
      <c r="ROS47" s="41"/>
      <c r="ROT47" s="41"/>
      <c r="ROU47" s="41"/>
      <c r="ROV47" s="41"/>
      <c r="ROW47" s="41"/>
      <c r="ROX47" s="41"/>
      <c r="ROY47" s="41"/>
      <c r="ROZ47" s="41"/>
      <c r="RPA47" s="41"/>
      <c r="RPB47" s="41"/>
      <c r="RPC47" s="41"/>
      <c r="RPD47" s="41"/>
      <c r="RPE47" s="41"/>
      <c r="RPF47" s="41"/>
      <c r="RPG47" s="41"/>
      <c r="RPH47" s="41"/>
      <c r="RPI47" s="41"/>
      <c r="RPJ47" s="41"/>
      <c r="RPK47" s="41"/>
      <c r="RPL47" s="41"/>
      <c r="RPM47" s="41"/>
      <c r="RPN47" s="41"/>
      <c r="RPO47" s="41"/>
      <c r="RPP47" s="41"/>
      <c r="RPQ47" s="41"/>
      <c r="RPR47" s="41"/>
      <c r="RPS47" s="41"/>
      <c r="RPT47" s="41"/>
      <c r="RPU47" s="41"/>
      <c r="RPV47" s="41"/>
      <c r="RPW47" s="41"/>
      <c r="RPX47" s="41"/>
      <c r="RPY47" s="41"/>
      <c r="RPZ47" s="41"/>
      <c r="RQA47" s="41"/>
      <c r="RQB47" s="41"/>
      <c r="RQC47" s="41"/>
      <c r="RQD47" s="41"/>
      <c r="RQE47" s="41"/>
      <c r="RQF47" s="41"/>
      <c r="RQG47" s="41"/>
      <c r="RQH47" s="41"/>
      <c r="RQI47" s="41"/>
      <c r="RQJ47" s="41"/>
      <c r="RQK47" s="41"/>
      <c r="RQL47" s="41"/>
      <c r="RQM47" s="41"/>
      <c r="RQN47" s="41"/>
      <c r="RQO47" s="41"/>
      <c r="RQP47" s="41"/>
      <c r="RQQ47" s="41"/>
      <c r="RQR47" s="41"/>
      <c r="RQS47" s="41"/>
      <c r="RQT47" s="41"/>
      <c r="RQU47" s="41"/>
      <c r="RQV47" s="41"/>
      <c r="RQW47" s="41"/>
      <c r="RQX47" s="41"/>
      <c r="RQY47" s="41"/>
      <c r="RQZ47" s="41"/>
      <c r="RRA47" s="41"/>
      <c r="RRB47" s="41"/>
      <c r="RRC47" s="41"/>
      <c r="RRD47" s="41"/>
      <c r="RRE47" s="41"/>
      <c r="RRF47" s="41"/>
      <c r="RRG47" s="41"/>
      <c r="RRH47" s="41"/>
      <c r="RRI47" s="41"/>
      <c r="RRJ47" s="41"/>
      <c r="RRK47" s="41"/>
      <c r="RRL47" s="41"/>
      <c r="RRM47" s="41"/>
      <c r="RRN47" s="41"/>
      <c r="RRO47" s="41"/>
      <c r="RRP47" s="41"/>
      <c r="RRQ47" s="41"/>
      <c r="RRR47" s="41"/>
      <c r="RRS47" s="41"/>
      <c r="RRT47" s="41"/>
      <c r="RRU47" s="41"/>
      <c r="RRV47" s="41"/>
      <c r="RRW47" s="41"/>
      <c r="RRX47" s="41"/>
      <c r="RRY47" s="41"/>
      <c r="RRZ47" s="41"/>
      <c r="RSA47" s="41"/>
      <c r="RSB47" s="41"/>
      <c r="RSC47" s="41"/>
      <c r="RSD47" s="41"/>
      <c r="RSE47" s="41"/>
      <c r="RSF47" s="41"/>
      <c r="RSG47" s="41"/>
      <c r="RSH47" s="41"/>
      <c r="RSI47" s="41"/>
      <c r="RSJ47" s="41"/>
      <c r="RSK47" s="41"/>
      <c r="RSL47" s="41"/>
      <c r="RSM47" s="41"/>
      <c r="RSN47" s="41"/>
      <c r="RSO47" s="41"/>
      <c r="RSP47" s="41"/>
      <c r="RSQ47" s="41"/>
      <c r="RSR47" s="41"/>
      <c r="RSS47" s="41"/>
      <c r="RST47" s="41"/>
      <c r="RSU47" s="41"/>
      <c r="RSV47" s="41"/>
      <c r="RSW47" s="41"/>
      <c r="RSX47" s="41"/>
      <c r="RSY47" s="41"/>
      <c r="RSZ47" s="41"/>
      <c r="RTA47" s="41"/>
      <c r="RTB47" s="41"/>
      <c r="RTC47" s="41"/>
      <c r="RTD47" s="41"/>
      <c r="RTE47" s="41"/>
      <c r="RTF47" s="41"/>
      <c r="RTG47" s="41"/>
      <c r="RTH47" s="41"/>
      <c r="RTI47" s="41"/>
      <c r="RTJ47" s="41"/>
      <c r="RTK47" s="41"/>
      <c r="RTL47" s="41"/>
      <c r="RTM47" s="41"/>
      <c r="RTN47" s="41"/>
      <c r="RTO47" s="41"/>
      <c r="RTP47" s="41"/>
      <c r="RTQ47" s="41"/>
      <c r="RTR47" s="41"/>
      <c r="RTS47" s="41"/>
      <c r="RTT47" s="41"/>
      <c r="RTU47" s="41"/>
      <c r="RTV47" s="41"/>
      <c r="RTW47" s="41"/>
      <c r="RTX47" s="41"/>
      <c r="RTY47" s="41"/>
      <c r="RTZ47" s="41"/>
      <c r="RUA47" s="41"/>
      <c r="RUB47" s="41"/>
      <c r="RUC47" s="41"/>
      <c r="RUD47" s="41"/>
      <c r="RUE47" s="41"/>
      <c r="RUF47" s="41"/>
      <c r="RUG47" s="41"/>
      <c r="RUH47" s="41"/>
      <c r="RUI47" s="41"/>
      <c r="RUJ47" s="41"/>
      <c r="RUK47" s="41"/>
      <c r="RUL47" s="41"/>
      <c r="RUM47" s="41"/>
      <c r="RUN47" s="41"/>
      <c r="RUO47" s="41"/>
      <c r="RUP47" s="41"/>
      <c r="RUQ47" s="41"/>
      <c r="RUR47" s="41"/>
      <c r="RUS47" s="41"/>
      <c r="RUT47" s="41"/>
      <c r="RUU47" s="41"/>
      <c r="RUV47" s="41"/>
      <c r="RUW47" s="41"/>
      <c r="RUX47" s="41"/>
      <c r="RUY47" s="41"/>
      <c r="RUZ47" s="41"/>
      <c r="RVA47" s="41"/>
      <c r="RVB47" s="41"/>
      <c r="RVC47" s="41"/>
      <c r="RVD47" s="41"/>
      <c r="RVE47" s="41"/>
      <c r="RVF47" s="41"/>
      <c r="RVG47" s="41"/>
      <c r="RVH47" s="41"/>
      <c r="RVI47" s="41"/>
      <c r="RVJ47" s="41"/>
      <c r="RVK47" s="41"/>
      <c r="RVL47" s="41"/>
      <c r="RVM47" s="41"/>
      <c r="RVN47" s="41"/>
      <c r="RVO47" s="41"/>
      <c r="RVP47" s="41"/>
      <c r="RVQ47" s="41"/>
      <c r="RVR47" s="41"/>
      <c r="RVS47" s="41"/>
      <c r="RVT47" s="41"/>
      <c r="RVU47" s="41"/>
      <c r="RVV47" s="41"/>
      <c r="RVW47" s="41"/>
      <c r="RVX47" s="41"/>
      <c r="RVY47" s="41"/>
      <c r="RVZ47" s="41"/>
      <c r="RWA47" s="41"/>
      <c r="RWB47" s="41"/>
      <c r="RWC47" s="41"/>
      <c r="RWD47" s="41"/>
      <c r="RWE47" s="41"/>
      <c r="RWF47" s="41"/>
      <c r="RWG47" s="41"/>
      <c r="RWH47" s="41"/>
      <c r="RWI47" s="41"/>
      <c r="RWJ47" s="41"/>
      <c r="RWK47" s="41"/>
      <c r="RWL47" s="41"/>
      <c r="RWM47" s="41"/>
      <c r="RWN47" s="41"/>
      <c r="RWO47" s="41"/>
      <c r="RWP47" s="41"/>
      <c r="RWQ47" s="41"/>
      <c r="RWR47" s="41"/>
      <c r="RWS47" s="41"/>
      <c r="RWT47" s="41"/>
      <c r="RWU47" s="41"/>
      <c r="RWV47" s="41"/>
      <c r="RWW47" s="41"/>
      <c r="RWX47" s="41"/>
      <c r="RWY47" s="41"/>
      <c r="RWZ47" s="41"/>
      <c r="RXA47" s="41"/>
      <c r="RXB47" s="41"/>
      <c r="RXC47" s="41"/>
      <c r="RXD47" s="41"/>
      <c r="RXE47" s="41"/>
      <c r="RXF47" s="41"/>
      <c r="RXG47" s="41"/>
      <c r="RXH47" s="41"/>
      <c r="RXI47" s="41"/>
      <c r="RXJ47" s="41"/>
      <c r="RXK47" s="41"/>
      <c r="RXL47" s="41"/>
      <c r="RXM47" s="41"/>
      <c r="RXN47" s="41"/>
      <c r="RXO47" s="41"/>
      <c r="RXP47" s="41"/>
      <c r="RXQ47" s="41"/>
      <c r="RXR47" s="41"/>
      <c r="RXS47" s="41"/>
      <c r="RXT47" s="41"/>
      <c r="RXU47" s="41"/>
      <c r="RXV47" s="41"/>
      <c r="RXW47" s="41"/>
      <c r="RXX47" s="41"/>
      <c r="RXY47" s="41"/>
      <c r="RXZ47" s="41"/>
      <c r="RYA47" s="41"/>
      <c r="RYB47" s="41"/>
      <c r="RYC47" s="41"/>
      <c r="RYD47" s="41"/>
      <c r="RYE47" s="41"/>
      <c r="RYF47" s="41"/>
      <c r="RYG47" s="41"/>
      <c r="RYH47" s="41"/>
      <c r="RYI47" s="41"/>
      <c r="RYJ47" s="41"/>
      <c r="RYK47" s="41"/>
      <c r="RYL47" s="41"/>
      <c r="RYM47" s="41"/>
      <c r="RYN47" s="41"/>
      <c r="RYO47" s="41"/>
      <c r="RYP47" s="41"/>
      <c r="RYQ47" s="41"/>
      <c r="RYR47" s="41"/>
      <c r="RYS47" s="41"/>
      <c r="RYT47" s="41"/>
      <c r="RYU47" s="41"/>
      <c r="RYV47" s="41"/>
      <c r="RYW47" s="41"/>
      <c r="RYX47" s="41"/>
      <c r="RYY47" s="41"/>
      <c r="RYZ47" s="41"/>
      <c r="RZA47" s="41"/>
      <c r="RZB47" s="41"/>
      <c r="RZC47" s="41"/>
      <c r="RZD47" s="41"/>
      <c r="RZE47" s="41"/>
      <c r="RZF47" s="41"/>
      <c r="RZG47" s="41"/>
      <c r="RZH47" s="41"/>
      <c r="RZI47" s="41"/>
      <c r="RZJ47" s="41"/>
      <c r="RZK47" s="41"/>
      <c r="RZL47" s="41"/>
      <c r="RZM47" s="41"/>
      <c r="RZN47" s="41"/>
      <c r="RZO47" s="41"/>
      <c r="RZP47" s="41"/>
      <c r="RZQ47" s="41"/>
      <c r="RZR47" s="41"/>
      <c r="RZS47" s="41"/>
      <c r="RZT47" s="41"/>
      <c r="RZU47" s="41"/>
      <c r="RZV47" s="41"/>
      <c r="RZW47" s="41"/>
      <c r="RZX47" s="41"/>
      <c r="RZY47" s="41"/>
      <c r="RZZ47" s="41"/>
      <c r="SAA47" s="41"/>
      <c r="SAB47" s="41"/>
      <c r="SAC47" s="41"/>
      <c r="SAD47" s="41"/>
      <c r="SAE47" s="41"/>
      <c r="SAF47" s="41"/>
      <c r="SAG47" s="41"/>
      <c r="SAH47" s="41"/>
      <c r="SAI47" s="41"/>
      <c r="SAJ47" s="41"/>
      <c r="SAK47" s="41"/>
      <c r="SAL47" s="41"/>
      <c r="SAM47" s="41"/>
      <c r="SAN47" s="41"/>
      <c r="SAO47" s="41"/>
      <c r="SAP47" s="41"/>
      <c r="SAQ47" s="41"/>
      <c r="SAR47" s="41"/>
      <c r="SAS47" s="41"/>
      <c r="SAT47" s="41"/>
      <c r="SAU47" s="41"/>
      <c r="SAV47" s="41"/>
      <c r="SAW47" s="41"/>
      <c r="SAX47" s="41"/>
      <c r="SAY47" s="41"/>
      <c r="SAZ47" s="41"/>
      <c r="SBA47" s="41"/>
      <c r="SBB47" s="41"/>
      <c r="SBC47" s="41"/>
      <c r="SBD47" s="41"/>
      <c r="SBE47" s="41"/>
      <c r="SBF47" s="41"/>
      <c r="SBG47" s="41"/>
      <c r="SBH47" s="41"/>
      <c r="SBI47" s="41"/>
      <c r="SBJ47" s="41"/>
      <c r="SBK47" s="41"/>
      <c r="SBL47" s="41"/>
      <c r="SBM47" s="41"/>
      <c r="SBN47" s="41"/>
      <c r="SBO47" s="41"/>
      <c r="SBP47" s="41"/>
      <c r="SBQ47" s="41"/>
      <c r="SBR47" s="41"/>
      <c r="SBS47" s="41"/>
      <c r="SBT47" s="41"/>
      <c r="SBU47" s="41"/>
      <c r="SBV47" s="41"/>
      <c r="SBW47" s="41"/>
      <c r="SBX47" s="41"/>
      <c r="SBY47" s="41"/>
      <c r="SBZ47" s="41"/>
      <c r="SCA47" s="41"/>
      <c r="SCB47" s="41"/>
      <c r="SCC47" s="41"/>
      <c r="SCD47" s="41"/>
      <c r="SCE47" s="41"/>
      <c r="SCF47" s="41"/>
      <c r="SCG47" s="41"/>
      <c r="SCH47" s="41"/>
      <c r="SCI47" s="41"/>
      <c r="SCJ47" s="41"/>
      <c r="SCK47" s="41"/>
      <c r="SCL47" s="41"/>
      <c r="SCM47" s="41"/>
      <c r="SCN47" s="41"/>
      <c r="SCO47" s="41"/>
      <c r="SCP47" s="41"/>
      <c r="SCQ47" s="41"/>
      <c r="SCR47" s="41"/>
      <c r="SCS47" s="41"/>
      <c r="SCT47" s="41"/>
      <c r="SCU47" s="41"/>
      <c r="SCV47" s="41"/>
      <c r="SCW47" s="41"/>
      <c r="SCX47" s="41"/>
      <c r="SCY47" s="41"/>
      <c r="SCZ47" s="41"/>
      <c r="SDA47" s="41"/>
      <c r="SDB47" s="41"/>
      <c r="SDC47" s="41"/>
      <c r="SDD47" s="41"/>
      <c r="SDE47" s="41"/>
      <c r="SDF47" s="41"/>
      <c r="SDG47" s="41"/>
      <c r="SDH47" s="41"/>
      <c r="SDI47" s="41"/>
      <c r="SDJ47" s="41"/>
      <c r="SDK47" s="41"/>
      <c r="SDL47" s="41"/>
      <c r="SDM47" s="41"/>
      <c r="SDN47" s="41"/>
      <c r="SDO47" s="41"/>
      <c r="SDP47" s="41"/>
      <c r="SDQ47" s="41"/>
      <c r="SDR47" s="41"/>
      <c r="SDS47" s="41"/>
      <c r="SDT47" s="41"/>
      <c r="SDU47" s="41"/>
      <c r="SDV47" s="41"/>
      <c r="SDW47" s="41"/>
      <c r="SDX47" s="41"/>
      <c r="SDY47" s="41"/>
      <c r="SDZ47" s="41"/>
      <c r="SEA47" s="41"/>
      <c r="SEB47" s="41"/>
      <c r="SEC47" s="41"/>
      <c r="SED47" s="41"/>
      <c r="SEE47" s="41"/>
      <c r="SEF47" s="41"/>
      <c r="SEG47" s="41"/>
      <c r="SEH47" s="41"/>
      <c r="SEI47" s="41"/>
      <c r="SEJ47" s="41"/>
      <c r="SEK47" s="41"/>
      <c r="SEL47" s="41"/>
      <c r="SEM47" s="41"/>
      <c r="SEN47" s="41"/>
      <c r="SEO47" s="41"/>
      <c r="SEP47" s="41"/>
      <c r="SEQ47" s="41"/>
      <c r="SER47" s="41"/>
      <c r="SES47" s="41"/>
      <c r="SET47" s="41"/>
      <c r="SEU47" s="41"/>
      <c r="SEV47" s="41"/>
      <c r="SEW47" s="41"/>
      <c r="SEX47" s="41"/>
      <c r="SEY47" s="41"/>
      <c r="SEZ47" s="41"/>
      <c r="SFA47" s="41"/>
      <c r="SFB47" s="41"/>
      <c r="SFC47" s="41"/>
      <c r="SFD47" s="41"/>
      <c r="SFE47" s="41"/>
      <c r="SFF47" s="41"/>
      <c r="SFG47" s="41"/>
      <c r="SFH47" s="41"/>
      <c r="SFI47" s="41"/>
      <c r="SFJ47" s="41"/>
      <c r="SFK47" s="41"/>
      <c r="SFL47" s="41"/>
      <c r="SFM47" s="41"/>
      <c r="SFN47" s="41"/>
      <c r="SFO47" s="41"/>
      <c r="SFP47" s="41"/>
      <c r="SFQ47" s="41"/>
      <c r="SFR47" s="41"/>
      <c r="SFS47" s="41"/>
      <c r="SFT47" s="41"/>
      <c r="SFU47" s="41"/>
      <c r="SFV47" s="41"/>
      <c r="SFW47" s="41"/>
      <c r="SFX47" s="41"/>
      <c r="SFY47" s="41"/>
      <c r="SFZ47" s="41"/>
      <c r="SGA47" s="41"/>
      <c r="SGB47" s="41"/>
      <c r="SGC47" s="41"/>
      <c r="SGD47" s="41"/>
      <c r="SGE47" s="41"/>
      <c r="SGF47" s="41"/>
      <c r="SGG47" s="41"/>
      <c r="SGH47" s="41"/>
      <c r="SGI47" s="41"/>
      <c r="SGJ47" s="41"/>
      <c r="SGK47" s="41"/>
      <c r="SGL47" s="41"/>
      <c r="SGM47" s="41"/>
      <c r="SGN47" s="41"/>
      <c r="SGO47" s="41"/>
      <c r="SGP47" s="41"/>
      <c r="SGQ47" s="41"/>
      <c r="SGR47" s="41"/>
      <c r="SGS47" s="41"/>
      <c r="SGT47" s="41"/>
      <c r="SGU47" s="41"/>
      <c r="SGV47" s="41"/>
      <c r="SGW47" s="41"/>
      <c r="SGX47" s="41"/>
      <c r="SGY47" s="41"/>
      <c r="SGZ47" s="41"/>
      <c r="SHA47" s="41"/>
      <c r="SHB47" s="41"/>
      <c r="SHC47" s="41"/>
      <c r="SHD47" s="41"/>
      <c r="SHE47" s="41"/>
      <c r="SHF47" s="41"/>
      <c r="SHG47" s="41"/>
      <c r="SHH47" s="41"/>
      <c r="SHI47" s="41"/>
      <c r="SHJ47" s="41"/>
      <c r="SHK47" s="41"/>
      <c r="SHL47" s="41"/>
      <c r="SHM47" s="41"/>
      <c r="SHN47" s="41"/>
      <c r="SHO47" s="41"/>
      <c r="SHP47" s="41"/>
      <c r="SHQ47" s="41"/>
      <c r="SHR47" s="41"/>
      <c r="SHS47" s="41"/>
      <c r="SHT47" s="41"/>
      <c r="SHU47" s="41"/>
      <c r="SHV47" s="41"/>
      <c r="SHW47" s="41"/>
      <c r="SHX47" s="41"/>
      <c r="SHY47" s="41"/>
      <c r="SHZ47" s="41"/>
      <c r="SIA47" s="41"/>
      <c r="SIB47" s="41"/>
      <c r="SIC47" s="41"/>
      <c r="SID47" s="41"/>
      <c r="SIE47" s="41"/>
      <c r="SIF47" s="41"/>
      <c r="SIG47" s="41"/>
      <c r="SIH47" s="41"/>
      <c r="SII47" s="41"/>
      <c r="SIJ47" s="41"/>
      <c r="SIK47" s="41"/>
      <c r="SIL47" s="41"/>
      <c r="SIM47" s="41"/>
      <c r="SIN47" s="41"/>
      <c r="SIO47" s="41"/>
      <c r="SIP47" s="41"/>
      <c r="SIQ47" s="41"/>
      <c r="SIR47" s="41"/>
      <c r="SIS47" s="41"/>
      <c r="SIT47" s="41"/>
      <c r="SIU47" s="41"/>
      <c r="SIV47" s="41"/>
      <c r="SIW47" s="41"/>
      <c r="SIX47" s="41"/>
      <c r="SIY47" s="41"/>
      <c r="SIZ47" s="41"/>
      <c r="SJA47" s="41"/>
      <c r="SJB47" s="41"/>
      <c r="SJC47" s="41"/>
      <c r="SJD47" s="41"/>
      <c r="SJE47" s="41"/>
      <c r="SJF47" s="41"/>
      <c r="SJG47" s="41"/>
      <c r="SJH47" s="41"/>
      <c r="SJI47" s="41"/>
      <c r="SJJ47" s="41"/>
      <c r="SJK47" s="41"/>
      <c r="SJL47" s="41"/>
      <c r="SJM47" s="41"/>
      <c r="SJN47" s="41"/>
      <c r="SJO47" s="41"/>
      <c r="SJP47" s="41"/>
      <c r="SJQ47" s="41"/>
      <c r="SJR47" s="41"/>
      <c r="SJS47" s="41"/>
      <c r="SJT47" s="41"/>
      <c r="SJU47" s="41"/>
      <c r="SJV47" s="41"/>
      <c r="SJW47" s="41"/>
      <c r="SJX47" s="41"/>
      <c r="SJY47" s="41"/>
      <c r="SJZ47" s="41"/>
      <c r="SKA47" s="41"/>
      <c r="SKB47" s="41"/>
      <c r="SKC47" s="41"/>
      <c r="SKD47" s="41"/>
      <c r="SKE47" s="41"/>
      <c r="SKF47" s="41"/>
      <c r="SKG47" s="41"/>
      <c r="SKH47" s="41"/>
      <c r="SKI47" s="41"/>
      <c r="SKJ47" s="41"/>
      <c r="SKK47" s="41"/>
      <c r="SKL47" s="41"/>
      <c r="SKM47" s="41"/>
      <c r="SKN47" s="41"/>
      <c r="SKO47" s="41"/>
      <c r="SKP47" s="41"/>
      <c r="SKQ47" s="41"/>
      <c r="SKR47" s="41"/>
      <c r="SKS47" s="41"/>
      <c r="SKT47" s="41"/>
      <c r="SKU47" s="41"/>
      <c r="SKV47" s="41"/>
      <c r="SKW47" s="41"/>
      <c r="SKX47" s="41"/>
      <c r="SKY47" s="41"/>
      <c r="SKZ47" s="41"/>
      <c r="SLA47" s="41"/>
      <c r="SLB47" s="41"/>
      <c r="SLC47" s="41"/>
      <c r="SLD47" s="41"/>
      <c r="SLE47" s="41"/>
      <c r="SLF47" s="41"/>
      <c r="SLG47" s="41"/>
      <c r="SLH47" s="41"/>
      <c r="SLI47" s="41"/>
      <c r="SLJ47" s="41"/>
      <c r="SLK47" s="41"/>
      <c r="SLL47" s="41"/>
      <c r="SLM47" s="41"/>
      <c r="SLN47" s="41"/>
      <c r="SLO47" s="41"/>
      <c r="SLP47" s="41"/>
      <c r="SLQ47" s="41"/>
      <c r="SLR47" s="41"/>
      <c r="SLS47" s="41"/>
      <c r="SLT47" s="41"/>
      <c r="SLU47" s="41"/>
      <c r="SLV47" s="41"/>
      <c r="SLW47" s="41"/>
      <c r="SLX47" s="41"/>
      <c r="SLY47" s="41"/>
      <c r="SLZ47" s="41"/>
      <c r="SMA47" s="41"/>
      <c r="SMB47" s="41"/>
      <c r="SMC47" s="41"/>
      <c r="SMD47" s="41"/>
      <c r="SME47" s="41"/>
      <c r="SMF47" s="41"/>
      <c r="SMG47" s="41"/>
      <c r="SMH47" s="41"/>
      <c r="SMI47" s="41"/>
      <c r="SMJ47" s="41"/>
      <c r="SMK47" s="41"/>
      <c r="SML47" s="41"/>
      <c r="SMM47" s="41"/>
      <c r="SMN47" s="41"/>
      <c r="SMO47" s="41"/>
      <c r="SMP47" s="41"/>
      <c r="SMQ47" s="41"/>
      <c r="SMR47" s="41"/>
      <c r="SMS47" s="41"/>
      <c r="SMT47" s="41"/>
      <c r="SMU47" s="41"/>
      <c r="SMV47" s="41"/>
      <c r="SMW47" s="41"/>
      <c r="SMX47" s="41"/>
      <c r="SMY47" s="41"/>
      <c r="SMZ47" s="41"/>
      <c r="SNA47" s="41"/>
      <c r="SNB47" s="41"/>
      <c r="SNC47" s="41"/>
      <c r="SND47" s="41"/>
      <c r="SNE47" s="41"/>
      <c r="SNF47" s="41"/>
      <c r="SNG47" s="41"/>
      <c r="SNH47" s="41"/>
      <c r="SNI47" s="41"/>
      <c r="SNJ47" s="41"/>
      <c r="SNK47" s="41"/>
      <c r="SNL47" s="41"/>
      <c r="SNM47" s="41"/>
      <c r="SNN47" s="41"/>
      <c r="SNO47" s="41"/>
      <c r="SNP47" s="41"/>
      <c r="SNQ47" s="41"/>
      <c r="SNR47" s="41"/>
      <c r="SNS47" s="41"/>
      <c r="SNT47" s="41"/>
      <c r="SNU47" s="41"/>
      <c r="SNV47" s="41"/>
      <c r="SNW47" s="41"/>
      <c r="SNX47" s="41"/>
      <c r="SNY47" s="41"/>
      <c r="SNZ47" s="41"/>
      <c r="SOA47" s="41"/>
      <c r="SOB47" s="41"/>
      <c r="SOC47" s="41"/>
      <c r="SOD47" s="41"/>
      <c r="SOE47" s="41"/>
      <c r="SOF47" s="41"/>
      <c r="SOG47" s="41"/>
      <c r="SOH47" s="41"/>
      <c r="SOI47" s="41"/>
      <c r="SOJ47" s="41"/>
      <c r="SOK47" s="41"/>
      <c r="SOL47" s="41"/>
      <c r="SOM47" s="41"/>
      <c r="SON47" s="41"/>
      <c r="SOO47" s="41"/>
      <c r="SOP47" s="41"/>
      <c r="SOQ47" s="41"/>
      <c r="SOR47" s="41"/>
      <c r="SOS47" s="41"/>
      <c r="SOT47" s="41"/>
      <c r="SOU47" s="41"/>
      <c r="SOV47" s="41"/>
      <c r="SOW47" s="41"/>
      <c r="SOX47" s="41"/>
      <c r="SOY47" s="41"/>
      <c r="SOZ47" s="41"/>
      <c r="SPA47" s="41"/>
      <c r="SPB47" s="41"/>
      <c r="SPC47" s="41"/>
      <c r="SPD47" s="41"/>
      <c r="SPE47" s="41"/>
      <c r="SPF47" s="41"/>
      <c r="SPG47" s="41"/>
      <c r="SPH47" s="41"/>
      <c r="SPI47" s="41"/>
      <c r="SPJ47" s="41"/>
      <c r="SPK47" s="41"/>
      <c r="SPL47" s="41"/>
      <c r="SPM47" s="41"/>
      <c r="SPN47" s="41"/>
      <c r="SPO47" s="41"/>
      <c r="SPP47" s="41"/>
      <c r="SPQ47" s="41"/>
      <c r="SPR47" s="41"/>
      <c r="SPS47" s="41"/>
      <c r="SPT47" s="41"/>
      <c r="SPU47" s="41"/>
      <c r="SPV47" s="41"/>
      <c r="SPW47" s="41"/>
      <c r="SPX47" s="41"/>
      <c r="SPY47" s="41"/>
      <c r="SPZ47" s="41"/>
      <c r="SQA47" s="41"/>
      <c r="SQB47" s="41"/>
      <c r="SQC47" s="41"/>
      <c r="SQD47" s="41"/>
      <c r="SQE47" s="41"/>
      <c r="SQF47" s="41"/>
      <c r="SQG47" s="41"/>
      <c r="SQH47" s="41"/>
      <c r="SQI47" s="41"/>
      <c r="SQJ47" s="41"/>
      <c r="SQK47" s="41"/>
      <c r="SQL47" s="41"/>
      <c r="SQM47" s="41"/>
      <c r="SQN47" s="41"/>
      <c r="SQO47" s="41"/>
      <c r="SQP47" s="41"/>
      <c r="SQQ47" s="41"/>
      <c r="SQR47" s="41"/>
      <c r="SQS47" s="41"/>
      <c r="SQT47" s="41"/>
      <c r="SQU47" s="41"/>
      <c r="SQV47" s="41"/>
      <c r="SQW47" s="41"/>
      <c r="SQX47" s="41"/>
      <c r="SQY47" s="41"/>
      <c r="SQZ47" s="41"/>
      <c r="SRA47" s="41"/>
      <c r="SRB47" s="41"/>
      <c r="SRC47" s="41"/>
      <c r="SRD47" s="41"/>
      <c r="SRE47" s="41"/>
      <c r="SRF47" s="41"/>
      <c r="SRG47" s="41"/>
      <c r="SRH47" s="41"/>
      <c r="SRI47" s="41"/>
      <c r="SRJ47" s="41"/>
      <c r="SRK47" s="41"/>
      <c r="SRL47" s="41"/>
      <c r="SRM47" s="41"/>
      <c r="SRN47" s="41"/>
      <c r="SRO47" s="41"/>
      <c r="SRP47" s="41"/>
      <c r="SRQ47" s="41"/>
      <c r="SRR47" s="41"/>
      <c r="SRS47" s="41"/>
      <c r="SRT47" s="41"/>
      <c r="SRU47" s="41"/>
      <c r="SRV47" s="41"/>
      <c r="SRW47" s="41"/>
      <c r="SRX47" s="41"/>
      <c r="SRY47" s="41"/>
      <c r="SRZ47" s="41"/>
      <c r="SSA47" s="41"/>
      <c r="SSB47" s="41"/>
      <c r="SSC47" s="41"/>
      <c r="SSD47" s="41"/>
      <c r="SSE47" s="41"/>
      <c r="SSF47" s="41"/>
      <c r="SSG47" s="41"/>
      <c r="SSH47" s="41"/>
      <c r="SSI47" s="41"/>
      <c r="SSJ47" s="41"/>
      <c r="SSK47" s="41"/>
      <c r="SSL47" s="41"/>
      <c r="SSM47" s="41"/>
      <c r="SSN47" s="41"/>
      <c r="SSO47" s="41"/>
      <c r="SSP47" s="41"/>
      <c r="SSQ47" s="41"/>
      <c r="SSR47" s="41"/>
      <c r="SSS47" s="41"/>
      <c r="SST47" s="41"/>
      <c r="SSU47" s="41"/>
      <c r="SSV47" s="41"/>
      <c r="SSW47" s="41"/>
      <c r="SSX47" s="41"/>
      <c r="SSY47" s="41"/>
      <c r="SSZ47" s="41"/>
      <c r="STA47" s="41"/>
      <c r="STB47" s="41"/>
      <c r="STC47" s="41"/>
      <c r="STD47" s="41"/>
      <c r="STE47" s="41"/>
      <c r="STF47" s="41"/>
      <c r="STG47" s="41"/>
      <c r="STH47" s="41"/>
      <c r="STI47" s="41"/>
      <c r="STJ47" s="41"/>
      <c r="STK47" s="41"/>
      <c r="STL47" s="41"/>
      <c r="STM47" s="41"/>
      <c r="STN47" s="41"/>
      <c r="STO47" s="41"/>
      <c r="STP47" s="41"/>
      <c r="STQ47" s="41"/>
      <c r="STR47" s="41"/>
      <c r="STS47" s="41"/>
      <c r="STT47" s="41"/>
      <c r="STU47" s="41"/>
      <c r="STV47" s="41"/>
      <c r="STW47" s="41"/>
      <c r="STX47" s="41"/>
      <c r="STY47" s="41"/>
      <c r="STZ47" s="41"/>
      <c r="SUA47" s="41"/>
      <c r="SUB47" s="41"/>
      <c r="SUC47" s="41"/>
      <c r="SUD47" s="41"/>
      <c r="SUE47" s="41"/>
      <c r="SUF47" s="41"/>
      <c r="SUG47" s="41"/>
      <c r="SUH47" s="41"/>
      <c r="SUI47" s="41"/>
      <c r="SUJ47" s="41"/>
      <c r="SUK47" s="41"/>
      <c r="SUL47" s="41"/>
      <c r="SUM47" s="41"/>
      <c r="SUN47" s="41"/>
      <c r="SUO47" s="41"/>
      <c r="SUP47" s="41"/>
      <c r="SUQ47" s="41"/>
      <c r="SUR47" s="41"/>
      <c r="SUS47" s="41"/>
      <c r="SUT47" s="41"/>
      <c r="SUU47" s="41"/>
      <c r="SUV47" s="41"/>
      <c r="SUW47" s="41"/>
      <c r="SUX47" s="41"/>
      <c r="SUY47" s="41"/>
      <c r="SUZ47" s="41"/>
      <c r="SVA47" s="41"/>
      <c r="SVB47" s="41"/>
      <c r="SVC47" s="41"/>
      <c r="SVD47" s="41"/>
      <c r="SVE47" s="41"/>
      <c r="SVF47" s="41"/>
      <c r="SVG47" s="41"/>
      <c r="SVH47" s="41"/>
      <c r="SVI47" s="41"/>
      <c r="SVJ47" s="41"/>
      <c r="SVK47" s="41"/>
      <c r="SVL47" s="41"/>
      <c r="SVM47" s="41"/>
      <c r="SVN47" s="41"/>
      <c r="SVO47" s="41"/>
      <c r="SVP47" s="41"/>
      <c r="SVQ47" s="41"/>
      <c r="SVR47" s="41"/>
      <c r="SVS47" s="41"/>
      <c r="SVT47" s="41"/>
      <c r="SVU47" s="41"/>
      <c r="SVV47" s="41"/>
      <c r="SVW47" s="41"/>
      <c r="SVX47" s="41"/>
      <c r="SVY47" s="41"/>
      <c r="SVZ47" s="41"/>
      <c r="SWA47" s="41"/>
      <c r="SWB47" s="41"/>
      <c r="SWC47" s="41"/>
      <c r="SWD47" s="41"/>
      <c r="SWE47" s="41"/>
      <c r="SWF47" s="41"/>
      <c r="SWG47" s="41"/>
      <c r="SWH47" s="41"/>
      <c r="SWI47" s="41"/>
      <c r="SWJ47" s="41"/>
      <c r="SWK47" s="41"/>
      <c r="SWL47" s="41"/>
      <c r="SWM47" s="41"/>
      <c r="SWN47" s="41"/>
      <c r="SWO47" s="41"/>
      <c r="SWP47" s="41"/>
      <c r="SWQ47" s="41"/>
      <c r="SWR47" s="41"/>
      <c r="SWS47" s="41"/>
      <c r="SWT47" s="41"/>
      <c r="SWU47" s="41"/>
      <c r="SWV47" s="41"/>
      <c r="SWW47" s="41"/>
      <c r="SWX47" s="41"/>
      <c r="SWY47" s="41"/>
      <c r="SWZ47" s="41"/>
      <c r="SXA47" s="41"/>
      <c r="SXB47" s="41"/>
      <c r="SXC47" s="41"/>
      <c r="SXD47" s="41"/>
      <c r="SXE47" s="41"/>
      <c r="SXF47" s="41"/>
      <c r="SXG47" s="41"/>
      <c r="SXH47" s="41"/>
      <c r="SXI47" s="41"/>
      <c r="SXJ47" s="41"/>
      <c r="SXK47" s="41"/>
      <c r="SXL47" s="41"/>
      <c r="SXM47" s="41"/>
      <c r="SXN47" s="41"/>
      <c r="SXO47" s="41"/>
      <c r="SXP47" s="41"/>
      <c r="SXQ47" s="41"/>
      <c r="SXR47" s="41"/>
      <c r="SXS47" s="41"/>
      <c r="SXT47" s="41"/>
      <c r="SXU47" s="41"/>
      <c r="SXV47" s="41"/>
      <c r="SXW47" s="41"/>
      <c r="SXX47" s="41"/>
      <c r="SXY47" s="41"/>
      <c r="SXZ47" s="41"/>
      <c r="SYA47" s="41"/>
      <c r="SYB47" s="41"/>
      <c r="SYC47" s="41"/>
      <c r="SYD47" s="41"/>
      <c r="SYE47" s="41"/>
      <c r="SYF47" s="41"/>
      <c r="SYG47" s="41"/>
      <c r="SYH47" s="41"/>
      <c r="SYI47" s="41"/>
      <c r="SYJ47" s="41"/>
      <c r="SYK47" s="41"/>
      <c r="SYL47" s="41"/>
      <c r="SYM47" s="41"/>
      <c r="SYN47" s="41"/>
      <c r="SYO47" s="41"/>
      <c r="SYP47" s="41"/>
      <c r="SYQ47" s="41"/>
      <c r="SYR47" s="41"/>
      <c r="SYS47" s="41"/>
      <c r="SYT47" s="41"/>
      <c r="SYU47" s="41"/>
      <c r="SYV47" s="41"/>
      <c r="SYW47" s="41"/>
      <c r="SYX47" s="41"/>
      <c r="SYY47" s="41"/>
      <c r="SYZ47" s="41"/>
      <c r="SZA47" s="41"/>
      <c r="SZB47" s="41"/>
      <c r="SZC47" s="41"/>
      <c r="SZD47" s="41"/>
      <c r="SZE47" s="41"/>
      <c r="SZF47" s="41"/>
      <c r="SZG47" s="41"/>
      <c r="SZH47" s="41"/>
      <c r="SZI47" s="41"/>
      <c r="SZJ47" s="41"/>
      <c r="SZK47" s="41"/>
      <c r="SZL47" s="41"/>
      <c r="SZM47" s="41"/>
      <c r="SZN47" s="41"/>
      <c r="SZO47" s="41"/>
      <c r="SZP47" s="41"/>
      <c r="SZQ47" s="41"/>
      <c r="SZR47" s="41"/>
      <c r="SZS47" s="41"/>
      <c r="SZT47" s="41"/>
      <c r="SZU47" s="41"/>
      <c r="SZV47" s="41"/>
      <c r="SZW47" s="41"/>
      <c r="SZX47" s="41"/>
      <c r="SZY47" s="41"/>
      <c r="SZZ47" s="41"/>
      <c r="TAA47" s="41"/>
      <c r="TAB47" s="41"/>
      <c r="TAC47" s="41"/>
      <c r="TAD47" s="41"/>
      <c r="TAE47" s="41"/>
      <c r="TAF47" s="41"/>
      <c r="TAG47" s="41"/>
      <c r="TAH47" s="41"/>
      <c r="TAI47" s="41"/>
      <c r="TAJ47" s="41"/>
      <c r="TAK47" s="41"/>
      <c r="TAL47" s="41"/>
      <c r="TAM47" s="41"/>
      <c r="TAN47" s="41"/>
      <c r="TAO47" s="41"/>
      <c r="TAP47" s="41"/>
      <c r="TAQ47" s="41"/>
      <c r="TAR47" s="41"/>
      <c r="TAS47" s="41"/>
      <c r="TAT47" s="41"/>
      <c r="TAU47" s="41"/>
      <c r="TAV47" s="41"/>
      <c r="TAW47" s="41"/>
      <c r="TAX47" s="41"/>
      <c r="TAY47" s="41"/>
      <c r="TAZ47" s="41"/>
      <c r="TBA47" s="41"/>
      <c r="TBB47" s="41"/>
      <c r="TBC47" s="41"/>
      <c r="TBD47" s="41"/>
      <c r="TBE47" s="41"/>
      <c r="TBF47" s="41"/>
      <c r="TBG47" s="41"/>
      <c r="TBH47" s="41"/>
      <c r="TBI47" s="41"/>
      <c r="TBJ47" s="41"/>
      <c r="TBK47" s="41"/>
      <c r="TBL47" s="41"/>
      <c r="TBM47" s="41"/>
      <c r="TBN47" s="41"/>
      <c r="TBO47" s="41"/>
      <c r="TBP47" s="41"/>
      <c r="TBQ47" s="41"/>
      <c r="TBR47" s="41"/>
      <c r="TBS47" s="41"/>
      <c r="TBT47" s="41"/>
      <c r="TBU47" s="41"/>
      <c r="TBV47" s="41"/>
      <c r="TBW47" s="41"/>
      <c r="TBX47" s="41"/>
      <c r="TBY47" s="41"/>
      <c r="TBZ47" s="41"/>
      <c r="TCA47" s="41"/>
      <c r="TCB47" s="41"/>
      <c r="TCC47" s="41"/>
      <c r="TCD47" s="41"/>
      <c r="TCE47" s="41"/>
      <c r="TCF47" s="41"/>
      <c r="TCG47" s="41"/>
      <c r="TCH47" s="41"/>
      <c r="TCI47" s="41"/>
      <c r="TCJ47" s="41"/>
      <c r="TCK47" s="41"/>
      <c r="TCL47" s="41"/>
      <c r="TCM47" s="41"/>
      <c r="TCN47" s="41"/>
      <c r="TCO47" s="41"/>
      <c r="TCP47" s="41"/>
      <c r="TCQ47" s="41"/>
      <c r="TCR47" s="41"/>
      <c r="TCS47" s="41"/>
      <c r="TCT47" s="41"/>
      <c r="TCU47" s="41"/>
      <c r="TCV47" s="41"/>
      <c r="TCW47" s="41"/>
      <c r="TCX47" s="41"/>
      <c r="TCY47" s="41"/>
      <c r="TCZ47" s="41"/>
      <c r="TDA47" s="41"/>
      <c r="TDB47" s="41"/>
      <c r="TDC47" s="41"/>
      <c r="TDD47" s="41"/>
      <c r="TDE47" s="41"/>
      <c r="TDF47" s="41"/>
      <c r="TDG47" s="41"/>
      <c r="TDH47" s="41"/>
      <c r="TDI47" s="41"/>
      <c r="TDJ47" s="41"/>
      <c r="TDK47" s="41"/>
      <c r="TDL47" s="41"/>
      <c r="TDM47" s="41"/>
      <c r="TDN47" s="41"/>
      <c r="TDO47" s="41"/>
      <c r="TDP47" s="41"/>
      <c r="TDQ47" s="41"/>
      <c r="TDR47" s="41"/>
      <c r="TDS47" s="41"/>
      <c r="TDT47" s="41"/>
      <c r="TDU47" s="41"/>
      <c r="TDV47" s="41"/>
      <c r="TDW47" s="41"/>
      <c r="TDX47" s="41"/>
      <c r="TDY47" s="41"/>
      <c r="TDZ47" s="41"/>
      <c r="TEA47" s="41"/>
      <c r="TEB47" s="41"/>
      <c r="TEC47" s="41"/>
      <c r="TED47" s="41"/>
      <c r="TEE47" s="41"/>
      <c r="TEF47" s="41"/>
      <c r="TEG47" s="41"/>
      <c r="TEH47" s="41"/>
      <c r="TEI47" s="41"/>
      <c r="TEJ47" s="41"/>
      <c r="TEK47" s="41"/>
      <c r="TEL47" s="41"/>
      <c r="TEM47" s="41"/>
      <c r="TEN47" s="41"/>
      <c r="TEO47" s="41"/>
      <c r="TEP47" s="41"/>
      <c r="TEQ47" s="41"/>
      <c r="TER47" s="41"/>
      <c r="TES47" s="41"/>
      <c r="TET47" s="41"/>
      <c r="TEU47" s="41"/>
      <c r="TEV47" s="41"/>
      <c r="TEW47" s="41"/>
      <c r="TEX47" s="41"/>
      <c r="TEY47" s="41"/>
      <c r="TEZ47" s="41"/>
      <c r="TFA47" s="41"/>
      <c r="TFB47" s="41"/>
      <c r="TFC47" s="41"/>
      <c r="TFD47" s="41"/>
      <c r="TFE47" s="41"/>
      <c r="TFF47" s="41"/>
      <c r="TFG47" s="41"/>
      <c r="TFH47" s="41"/>
      <c r="TFI47" s="41"/>
      <c r="TFJ47" s="41"/>
      <c r="TFK47" s="41"/>
      <c r="TFL47" s="41"/>
      <c r="TFM47" s="41"/>
      <c r="TFN47" s="41"/>
      <c r="TFO47" s="41"/>
      <c r="TFP47" s="41"/>
      <c r="TFQ47" s="41"/>
      <c r="TFR47" s="41"/>
      <c r="TFS47" s="41"/>
      <c r="TFT47" s="41"/>
      <c r="TFU47" s="41"/>
      <c r="TFV47" s="41"/>
      <c r="TFW47" s="41"/>
      <c r="TFX47" s="41"/>
      <c r="TFY47" s="41"/>
      <c r="TFZ47" s="41"/>
      <c r="TGA47" s="41"/>
      <c r="TGB47" s="41"/>
      <c r="TGC47" s="41"/>
      <c r="TGD47" s="41"/>
      <c r="TGE47" s="41"/>
      <c r="TGF47" s="41"/>
      <c r="TGG47" s="41"/>
      <c r="TGH47" s="41"/>
      <c r="TGI47" s="41"/>
      <c r="TGJ47" s="41"/>
      <c r="TGK47" s="41"/>
      <c r="TGL47" s="41"/>
      <c r="TGM47" s="41"/>
      <c r="TGN47" s="41"/>
      <c r="TGO47" s="41"/>
      <c r="TGP47" s="41"/>
      <c r="TGQ47" s="41"/>
      <c r="TGR47" s="41"/>
      <c r="TGS47" s="41"/>
      <c r="TGT47" s="41"/>
      <c r="TGU47" s="41"/>
      <c r="TGV47" s="41"/>
      <c r="TGW47" s="41"/>
      <c r="TGX47" s="41"/>
      <c r="TGY47" s="41"/>
      <c r="TGZ47" s="41"/>
      <c r="THA47" s="41"/>
      <c r="THB47" s="41"/>
      <c r="THC47" s="41"/>
      <c r="THD47" s="41"/>
      <c r="THE47" s="41"/>
      <c r="THF47" s="41"/>
      <c r="THG47" s="41"/>
      <c r="THH47" s="41"/>
      <c r="THI47" s="41"/>
      <c r="THJ47" s="41"/>
      <c r="THK47" s="41"/>
      <c r="THL47" s="41"/>
      <c r="THM47" s="41"/>
      <c r="THN47" s="41"/>
      <c r="THO47" s="41"/>
      <c r="THP47" s="41"/>
      <c r="THQ47" s="41"/>
      <c r="THR47" s="41"/>
      <c r="THS47" s="41"/>
      <c r="THT47" s="41"/>
      <c r="THU47" s="41"/>
      <c r="THV47" s="41"/>
      <c r="THW47" s="41"/>
      <c r="THX47" s="41"/>
      <c r="THY47" s="41"/>
      <c r="THZ47" s="41"/>
      <c r="TIA47" s="41"/>
      <c r="TIB47" s="41"/>
      <c r="TIC47" s="41"/>
      <c r="TID47" s="41"/>
      <c r="TIE47" s="41"/>
      <c r="TIF47" s="41"/>
      <c r="TIG47" s="41"/>
      <c r="TIH47" s="41"/>
      <c r="TII47" s="41"/>
      <c r="TIJ47" s="41"/>
      <c r="TIK47" s="41"/>
      <c r="TIL47" s="41"/>
      <c r="TIM47" s="41"/>
      <c r="TIN47" s="41"/>
      <c r="TIO47" s="41"/>
      <c r="TIP47" s="41"/>
      <c r="TIQ47" s="41"/>
      <c r="TIR47" s="41"/>
      <c r="TIS47" s="41"/>
      <c r="TIT47" s="41"/>
      <c r="TIU47" s="41"/>
      <c r="TIV47" s="41"/>
      <c r="TIW47" s="41"/>
      <c r="TIX47" s="41"/>
      <c r="TIY47" s="41"/>
      <c r="TIZ47" s="41"/>
      <c r="TJA47" s="41"/>
      <c r="TJB47" s="41"/>
      <c r="TJC47" s="41"/>
      <c r="TJD47" s="41"/>
      <c r="TJE47" s="41"/>
      <c r="TJF47" s="41"/>
      <c r="TJG47" s="41"/>
      <c r="TJH47" s="41"/>
      <c r="TJI47" s="41"/>
      <c r="TJJ47" s="41"/>
      <c r="TJK47" s="41"/>
      <c r="TJL47" s="41"/>
      <c r="TJM47" s="41"/>
      <c r="TJN47" s="41"/>
      <c r="TJO47" s="41"/>
      <c r="TJP47" s="41"/>
      <c r="TJQ47" s="41"/>
      <c r="TJR47" s="41"/>
      <c r="TJS47" s="41"/>
      <c r="TJT47" s="41"/>
      <c r="TJU47" s="41"/>
      <c r="TJV47" s="41"/>
      <c r="TJW47" s="41"/>
      <c r="TJX47" s="41"/>
      <c r="TJY47" s="41"/>
      <c r="TJZ47" s="41"/>
      <c r="TKA47" s="41"/>
      <c r="TKB47" s="41"/>
      <c r="TKC47" s="41"/>
      <c r="TKD47" s="41"/>
      <c r="TKE47" s="41"/>
      <c r="TKF47" s="41"/>
      <c r="TKG47" s="41"/>
      <c r="TKH47" s="41"/>
      <c r="TKI47" s="41"/>
      <c r="TKJ47" s="41"/>
      <c r="TKK47" s="41"/>
      <c r="TKL47" s="41"/>
      <c r="TKM47" s="41"/>
      <c r="TKN47" s="41"/>
      <c r="TKO47" s="41"/>
      <c r="TKP47" s="41"/>
      <c r="TKQ47" s="41"/>
      <c r="TKR47" s="41"/>
      <c r="TKS47" s="41"/>
      <c r="TKT47" s="41"/>
      <c r="TKU47" s="41"/>
      <c r="TKV47" s="41"/>
      <c r="TKW47" s="41"/>
      <c r="TKX47" s="41"/>
      <c r="TKY47" s="41"/>
      <c r="TKZ47" s="41"/>
      <c r="TLA47" s="41"/>
      <c r="TLB47" s="41"/>
      <c r="TLC47" s="41"/>
      <c r="TLD47" s="41"/>
      <c r="TLE47" s="41"/>
      <c r="TLF47" s="41"/>
      <c r="TLG47" s="41"/>
      <c r="TLH47" s="41"/>
      <c r="TLI47" s="41"/>
      <c r="TLJ47" s="41"/>
      <c r="TLK47" s="41"/>
      <c r="TLL47" s="41"/>
      <c r="TLM47" s="41"/>
      <c r="TLN47" s="41"/>
      <c r="TLO47" s="41"/>
      <c r="TLP47" s="41"/>
      <c r="TLQ47" s="41"/>
      <c r="TLR47" s="41"/>
      <c r="TLS47" s="41"/>
      <c r="TLT47" s="41"/>
      <c r="TLU47" s="41"/>
      <c r="TLV47" s="41"/>
      <c r="TLW47" s="41"/>
      <c r="TLX47" s="41"/>
      <c r="TLY47" s="41"/>
      <c r="TLZ47" s="41"/>
      <c r="TMA47" s="41"/>
      <c r="TMB47" s="41"/>
      <c r="TMC47" s="41"/>
      <c r="TMD47" s="41"/>
      <c r="TME47" s="41"/>
      <c r="TMF47" s="41"/>
      <c r="TMG47" s="41"/>
      <c r="TMH47" s="41"/>
      <c r="TMI47" s="41"/>
      <c r="TMJ47" s="41"/>
      <c r="TMK47" s="41"/>
      <c r="TML47" s="41"/>
      <c r="TMM47" s="41"/>
      <c r="TMN47" s="41"/>
      <c r="TMO47" s="41"/>
      <c r="TMP47" s="41"/>
      <c r="TMQ47" s="41"/>
      <c r="TMR47" s="41"/>
      <c r="TMS47" s="41"/>
      <c r="TMT47" s="41"/>
      <c r="TMU47" s="41"/>
      <c r="TMV47" s="41"/>
      <c r="TMW47" s="41"/>
      <c r="TMX47" s="41"/>
      <c r="TMY47" s="41"/>
      <c r="TMZ47" s="41"/>
      <c r="TNA47" s="41"/>
      <c r="TNB47" s="41"/>
      <c r="TNC47" s="41"/>
      <c r="TND47" s="41"/>
      <c r="TNE47" s="41"/>
      <c r="TNF47" s="41"/>
      <c r="TNG47" s="41"/>
      <c r="TNH47" s="41"/>
      <c r="TNI47" s="41"/>
      <c r="TNJ47" s="41"/>
      <c r="TNK47" s="41"/>
      <c r="TNL47" s="41"/>
      <c r="TNM47" s="41"/>
      <c r="TNN47" s="41"/>
      <c r="TNO47" s="41"/>
      <c r="TNP47" s="41"/>
      <c r="TNQ47" s="41"/>
      <c r="TNR47" s="41"/>
      <c r="TNS47" s="41"/>
      <c r="TNT47" s="41"/>
      <c r="TNU47" s="41"/>
      <c r="TNV47" s="41"/>
      <c r="TNW47" s="41"/>
      <c r="TNX47" s="41"/>
      <c r="TNY47" s="41"/>
      <c r="TNZ47" s="41"/>
      <c r="TOA47" s="41"/>
      <c r="TOB47" s="41"/>
      <c r="TOC47" s="41"/>
      <c r="TOD47" s="41"/>
      <c r="TOE47" s="41"/>
      <c r="TOF47" s="41"/>
      <c r="TOG47" s="41"/>
      <c r="TOH47" s="41"/>
      <c r="TOI47" s="41"/>
      <c r="TOJ47" s="41"/>
      <c r="TOK47" s="41"/>
      <c r="TOL47" s="41"/>
      <c r="TOM47" s="41"/>
      <c r="TON47" s="41"/>
      <c r="TOO47" s="41"/>
      <c r="TOP47" s="41"/>
      <c r="TOQ47" s="41"/>
      <c r="TOR47" s="41"/>
      <c r="TOS47" s="41"/>
      <c r="TOT47" s="41"/>
      <c r="TOU47" s="41"/>
      <c r="TOV47" s="41"/>
      <c r="TOW47" s="41"/>
      <c r="TOX47" s="41"/>
      <c r="TOY47" s="41"/>
      <c r="TOZ47" s="41"/>
      <c r="TPA47" s="41"/>
      <c r="TPB47" s="41"/>
      <c r="TPC47" s="41"/>
      <c r="TPD47" s="41"/>
      <c r="TPE47" s="41"/>
      <c r="TPF47" s="41"/>
      <c r="TPG47" s="41"/>
      <c r="TPH47" s="41"/>
      <c r="TPI47" s="41"/>
      <c r="TPJ47" s="41"/>
      <c r="TPK47" s="41"/>
      <c r="TPL47" s="41"/>
      <c r="TPM47" s="41"/>
      <c r="TPN47" s="41"/>
      <c r="TPO47" s="41"/>
      <c r="TPP47" s="41"/>
      <c r="TPQ47" s="41"/>
      <c r="TPR47" s="41"/>
      <c r="TPS47" s="41"/>
      <c r="TPT47" s="41"/>
      <c r="TPU47" s="41"/>
      <c r="TPV47" s="41"/>
      <c r="TPW47" s="41"/>
      <c r="TPX47" s="41"/>
      <c r="TPY47" s="41"/>
      <c r="TPZ47" s="41"/>
      <c r="TQA47" s="41"/>
      <c r="TQB47" s="41"/>
      <c r="TQC47" s="41"/>
      <c r="TQD47" s="41"/>
      <c r="TQE47" s="41"/>
      <c r="TQF47" s="41"/>
      <c r="TQG47" s="41"/>
      <c r="TQH47" s="41"/>
      <c r="TQI47" s="41"/>
      <c r="TQJ47" s="41"/>
      <c r="TQK47" s="41"/>
      <c r="TQL47" s="41"/>
      <c r="TQM47" s="41"/>
      <c r="TQN47" s="41"/>
      <c r="TQO47" s="41"/>
      <c r="TQP47" s="41"/>
      <c r="TQQ47" s="41"/>
      <c r="TQR47" s="41"/>
      <c r="TQS47" s="41"/>
      <c r="TQT47" s="41"/>
      <c r="TQU47" s="41"/>
      <c r="TQV47" s="41"/>
      <c r="TQW47" s="41"/>
      <c r="TQX47" s="41"/>
      <c r="TQY47" s="41"/>
      <c r="TQZ47" s="41"/>
      <c r="TRA47" s="41"/>
      <c r="TRB47" s="41"/>
      <c r="TRC47" s="41"/>
      <c r="TRD47" s="41"/>
      <c r="TRE47" s="41"/>
      <c r="TRF47" s="41"/>
      <c r="TRG47" s="41"/>
      <c r="TRH47" s="41"/>
      <c r="TRI47" s="41"/>
      <c r="TRJ47" s="41"/>
      <c r="TRK47" s="41"/>
      <c r="TRL47" s="41"/>
      <c r="TRM47" s="41"/>
      <c r="TRN47" s="41"/>
      <c r="TRO47" s="41"/>
      <c r="TRP47" s="41"/>
      <c r="TRQ47" s="41"/>
      <c r="TRR47" s="41"/>
      <c r="TRS47" s="41"/>
      <c r="TRT47" s="41"/>
      <c r="TRU47" s="41"/>
      <c r="TRV47" s="41"/>
      <c r="TRW47" s="41"/>
      <c r="TRX47" s="41"/>
      <c r="TRY47" s="41"/>
      <c r="TRZ47" s="41"/>
      <c r="TSA47" s="41"/>
      <c r="TSB47" s="41"/>
      <c r="TSC47" s="41"/>
      <c r="TSD47" s="41"/>
      <c r="TSE47" s="41"/>
      <c r="TSF47" s="41"/>
      <c r="TSG47" s="41"/>
      <c r="TSH47" s="41"/>
      <c r="TSI47" s="41"/>
      <c r="TSJ47" s="41"/>
      <c r="TSK47" s="41"/>
      <c r="TSL47" s="41"/>
      <c r="TSM47" s="41"/>
      <c r="TSN47" s="41"/>
      <c r="TSO47" s="41"/>
      <c r="TSP47" s="41"/>
      <c r="TSQ47" s="41"/>
      <c r="TSR47" s="41"/>
      <c r="TSS47" s="41"/>
      <c r="TST47" s="41"/>
      <c r="TSU47" s="41"/>
      <c r="TSV47" s="41"/>
      <c r="TSW47" s="41"/>
      <c r="TSX47" s="41"/>
      <c r="TSY47" s="41"/>
      <c r="TSZ47" s="41"/>
      <c r="TTA47" s="41"/>
      <c r="TTB47" s="41"/>
      <c r="TTC47" s="41"/>
      <c r="TTD47" s="41"/>
      <c r="TTE47" s="41"/>
      <c r="TTF47" s="41"/>
      <c r="TTG47" s="41"/>
      <c r="TTH47" s="41"/>
      <c r="TTI47" s="41"/>
      <c r="TTJ47" s="41"/>
      <c r="TTK47" s="41"/>
      <c r="TTL47" s="41"/>
      <c r="TTM47" s="41"/>
      <c r="TTN47" s="41"/>
      <c r="TTO47" s="41"/>
      <c r="TTP47" s="41"/>
      <c r="TTQ47" s="41"/>
      <c r="TTR47" s="41"/>
      <c r="TTS47" s="41"/>
      <c r="TTT47" s="41"/>
      <c r="TTU47" s="41"/>
      <c r="TTV47" s="41"/>
      <c r="TTW47" s="41"/>
      <c r="TTX47" s="41"/>
      <c r="TTY47" s="41"/>
      <c r="TTZ47" s="41"/>
      <c r="TUA47" s="41"/>
      <c r="TUB47" s="41"/>
      <c r="TUC47" s="41"/>
      <c r="TUD47" s="41"/>
      <c r="TUE47" s="41"/>
      <c r="TUF47" s="41"/>
      <c r="TUG47" s="41"/>
      <c r="TUH47" s="41"/>
      <c r="TUI47" s="41"/>
      <c r="TUJ47" s="41"/>
      <c r="TUK47" s="41"/>
      <c r="TUL47" s="41"/>
      <c r="TUM47" s="41"/>
      <c r="TUN47" s="41"/>
      <c r="TUO47" s="41"/>
      <c r="TUP47" s="41"/>
      <c r="TUQ47" s="41"/>
      <c r="TUR47" s="41"/>
      <c r="TUS47" s="41"/>
      <c r="TUT47" s="41"/>
      <c r="TUU47" s="41"/>
      <c r="TUV47" s="41"/>
      <c r="TUW47" s="41"/>
      <c r="TUX47" s="41"/>
      <c r="TUY47" s="41"/>
      <c r="TUZ47" s="41"/>
      <c r="TVA47" s="41"/>
      <c r="TVB47" s="41"/>
      <c r="TVC47" s="41"/>
      <c r="TVD47" s="41"/>
      <c r="TVE47" s="41"/>
      <c r="TVF47" s="41"/>
      <c r="TVG47" s="41"/>
      <c r="TVH47" s="41"/>
      <c r="TVI47" s="41"/>
      <c r="TVJ47" s="41"/>
      <c r="TVK47" s="41"/>
      <c r="TVL47" s="41"/>
      <c r="TVM47" s="41"/>
      <c r="TVN47" s="41"/>
      <c r="TVO47" s="41"/>
      <c r="TVP47" s="41"/>
      <c r="TVQ47" s="41"/>
      <c r="TVR47" s="41"/>
      <c r="TVS47" s="41"/>
      <c r="TVT47" s="41"/>
      <c r="TVU47" s="41"/>
      <c r="TVV47" s="41"/>
      <c r="TVW47" s="41"/>
      <c r="TVX47" s="41"/>
      <c r="TVY47" s="41"/>
      <c r="TVZ47" s="41"/>
      <c r="TWA47" s="41"/>
      <c r="TWB47" s="41"/>
      <c r="TWC47" s="41"/>
      <c r="TWD47" s="41"/>
      <c r="TWE47" s="41"/>
      <c r="TWF47" s="41"/>
      <c r="TWG47" s="41"/>
      <c r="TWH47" s="41"/>
      <c r="TWI47" s="41"/>
      <c r="TWJ47" s="41"/>
      <c r="TWK47" s="41"/>
      <c r="TWL47" s="41"/>
      <c r="TWM47" s="41"/>
      <c r="TWN47" s="41"/>
      <c r="TWO47" s="41"/>
      <c r="TWP47" s="41"/>
      <c r="TWQ47" s="41"/>
      <c r="TWR47" s="41"/>
      <c r="TWS47" s="41"/>
      <c r="TWT47" s="41"/>
      <c r="TWU47" s="41"/>
      <c r="TWV47" s="41"/>
      <c r="TWW47" s="41"/>
      <c r="TWX47" s="41"/>
      <c r="TWY47" s="41"/>
      <c r="TWZ47" s="41"/>
      <c r="TXA47" s="41"/>
      <c r="TXB47" s="41"/>
      <c r="TXC47" s="41"/>
      <c r="TXD47" s="41"/>
      <c r="TXE47" s="41"/>
      <c r="TXF47" s="41"/>
      <c r="TXG47" s="41"/>
      <c r="TXH47" s="41"/>
      <c r="TXI47" s="41"/>
      <c r="TXJ47" s="41"/>
      <c r="TXK47" s="41"/>
      <c r="TXL47" s="41"/>
      <c r="TXM47" s="41"/>
      <c r="TXN47" s="41"/>
      <c r="TXO47" s="41"/>
      <c r="TXP47" s="41"/>
      <c r="TXQ47" s="41"/>
      <c r="TXR47" s="41"/>
      <c r="TXS47" s="41"/>
      <c r="TXT47" s="41"/>
      <c r="TXU47" s="41"/>
      <c r="TXV47" s="41"/>
      <c r="TXW47" s="41"/>
      <c r="TXX47" s="41"/>
      <c r="TXY47" s="41"/>
      <c r="TXZ47" s="41"/>
      <c r="TYA47" s="41"/>
      <c r="TYB47" s="41"/>
      <c r="TYC47" s="41"/>
      <c r="TYD47" s="41"/>
      <c r="TYE47" s="41"/>
      <c r="TYF47" s="41"/>
      <c r="TYG47" s="41"/>
      <c r="TYH47" s="41"/>
      <c r="TYI47" s="41"/>
      <c r="TYJ47" s="41"/>
      <c r="TYK47" s="41"/>
      <c r="TYL47" s="41"/>
      <c r="TYM47" s="41"/>
      <c r="TYN47" s="41"/>
      <c r="TYO47" s="41"/>
      <c r="TYP47" s="41"/>
      <c r="TYQ47" s="41"/>
      <c r="TYR47" s="41"/>
      <c r="TYS47" s="41"/>
      <c r="TYT47" s="41"/>
      <c r="TYU47" s="41"/>
      <c r="TYV47" s="41"/>
      <c r="TYW47" s="41"/>
      <c r="TYX47" s="41"/>
      <c r="TYY47" s="41"/>
      <c r="TYZ47" s="41"/>
      <c r="TZA47" s="41"/>
      <c r="TZB47" s="41"/>
      <c r="TZC47" s="41"/>
      <c r="TZD47" s="41"/>
      <c r="TZE47" s="41"/>
      <c r="TZF47" s="41"/>
      <c r="TZG47" s="41"/>
      <c r="TZH47" s="41"/>
      <c r="TZI47" s="41"/>
      <c r="TZJ47" s="41"/>
      <c r="TZK47" s="41"/>
      <c r="TZL47" s="41"/>
      <c r="TZM47" s="41"/>
      <c r="TZN47" s="41"/>
      <c r="TZO47" s="41"/>
      <c r="TZP47" s="41"/>
      <c r="TZQ47" s="41"/>
      <c r="TZR47" s="41"/>
      <c r="TZS47" s="41"/>
      <c r="TZT47" s="41"/>
      <c r="TZU47" s="41"/>
      <c r="TZV47" s="41"/>
      <c r="TZW47" s="41"/>
      <c r="TZX47" s="41"/>
      <c r="TZY47" s="41"/>
      <c r="TZZ47" s="41"/>
      <c r="UAA47" s="41"/>
      <c r="UAB47" s="41"/>
      <c r="UAC47" s="41"/>
      <c r="UAD47" s="41"/>
      <c r="UAE47" s="41"/>
      <c r="UAF47" s="41"/>
      <c r="UAG47" s="41"/>
      <c r="UAH47" s="41"/>
      <c r="UAI47" s="41"/>
      <c r="UAJ47" s="41"/>
      <c r="UAK47" s="41"/>
      <c r="UAL47" s="41"/>
      <c r="UAM47" s="41"/>
      <c r="UAN47" s="41"/>
      <c r="UAO47" s="41"/>
      <c r="UAP47" s="41"/>
      <c r="UAQ47" s="41"/>
      <c r="UAR47" s="41"/>
      <c r="UAS47" s="41"/>
      <c r="UAT47" s="41"/>
      <c r="UAU47" s="41"/>
      <c r="UAV47" s="41"/>
      <c r="UAW47" s="41"/>
      <c r="UAX47" s="41"/>
      <c r="UAY47" s="41"/>
      <c r="UAZ47" s="41"/>
      <c r="UBA47" s="41"/>
      <c r="UBB47" s="41"/>
      <c r="UBC47" s="41"/>
      <c r="UBD47" s="41"/>
      <c r="UBE47" s="41"/>
      <c r="UBF47" s="41"/>
      <c r="UBG47" s="41"/>
      <c r="UBH47" s="41"/>
      <c r="UBI47" s="41"/>
      <c r="UBJ47" s="41"/>
      <c r="UBK47" s="41"/>
      <c r="UBL47" s="41"/>
      <c r="UBM47" s="41"/>
      <c r="UBN47" s="41"/>
      <c r="UBO47" s="41"/>
      <c r="UBP47" s="41"/>
      <c r="UBQ47" s="41"/>
      <c r="UBR47" s="41"/>
      <c r="UBS47" s="41"/>
      <c r="UBT47" s="41"/>
      <c r="UBU47" s="41"/>
      <c r="UBV47" s="41"/>
      <c r="UBW47" s="41"/>
      <c r="UBX47" s="41"/>
      <c r="UBY47" s="41"/>
      <c r="UBZ47" s="41"/>
      <c r="UCA47" s="41"/>
      <c r="UCB47" s="41"/>
      <c r="UCC47" s="41"/>
      <c r="UCD47" s="41"/>
      <c r="UCE47" s="41"/>
      <c r="UCF47" s="41"/>
      <c r="UCG47" s="41"/>
      <c r="UCH47" s="41"/>
      <c r="UCI47" s="41"/>
      <c r="UCJ47" s="41"/>
      <c r="UCK47" s="41"/>
      <c r="UCL47" s="41"/>
      <c r="UCM47" s="41"/>
      <c r="UCN47" s="41"/>
      <c r="UCO47" s="41"/>
      <c r="UCP47" s="41"/>
      <c r="UCQ47" s="41"/>
      <c r="UCR47" s="41"/>
      <c r="UCS47" s="41"/>
      <c r="UCT47" s="41"/>
      <c r="UCU47" s="41"/>
      <c r="UCV47" s="41"/>
      <c r="UCW47" s="41"/>
      <c r="UCX47" s="41"/>
      <c r="UCY47" s="41"/>
      <c r="UCZ47" s="41"/>
      <c r="UDA47" s="41"/>
      <c r="UDB47" s="41"/>
      <c r="UDC47" s="41"/>
      <c r="UDD47" s="41"/>
      <c r="UDE47" s="41"/>
      <c r="UDF47" s="41"/>
      <c r="UDG47" s="41"/>
      <c r="UDH47" s="41"/>
      <c r="UDI47" s="41"/>
      <c r="UDJ47" s="41"/>
      <c r="UDK47" s="41"/>
      <c r="UDL47" s="41"/>
      <c r="UDM47" s="41"/>
      <c r="UDN47" s="41"/>
      <c r="UDO47" s="41"/>
      <c r="UDP47" s="41"/>
      <c r="UDQ47" s="41"/>
      <c r="UDR47" s="41"/>
      <c r="UDS47" s="41"/>
      <c r="UDT47" s="41"/>
      <c r="UDU47" s="41"/>
      <c r="UDV47" s="41"/>
      <c r="UDW47" s="41"/>
      <c r="UDX47" s="41"/>
      <c r="UDY47" s="41"/>
      <c r="UDZ47" s="41"/>
      <c r="UEA47" s="41"/>
      <c r="UEB47" s="41"/>
      <c r="UEC47" s="41"/>
      <c r="UED47" s="41"/>
      <c r="UEE47" s="41"/>
      <c r="UEF47" s="41"/>
      <c r="UEG47" s="41"/>
      <c r="UEH47" s="41"/>
      <c r="UEI47" s="41"/>
      <c r="UEJ47" s="41"/>
      <c r="UEK47" s="41"/>
      <c r="UEL47" s="41"/>
      <c r="UEM47" s="41"/>
      <c r="UEN47" s="41"/>
      <c r="UEO47" s="41"/>
      <c r="UEP47" s="41"/>
      <c r="UEQ47" s="41"/>
      <c r="UER47" s="41"/>
      <c r="UES47" s="41"/>
      <c r="UET47" s="41"/>
      <c r="UEU47" s="41"/>
      <c r="UEV47" s="41"/>
      <c r="UEW47" s="41"/>
      <c r="UEX47" s="41"/>
      <c r="UEY47" s="41"/>
      <c r="UEZ47" s="41"/>
      <c r="UFA47" s="41"/>
      <c r="UFB47" s="41"/>
      <c r="UFC47" s="41"/>
      <c r="UFD47" s="41"/>
      <c r="UFE47" s="41"/>
      <c r="UFF47" s="41"/>
      <c r="UFG47" s="41"/>
      <c r="UFH47" s="41"/>
      <c r="UFI47" s="41"/>
      <c r="UFJ47" s="41"/>
      <c r="UFK47" s="41"/>
      <c r="UFL47" s="41"/>
      <c r="UFM47" s="41"/>
      <c r="UFN47" s="41"/>
      <c r="UFO47" s="41"/>
      <c r="UFP47" s="41"/>
      <c r="UFQ47" s="41"/>
      <c r="UFR47" s="41"/>
      <c r="UFS47" s="41"/>
      <c r="UFT47" s="41"/>
      <c r="UFU47" s="41"/>
      <c r="UFV47" s="41"/>
      <c r="UFW47" s="41"/>
      <c r="UFX47" s="41"/>
      <c r="UFY47" s="41"/>
      <c r="UFZ47" s="41"/>
      <c r="UGA47" s="41"/>
      <c r="UGB47" s="41"/>
      <c r="UGC47" s="41"/>
      <c r="UGD47" s="41"/>
      <c r="UGE47" s="41"/>
      <c r="UGF47" s="41"/>
      <c r="UGG47" s="41"/>
      <c r="UGH47" s="41"/>
      <c r="UGI47" s="41"/>
      <c r="UGJ47" s="41"/>
      <c r="UGK47" s="41"/>
      <c r="UGL47" s="41"/>
      <c r="UGM47" s="41"/>
      <c r="UGN47" s="41"/>
      <c r="UGO47" s="41"/>
      <c r="UGP47" s="41"/>
      <c r="UGQ47" s="41"/>
      <c r="UGR47" s="41"/>
      <c r="UGS47" s="41"/>
      <c r="UGT47" s="41"/>
      <c r="UGU47" s="41"/>
      <c r="UGV47" s="41"/>
      <c r="UGW47" s="41"/>
      <c r="UGX47" s="41"/>
      <c r="UGY47" s="41"/>
      <c r="UGZ47" s="41"/>
      <c r="UHA47" s="41"/>
      <c r="UHB47" s="41"/>
      <c r="UHC47" s="41"/>
      <c r="UHD47" s="41"/>
      <c r="UHE47" s="41"/>
      <c r="UHF47" s="41"/>
      <c r="UHG47" s="41"/>
      <c r="UHH47" s="41"/>
      <c r="UHI47" s="41"/>
      <c r="UHJ47" s="41"/>
      <c r="UHK47" s="41"/>
      <c r="UHL47" s="41"/>
      <c r="UHM47" s="41"/>
      <c r="UHN47" s="41"/>
      <c r="UHO47" s="41"/>
      <c r="UHP47" s="41"/>
      <c r="UHQ47" s="41"/>
      <c r="UHR47" s="41"/>
      <c r="UHS47" s="41"/>
      <c r="UHT47" s="41"/>
      <c r="UHU47" s="41"/>
      <c r="UHV47" s="41"/>
      <c r="UHW47" s="41"/>
      <c r="UHX47" s="41"/>
      <c r="UHY47" s="41"/>
      <c r="UHZ47" s="41"/>
      <c r="UIA47" s="41"/>
      <c r="UIB47" s="41"/>
      <c r="UIC47" s="41"/>
      <c r="UID47" s="41"/>
      <c r="UIE47" s="41"/>
      <c r="UIF47" s="41"/>
      <c r="UIG47" s="41"/>
      <c r="UIH47" s="41"/>
      <c r="UII47" s="41"/>
      <c r="UIJ47" s="41"/>
      <c r="UIK47" s="41"/>
      <c r="UIL47" s="41"/>
      <c r="UIM47" s="41"/>
      <c r="UIN47" s="41"/>
      <c r="UIO47" s="41"/>
      <c r="UIP47" s="41"/>
      <c r="UIQ47" s="41"/>
      <c r="UIR47" s="41"/>
      <c r="UIS47" s="41"/>
      <c r="UIT47" s="41"/>
      <c r="UIU47" s="41"/>
      <c r="UIV47" s="41"/>
      <c r="UIW47" s="41"/>
      <c r="UIX47" s="41"/>
      <c r="UIY47" s="41"/>
      <c r="UIZ47" s="41"/>
      <c r="UJA47" s="41"/>
      <c r="UJB47" s="41"/>
      <c r="UJC47" s="41"/>
      <c r="UJD47" s="41"/>
      <c r="UJE47" s="41"/>
      <c r="UJF47" s="41"/>
      <c r="UJG47" s="41"/>
      <c r="UJH47" s="41"/>
      <c r="UJI47" s="41"/>
      <c r="UJJ47" s="41"/>
      <c r="UJK47" s="41"/>
      <c r="UJL47" s="41"/>
      <c r="UJM47" s="41"/>
      <c r="UJN47" s="41"/>
      <c r="UJO47" s="41"/>
      <c r="UJP47" s="41"/>
      <c r="UJQ47" s="41"/>
      <c r="UJR47" s="41"/>
      <c r="UJS47" s="41"/>
      <c r="UJT47" s="41"/>
      <c r="UJU47" s="41"/>
      <c r="UJV47" s="41"/>
      <c r="UJW47" s="41"/>
      <c r="UJX47" s="41"/>
      <c r="UJY47" s="41"/>
      <c r="UJZ47" s="41"/>
      <c r="UKA47" s="41"/>
      <c r="UKB47" s="41"/>
      <c r="UKC47" s="41"/>
      <c r="UKD47" s="41"/>
      <c r="UKE47" s="41"/>
      <c r="UKF47" s="41"/>
      <c r="UKG47" s="41"/>
      <c r="UKH47" s="41"/>
      <c r="UKI47" s="41"/>
      <c r="UKJ47" s="41"/>
      <c r="UKK47" s="41"/>
      <c r="UKL47" s="41"/>
      <c r="UKM47" s="41"/>
      <c r="UKN47" s="41"/>
      <c r="UKO47" s="41"/>
      <c r="UKP47" s="41"/>
      <c r="UKQ47" s="41"/>
      <c r="UKR47" s="41"/>
      <c r="UKS47" s="41"/>
      <c r="UKT47" s="41"/>
      <c r="UKU47" s="41"/>
      <c r="UKV47" s="41"/>
      <c r="UKW47" s="41"/>
      <c r="UKX47" s="41"/>
      <c r="UKY47" s="41"/>
      <c r="UKZ47" s="41"/>
      <c r="ULA47" s="41"/>
      <c r="ULB47" s="41"/>
      <c r="ULC47" s="41"/>
      <c r="ULD47" s="41"/>
      <c r="ULE47" s="41"/>
      <c r="ULF47" s="41"/>
      <c r="ULG47" s="41"/>
      <c r="ULH47" s="41"/>
      <c r="ULI47" s="41"/>
      <c r="ULJ47" s="41"/>
      <c r="ULK47" s="41"/>
      <c r="ULL47" s="41"/>
      <c r="ULM47" s="41"/>
      <c r="ULN47" s="41"/>
      <c r="ULO47" s="41"/>
      <c r="ULP47" s="41"/>
      <c r="ULQ47" s="41"/>
      <c r="ULR47" s="41"/>
      <c r="ULS47" s="41"/>
      <c r="ULT47" s="41"/>
      <c r="ULU47" s="41"/>
      <c r="ULV47" s="41"/>
      <c r="ULW47" s="41"/>
      <c r="ULX47" s="41"/>
      <c r="ULY47" s="41"/>
      <c r="ULZ47" s="41"/>
      <c r="UMA47" s="41"/>
      <c r="UMB47" s="41"/>
      <c r="UMC47" s="41"/>
      <c r="UMD47" s="41"/>
      <c r="UME47" s="41"/>
      <c r="UMF47" s="41"/>
      <c r="UMG47" s="41"/>
      <c r="UMH47" s="41"/>
      <c r="UMI47" s="41"/>
      <c r="UMJ47" s="41"/>
      <c r="UMK47" s="41"/>
      <c r="UML47" s="41"/>
      <c r="UMM47" s="41"/>
      <c r="UMN47" s="41"/>
      <c r="UMO47" s="41"/>
      <c r="UMP47" s="41"/>
      <c r="UMQ47" s="41"/>
      <c r="UMR47" s="41"/>
      <c r="UMS47" s="41"/>
      <c r="UMT47" s="41"/>
      <c r="UMU47" s="41"/>
      <c r="UMV47" s="41"/>
      <c r="UMW47" s="41"/>
      <c r="UMX47" s="41"/>
      <c r="UMY47" s="41"/>
      <c r="UMZ47" s="41"/>
      <c r="UNA47" s="41"/>
      <c r="UNB47" s="41"/>
      <c r="UNC47" s="41"/>
      <c r="UND47" s="41"/>
      <c r="UNE47" s="41"/>
      <c r="UNF47" s="41"/>
      <c r="UNG47" s="41"/>
      <c r="UNH47" s="41"/>
      <c r="UNI47" s="41"/>
      <c r="UNJ47" s="41"/>
      <c r="UNK47" s="41"/>
      <c r="UNL47" s="41"/>
      <c r="UNM47" s="41"/>
      <c r="UNN47" s="41"/>
      <c r="UNO47" s="41"/>
      <c r="UNP47" s="41"/>
      <c r="UNQ47" s="41"/>
      <c r="UNR47" s="41"/>
      <c r="UNS47" s="41"/>
      <c r="UNT47" s="41"/>
      <c r="UNU47" s="41"/>
      <c r="UNV47" s="41"/>
      <c r="UNW47" s="41"/>
      <c r="UNX47" s="41"/>
      <c r="UNY47" s="41"/>
      <c r="UNZ47" s="41"/>
      <c r="UOA47" s="41"/>
      <c r="UOB47" s="41"/>
      <c r="UOC47" s="41"/>
      <c r="UOD47" s="41"/>
      <c r="UOE47" s="41"/>
      <c r="UOF47" s="41"/>
      <c r="UOG47" s="41"/>
      <c r="UOH47" s="41"/>
      <c r="UOI47" s="41"/>
      <c r="UOJ47" s="41"/>
      <c r="UOK47" s="41"/>
      <c r="UOL47" s="41"/>
      <c r="UOM47" s="41"/>
      <c r="UON47" s="41"/>
      <c r="UOO47" s="41"/>
      <c r="UOP47" s="41"/>
      <c r="UOQ47" s="41"/>
      <c r="UOR47" s="41"/>
      <c r="UOS47" s="41"/>
      <c r="UOT47" s="41"/>
      <c r="UOU47" s="41"/>
      <c r="UOV47" s="41"/>
      <c r="UOW47" s="41"/>
      <c r="UOX47" s="41"/>
      <c r="UOY47" s="41"/>
      <c r="UOZ47" s="41"/>
      <c r="UPA47" s="41"/>
      <c r="UPB47" s="41"/>
      <c r="UPC47" s="41"/>
      <c r="UPD47" s="41"/>
      <c r="UPE47" s="41"/>
      <c r="UPF47" s="41"/>
      <c r="UPG47" s="41"/>
      <c r="UPH47" s="41"/>
      <c r="UPI47" s="41"/>
      <c r="UPJ47" s="41"/>
      <c r="UPK47" s="41"/>
      <c r="UPL47" s="41"/>
      <c r="UPM47" s="41"/>
      <c r="UPN47" s="41"/>
      <c r="UPO47" s="41"/>
      <c r="UPP47" s="41"/>
      <c r="UPQ47" s="41"/>
      <c r="UPR47" s="41"/>
      <c r="UPS47" s="41"/>
      <c r="UPT47" s="41"/>
      <c r="UPU47" s="41"/>
      <c r="UPV47" s="41"/>
      <c r="UPW47" s="41"/>
      <c r="UPX47" s="41"/>
      <c r="UPY47" s="41"/>
      <c r="UPZ47" s="41"/>
      <c r="UQA47" s="41"/>
      <c r="UQB47" s="41"/>
      <c r="UQC47" s="41"/>
      <c r="UQD47" s="41"/>
      <c r="UQE47" s="41"/>
      <c r="UQF47" s="41"/>
      <c r="UQG47" s="41"/>
      <c r="UQH47" s="41"/>
      <c r="UQI47" s="41"/>
      <c r="UQJ47" s="41"/>
      <c r="UQK47" s="41"/>
      <c r="UQL47" s="41"/>
      <c r="UQM47" s="41"/>
      <c r="UQN47" s="41"/>
      <c r="UQO47" s="41"/>
      <c r="UQP47" s="41"/>
      <c r="UQQ47" s="41"/>
      <c r="UQR47" s="41"/>
      <c r="UQS47" s="41"/>
      <c r="UQT47" s="41"/>
      <c r="UQU47" s="41"/>
      <c r="UQV47" s="41"/>
      <c r="UQW47" s="41"/>
      <c r="UQX47" s="41"/>
      <c r="UQY47" s="41"/>
      <c r="UQZ47" s="41"/>
      <c r="URA47" s="41"/>
      <c r="URB47" s="41"/>
      <c r="URC47" s="41"/>
      <c r="URD47" s="41"/>
      <c r="URE47" s="41"/>
      <c r="URF47" s="41"/>
      <c r="URG47" s="41"/>
      <c r="URH47" s="41"/>
      <c r="URI47" s="41"/>
      <c r="URJ47" s="41"/>
      <c r="URK47" s="41"/>
      <c r="URL47" s="41"/>
      <c r="URM47" s="41"/>
      <c r="URN47" s="41"/>
      <c r="URO47" s="41"/>
      <c r="URP47" s="41"/>
      <c r="URQ47" s="41"/>
      <c r="URR47" s="41"/>
      <c r="URS47" s="41"/>
      <c r="URT47" s="41"/>
      <c r="URU47" s="41"/>
      <c r="URV47" s="41"/>
      <c r="URW47" s="41"/>
      <c r="URX47" s="41"/>
      <c r="URY47" s="41"/>
      <c r="URZ47" s="41"/>
      <c r="USA47" s="41"/>
      <c r="USB47" s="41"/>
      <c r="USC47" s="41"/>
      <c r="USD47" s="41"/>
      <c r="USE47" s="41"/>
      <c r="USF47" s="41"/>
      <c r="USG47" s="41"/>
      <c r="USH47" s="41"/>
      <c r="USI47" s="41"/>
      <c r="USJ47" s="41"/>
      <c r="USK47" s="41"/>
      <c r="USL47" s="41"/>
      <c r="USM47" s="41"/>
      <c r="USN47" s="41"/>
      <c r="USO47" s="41"/>
      <c r="USP47" s="41"/>
      <c r="USQ47" s="41"/>
      <c r="USR47" s="41"/>
      <c r="USS47" s="41"/>
      <c r="UST47" s="41"/>
      <c r="USU47" s="41"/>
      <c r="USV47" s="41"/>
      <c r="USW47" s="41"/>
      <c r="USX47" s="41"/>
      <c r="USY47" s="41"/>
      <c r="USZ47" s="41"/>
      <c r="UTA47" s="41"/>
      <c r="UTB47" s="41"/>
      <c r="UTC47" s="41"/>
      <c r="UTD47" s="41"/>
      <c r="UTE47" s="41"/>
      <c r="UTF47" s="41"/>
      <c r="UTG47" s="41"/>
      <c r="UTH47" s="41"/>
      <c r="UTI47" s="41"/>
      <c r="UTJ47" s="41"/>
      <c r="UTK47" s="41"/>
      <c r="UTL47" s="41"/>
      <c r="UTM47" s="41"/>
      <c r="UTN47" s="41"/>
      <c r="UTO47" s="41"/>
      <c r="UTP47" s="41"/>
      <c r="UTQ47" s="41"/>
      <c r="UTR47" s="41"/>
      <c r="UTS47" s="41"/>
      <c r="UTT47" s="41"/>
      <c r="UTU47" s="41"/>
      <c r="UTV47" s="41"/>
      <c r="UTW47" s="41"/>
      <c r="UTX47" s="41"/>
      <c r="UTY47" s="41"/>
      <c r="UTZ47" s="41"/>
      <c r="UUA47" s="41"/>
      <c r="UUB47" s="41"/>
      <c r="UUC47" s="41"/>
      <c r="UUD47" s="41"/>
      <c r="UUE47" s="41"/>
      <c r="UUF47" s="41"/>
      <c r="UUG47" s="41"/>
      <c r="UUH47" s="41"/>
      <c r="UUI47" s="41"/>
      <c r="UUJ47" s="41"/>
      <c r="UUK47" s="41"/>
      <c r="UUL47" s="41"/>
      <c r="UUM47" s="41"/>
      <c r="UUN47" s="41"/>
      <c r="UUO47" s="41"/>
      <c r="UUP47" s="41"/>
      <c r="UUQ47" s="41"/>
      <c r="UUR47" s="41"/>
      <c r="UUS47" s="41"/>
      <c r="UUT47" s="41"/>
      <c r="UUU47" s="41"/>
      <c r="UUV47" s="41"/>
      <c r="UUW47" s="41"/>
      <c r="UUX47" s="41"/>
      <c r="UUY47" s="41"/>
      <c r="UUZ47" s="41"/>
      <c r="UVA47" s="41"/>
      <c r="UVB47" s="41"/>
      <c r="UVC47" s="41"/>
      <c r="UVD47" s="41"/>
      <c r="UVE47" s="41"/>
      <c r="UVF47" s="41"/>
      <c r="UVG47" s="41"/>
      <c r="UVH47" s="41"/>
      <c r="UVI47" s="41"/>
      <c r="UVJ47" s="41"/>
      <c r="UVK47" s="41"/>
      <c r="UVL47" s="41"/>
      <c r="UVM47" s="41"/>
      <c r="UVN47" s="41"/>
      <c r="UVO47" s="41"/>
      <c r="UVP47" s="41"/>
      <c r="UVQ47" s="41"/>
      <c r="UVR47" s="41"/>
      <c r="UVS47" s="41"/>
      <c r="UVT47" s="41"/>
      <c r="UVU47" s="41"/>
      <c r="UVV47" s="41"/>
      <c r="UVW47" s="41"/>
      <c r="UVX47" s="41"/>
      <c r="UVY47" s="41"/>
      <c r="UVZ47" s="41"/>
      <c r="UWA47" s="41"/>
      <c r="UWB47" s="41"/>
      <c r="UWC47" s="41"/>
      <c r="UWD47" s="41"/>
      <c r="UWE47" s="41"/>
      <c r="UWF47" s="41"/>
      <c r="UWG47" s="41"/>
      <c r="UWH47" s="41"/>
      <c r="UWI47" s="41"/>
      <c r="UWJ47" s="41"/>
      <c r="UWK47" s="41"/>
      <c r="UWL47" s="41"/>
      <c r="UWM47" s="41"/>
      <c r="UWN47" s="41"/>
      <c r="UWO47" s="41"/>
      <c r="UWP47" s="41"/>
      <c r="UWQ47" s="41"/>
      <c r="UWR47" s="41"/>
      <c r="UWS47" s="41"/>
      <c r="UWT47" s="41"/>
      <c r="UWU47" s="41"/>
      <c r="UWV47" s="41"/>
      <c r="UWW47" s="41"/>
      <c r="UWX47" s="41"/>
      <c r="UWY47" s="41"/>
      <c r="UWZ47" s="41"/>
      <c r="UXA47" s="41"/>
      <c r="UXB47" s="41"/>
      <c r="UXC47" s="41"/>
      <c r="UXD47" s="41"/>
      <c r="UXE47" s="41"/>
      <c r="UXF47" s="41"/>
      <c r="UXG47" s="41"/>
      <c r="UXH47" s="41"/>
      <c r="UXI47" s="41"/>
      <c r="UXJ47" s="41"/>
      <c r="UXK47" s="41"/>
      <c r="UXL47" s="41"/>
      <c r="UXM47" s="41"/>
      <c r="UXN47" s="41"/>
      <c r="UXO47" s="41"/>
      <c r="UXP47" s="41"/>
      <c r="UXQ47" s="41"/>
      <c r="UXR47" s="41"/>
      <c r="UXS47" s="41"/>
      <c r="UXT47" s="41"/>
      <c r="UXU47" s="41"/>
      <c r="UXV47" s="41"/>
      <c r="UXW47" s="41"/>
      <c r="UXX47" s="41"/>
      <c r="UXY47" s="41"/>
      <c r="UXZ47" s="41"/>
      <c r="UYA47" s="41"/>
      <c r="UYB47" s="41"/>
      <c r="UYC47" s="41"/>
      <c r="UYD47" s="41"/>
      <c r="UYE47" s="41"/>
      <c r="UYF47" s="41"/>
      <c r="UYG47" s="41"/>
      <c r="UYH47" s="41"/>
      <c r="UYI47" s="41"/>
      <c r="UYJ47" s="41"/>
      <c r="UYK47" s="41"/>
      <c r="UYL47" s="41"/>
      <c r="UYM47" s="41"/>
      <c r="UYN47" s="41"/>
      <c r="UYO47" s="41"/>
      <c r="UYP47" s="41"/>
      <c r="UYQ47" s="41"/>
      <c r="UYR47" s="41"/>
      <c r="UYS47" s="41"/>
      <c r="UYT47" s="41"/>
      <c r="UYU47" s="41"/>
      <c r="UYV47" s="41"/>
      <c r="UYW47" s="41"/>
      <c r="UYX47" s="41"/>
      <c r="UYY47" s="41"/>
      <c r="UYZ47" s="41"/>
      <c r="UZA47" s="41"/>
      <c r="UZB47" s="41"/>
      <c r="UZC47" s="41"/>
      <c r="UZD47" s="41"/>
      <c r="UZE47" s="41"/>
      <c r="UZF47" s="41"/>
      <c r="UZG47" s="41"/>
      <c r="UZH47" s="41"/>
      <c r="UZI47" s="41"/>
      <c r="UZJ47" s="41"/>
      <c r="UZK47" s="41"/>
      <c r="UZL47" s="41"/>
      <c r="UZM47" s="41"/>
      <c r="UZN47" s="41"/>
      <c r="UZO47" s="41"/>
      <c r="UZP47" s="41"/>
      <c r="UZQ47" s="41"/>
      <c r="UZR47" s="41"/>
      <c r="UZS47" s="41"/>
      <c r="UZT47" s="41"/>
      <c r="UZU47" s="41"/>
      <c r="UZV47" s="41"/>
      <c r="UZW47" s="41"/>
      <c r="UZX47" s="41"/>
      <c r="UZY47" s="41"/>
      <c r="UZZ47" s="41"/>
      <c r="VAA47" s="41"/>
      <c r="VAB47" s="41"/>
      <c r="VAC47" s="41"/>
      <c r="VAD47" s="41"/>
      <c r="VAE47" s="41"/>
      <c r="VAF47" s="41"/>
      <c r="VAG47" s="41"/>
      <c r="VAH47" s="41"/>
      <c r="VAI47" s="41"/>
      <c r="VAJ47" s="41"/>
      <c r="VAK47" s="41"/>
      <c r="VAL47" s="41"/>
      <c r="VAM47" s="41"/>
      <c r="VAN47" s="41"/>
      <c r="VAO47" s="41"/>
      <c r="VAP47" s="41"/>
      <c r="VAQ47" s="41"/>
      <c r="VAR47" s="41"/>
      <c r="VAS47" s="41"/>
      <c r="VAT47" s="41"/>
      <c r="VAU47" s="41"/>
      <c r="VAV47" s="41"/>
      <c r="VAW47" s="41"/>
      <c r="VAX47" s="41"/>
      <c r="VAY47" s="41"/>
      <c r="VAZ47" s="41"/>
      <c r="VBA47" s="41"/>
      <c r="VBB47" s="41"/>
      <c r="VBC47" s="41"/>
      <c r="VBD47" s="41"/>
      <c r="VBE47" s="41"/>
      <c r="VBF47" s="41"/>
      <c r="VBG47" s="41"/>
      <c r="VBH47" s="41"/>
      <c r="VBI47" s="41"/>
      <c r="VBJ47" s="41"/>
      <c r="VBK47" s="41"/>
      <c r="VBL47" s="41"/>
      <c r="VBM47" s="41"/>
      <c r="VBN47" s="41"/>
      <c r="VBO47" s="41"/>
      <c r="VBP47" s="41"/>
      <c r="VBQ47" s="41"/>
      <c r="VBR47" s="41"/>
      <c r="VBS47" s="41"/>
      <c r="VBT47" s="41"/>
      <c r="VBU47" s="41"/>
      <c r="VBV47" s="41"/>
      <c r="VBW47" s="41"/>
      <c r="VBX47" s="41"/>
      <c r="VBY47" s="41"/>
      <c r="VBZ47" s="41"/>
      <c r="VCA47" s="41"/>
      <c r="VCB47" s="41"/>
      <c r="VCC47" s="41"/>
      <c r="VCD47" s="41"/>
      <c r="VCE47" s="41"/>
      <c r="VCF47" s="41"/>
      <c r="VCG47" s="41"/>
      <c r="VCH47" s="41"/>
      <c r="VCI47" s="41"/>
      <c r="VCJ47" s="41"/>
      <c r="VCK47" s="41"/>
      <c r="VCL47" s="41"/>
      <c r="VCM47" s="41"/>
      <c r="VCN47" s="41"/>
      <c r="VCO47" s="41"/>
      <c r="VCP47" s="41"/>
      <c r="VCQ47" s="41"/>
      <c r="VCR47" s="41"/>
      <c r="VCS47" s="41"/>
      <c r="VCT47" s="41"/>
      <c r="VCU47" s="41"/>
      <c r="VCV47" s="41"/>
      <c r="VCW47" s="41"/>
      <c r="VCX47" s="41"/>
      <c r="VCY47" s="41"/>
      <c r="VCZ47" s="41"/>
      <c r="VDA47" s="41"/>
      <c r="VDB47" s="41"/>
      <c r="VDC47" s="41"/>
      <c r="VDD47" s="41"/>
      <c r="VDE47" s="41"/>
      <c r="VDF47" s="41"/>
      <c r="VDG47" s="41"/>
      <c r="VDH47" s="41"/>
      <c r="VDI47" s="41"/>
      <c r="VDJ47" s="41"/>
      <c r="VDK47" s="41"/>
      <c r="VDL47" s="41"/>
      <c r="VDM47" s="41"/>
      <c r="VDN47" s="41"/>
      <c r="VDO47" s="41"/>
      <c r="VDP47" s="41"/>
      <c r="VDQ47" s="41"/>
      <c r="VDR47" s="41"/>
      <c r="VDS47" s="41"/>
      <c r="VDT47" s="41"/>
      <c r="VDU47" s="41"/>
      <c r="VDV47" s="41"/>
      <c r="VDW47" s="41"/>
      <c r="VDX47" s="41"/>
      <c r="VDY47" s="41"/>
      <c r="VDZ47" s="41"/>
      <c r="VEA47" s="41"/>
      <c r="VEB47" s="41"/>
      <c r="VEC47" s="41"/>
      <c r="VED47" s="41"/>
      <c r="VEE47" s="41"/>
      <c r="VEF47" s="41"/>
      <c r="VEG47" s="41"/>
      <c r="VEH47" s="41"/>
      <c r="VEI47" s="41"/>
      <c r="VEJ47" s="41"/>
      <c r="VEK47" s="41"/>
      <c r="VEL47" s="41"/>
      <c r="VEM47" s="41"/>
      <c r="VEN47" s="41"/>
      <c r="VEO47" s="41"/>
      <c r="VEP47" s="41"/>
      <c r="VEQ47" s="41"/>
      <c r="VER47" s="41"/>
      <c r="VES47" s="41"/>
      <c r="VET47" s="41"/>
      <c r="VEU47" s="41"/>
      <c r="VEV47" s="41"/>
      <c r="VEW47" s="41"/>
      <c r="VEX47" s="41"/>
      <c r="VEY47" s="41"/>
      <c r="VEZ47" s="41"/>
      <c r="VFA47" s="41"/>
      <c r="VFB47" s="41"/>
      <c r="VFC47" s="41"/>
      <c r="VFD47" s="41"/>
      <c r="VFE47" s="41"/>
      <c r="VFF47" s="41"/>
      <c r="VFG47" s="41"/>
      <c r="VFH47" s="41"/>
      <c r="VFI47" s="41"/>
      <c r="VFJ47" s="41"/>
      <c r="VFK47" s="41"/>
      <c r="VFL47" s="41"/>
      <c r="VFM47" s="41"/>
      <c r="VFN47" s="41"/>
      <c r="VFO47" s="41"/>
      <c r="VFP47" s="41"/>
      <c r="VFQ47" s="41"/>
      <c r="VFR47" s="41"/>
      <c r="VFS47" s="41"/>
      <c r="VFT47" s="41"/>
      <c r="VFU47" s="41"/>
      <c r="VFV47" s="41"/>
      <c r="VFW47" s="41"/>
      <c r="VFX47" s="41"/>
      <c r="VFY47" s="41"/>
      <c r="VFZ47" s="41"/>
      <c r="VGA47" s="41"/>
      <c r="VGB47" s="41"/>
      <c r="VGC47" s="41"/>
      <c r="VGD47" s="41"/>
      <c r="VGE47" s="41"/>
      <c r="VGF47" s="41"/>
      <c r="VGG47" s="41"/>
      <c r="VGH47" s="41"/>
      <c r="VGI47" s="41"/>
      <c r="VGJ47" s="41"/>
      <c r="VGK47" s="41"/>
      <c r="VGL47" s="41"/>
      <c r="VGM47" s="41"/>
      <c r="VGN47" s="41"/>
      <c r="VGO47" s="41"/>
      <c r="VGP47" s="41"/>
      <c r="VGQ47" s="41"/>
      <c r="VGR47" s="41"/>
      <c r="VGS47" s="41"/>
      <c r="VGT47" s="41"/>
      <c r="VGU47" s="41"/>
      <c r="VGV47" s="41"/>
      <c r="VGW47" s="41"/>
      <c r="VGX47" s="41"/>
      <c r="VGY47" s="41"/>
      <c r="VGZ47" s="41"/>
      <c r="VHA47" s="41"/>
      <c r="VHB47" s="41"/>
      <c r="VHC47" s="41"/>
      <c r="VHD47" s="41"/>
      <c r="VHE47" s="41"/>
      <c r="VHF47" s="41"/>
      <c r="VHG47" s="41"/>
      <c r="VHH47" s="41"/>
      <c r="VHI47" s="41"/>
      <c r="VHJ47" s="41"/>
      <c r="VHK47" s="41"/>
      <c r="VHL47" s="41"/>
      <c r="VHM47" s="41"/>
      <c r="VHN47" s="41"/>
      <c r="VHO47" s="41"/>
      <c r="VHP47" s="41"/>
      <c r="VHQ47" s="41"/>
      <c r="VHR47" s="41"/>
      <c r="VHS47" s="41"/>
      <c r="VHT47" s="41"/>
      <c r="VHU47" s="41"/>
      <c r="VHV47" s="41"/>
      <c r="VHW47" s="41"/>
      <c r="VHX47" s="41"/>
      <c r="VHY47" s="41"/>
      <c r="VHZ47" s="41"/>
      <c r="VIA47" s="41"/>
      <c r="VIB47" s="41"/>
      <c r="VIC47" s="41"/>
      <c r="VID47" s="41"/>
      <c r="VIE47" s="41"/>
      <c r="VIF47" s="41"/>
      <c r="VIG47" s="41"/>
      <c r="VIH47" s="41"/>
      <c r="VII47" s="41"/>
      <c r="VIJ47" s="41"/>
      <c r="VIK47" s="41"/>
      <c r="VIL47" s="41"/>
      <c r="VIM47" s="41"/>
      <c r="VIN47" s="41"/>
      <c r="VIO47" s="41"/>
      <c r="VIP47" s="41"/>
      <c r="VIQ47" s="41"/>
      <c r="VIR47" s="41"/>
      <c r="VIS47" s="41"/>
      <c r="VIT47" s="41"/>
      <c r="VIU47" s="41"/>
      <c r="VIV47" s="41"/>
      <c r="VIW47" s="41"/>
      <c r="VIX47" s="41"/>
      <c r="VIY47" s="41"/>
      <c r="VIZ47" s="41"/>
      <c r="VJA47" s="41"/>
      <c r="VJB47" s="41"/>
      <c r="VJC47" s="41"/>
      <c r="VJD47" s="41"/>
      <c r="VJE47" s="41"/>
      <c r="VJF47" s="41"/>
      <c r="VJG47" s="41"/>
      <c r="VJH47" s="41"/>
      <c r="VJI47" s="41"/>
      <c r="VJJ47" s="41"/>
      <c r="VJK47" s="41"/>
      <c r="VJL47" s="41"/>
      <c r="VJM47" s="41"/>
      <c r="VJN47" s="41"/>
      <c r="VJO47" s="41"/>
      <c r="VJP47" s="41"/>
      <c r="VJQ47" s="41"/>
      <c r="VJR47" s="41"/>
      <c r="VJS47" s="41"/>
      <c r="VJT47" s="41"/>
      <c r="VJU47" s="41"/>
      <c r="VJV47" s="41"/>
      <c r="VJW47" s="41"/>
      <c r="VJX47" s="41"/>
      <c r="VJY47" s="41"/>
      <c r="VJZ47" s="41"/>
      <c r="VKA47" s="41"/>
      <c r="VKB47" s="41"/>
      <c r="VKC47" s="41"/>
      <c r="VKD47" s="41"/>
      <c r="VKE47" s="41"/>
      <c r="VKF47" s="41"/>
      <c r="VKG47" s="41"/>
      <c r="VKH47" s="41"/>
      <c r="VKI47" s="41"/>
      <c r="VKJ47" s="41"/>
      <c r="VKK47" s="41"/>
      <c r="VKL47" s="41"/>
      <c r="VKM47" s="41"/>
      <c r="VKN47" s="41"/>
      <c r="VKO47" s="41"/>
      <c r="VKP47" s="41"/>
      <c r="VKQ47" s="41"/>
      <c r="VKR47" s="41"/>
      <c r="VKS47" s="41"/>
      <c r="VKT47" s="41"/>
      <c r="VKU47" s="41"/>
      <c r="VKV47" s="41"/>
      <c r="VKW47" s="41"/>
      <c r="VKX47" s="41"/>
      <c r="VKY47" s="41"/>
      <c r="VKZ47" s="41"/>
      <c r="VLA47" s="41"/>
      <c r="VLB47" s="41"/>
      <c r="VLC47" s="41"/>
      <c r="VLD47" s="41"/>
      <c r="VLE47" s="41"/>
      <c r="VLF47" s="41"/>
      <c r="VLG47" s="41"/>
      <c r="VLH47" s="41"/>
      <c r="VLI47" s="41"/>
      <c r="VLJ47" s="41"/>
      <c r="VLK47" s="41"/>
      <c r="VLL47" s="41"/>
      <c r="VLM47" s="41"/>
      <c r="VLN47" s="41"/>
      <c r="VLO47" s="41"/>
      <c r="VLP47" s="41"/>
      <c r="VLQ47" s="41"/>
      <c r="VLR47" s="41"/>
      <c r="VLS47" s="41"/>
      <c r="VLT47" s="41"/>
      <c r="VLU47" s="41"/>
      <c r="VLV47" s="41"/>
      <c r="VLW47" s="41"/>
      <c r="VLX47" s="41"/>
      <c r="VLY47" s="41"/>
      <c r="VLZ47" s="41"/>
      <c r="VMA47" s="41"/>
      <c r="VMB47" s="41"/>
      <c r="VMC47" s="41"/>
      <c r="VMD47" s="41"/>
      <c r="VME47" s="41"/>
      <c r="VMF47" s="41"/>
      <c r="VMG47" s="41"/>
      <c r="VMH47" s="41"/>
      <c r="VMI47" s="41"/>
      <c r="VMJ47" s="41"/>
      <c r="VMK47" s="41"/>
      <c r="VML47" s="41"/>
      <c r="VMM47" s="41"/>
      <c r="VMN47" s="41"/>
      <c r="VMO47" s="41"/>
      <c r="VMP47" s="41"/>
      <c r="VMQ47" s="41"/>
      <c r="VMR47" s="41"/>
      <c r="VMS47" s="41"/>
      <c r="VMT47" s="41"/>
      <c r="VMU47" s="41"/>
      <c r="VMV47" s="41"/>
      <c r="VMW47" s="41"/>
      <c r="VMX47" s="41"/>
      <c r="VMY47" s="41"/>
      <c r="VMZ47" s="41"/>
      <c r="VNA47" s="41"/>
      <c r="VNB47" s="41"/>
      <c r="VNC47" s="41"/>
      <c r="VND47" s="41"/>
      <c r="VNE47" s="41"/>
      <c r="VNF47" s="41"/>
      <c r="VNG47" s="41"/>
      <c r="VNH47" s="41"/>
      <c r="VNI47" s="41"/>
      <c r="VNJ47" s="41"/>
      <c r="VNK47" s="41"/>
      <c r="VNL47" s="41"/>
      <c r="VNM47" s="41"/>
      <c r="VNN47" s="41"/>
      <c r="VNO47" s="41"/>
      <c r="VNP47" s="41"/>
      <c r="VNQ47" s="41"/>
      <c r="VNR47" s="41"/>
      <c r="VNS47" s="41"/>
      <c r="VNT47" s="41"/>
      <c r="VNU47" s="41"/>
      <c r="VNV47" s="41"/>
      <c r="VNW47" s="41"/>
      <c r="VNX47" s="41"/>
      <c r="VNY47" s="41"/>
      <c r="VNZ47" s="41"/>
      <c r="VOA47" s="41"/>
      <c r="VOB47" s="41"/>
      <c r="VOC47" s="41"/>
      <c r="VOD47" s="41"/>
      <c r="VOE47" s="41"/>
      <c r="VOF47" s="41"/>
      <c r="VOG47" s="41"/>
      <c r="VOH47" s="41"/>
      <c r="VOI47" s="41"/>
      <c r="VOJ47" s="41"/>
      <c r="VOK47" s="41"/>
      <c r="VOL47" s="41"/>
      <c r="VOM47" s="41"/>
      <c r="VON47" s="41"/>
      <c r="VOO47" s="41"/>
      <c r="VOP47" s="41"/>
      <c r="VOQ47" s="41"/>
      <c r="VOR47" s="41"/>
      <c r="VOS47" s="41"/>
      <c r="VOT47" s="41"/>
      <c r="VOU47" s="41"/>
      <c r="VOV47" s="41"/>
      <c r="VOW47" s="41"/>
      <c r="VOX47" s="41"/>
      <c r="VOY47" s="41"/>
      <c r="VOZ47" s="41"/>
      <c r="VPA47" s="41"/>
      <c r="VPB47" s="41"/>
      <c r="VPC47" s="41"/>
      <c r="VPD47" s="41"/>
      <c r="VPE47" s="41"/>
      <c r="VPF47" s="41"/>
      <c r="VPG47" s="41"/>
      <c r="VPH47" s="41"/>
      <c r="VPI47" s="41"/>
      <c r="VPJ47" s="41"/>
      <c r="VPK47" s="41"/>
      <c r="VPL47" s="41"/>
      <c r="VPM47" s="41"/>
      <c r="VPN47" s="41"/>
      <c r="VPO47" s="41"/>
      <c r="VPP47" s="41"/>
      <c r="VPQ47" s="41"/>
      <c r="VPR47" s="41"/>
      <c r="VPS47" s="41"/>
      <c r="VPT47" s="41"/>
      <c r="VPU47" s="41"/>
      <c r="VPV47" s="41"/>
      <c r="VPW47" s="41"/>
      <c r="VPX47" s="41"/>
      <c r="VPY47" s="41"/>
      <c r="VPZ47" s="41"/>
      <c r="VQA47" s="41"/>
      <c r="VQB47" s="41"/>
      <c r="VQC47" s="41"/>
      <c r="VQD47" s="41"/>
      <c r="VQE47" s="41"/>
      <c r="VQF47" s="41"/>
      <c r="VQG47" s="41"/>
      <c r="VQH47" s="41"/>
      <c r="VQI47" s="41"/>
      <c r="VQJ47" s="41"/>
      <c r="VQK47" s="41"/>
      <c r="VQL47" s="41"/>
      <c r="VQM47" s="41"/>
      <c r="VQN47" s="41"/>
      <c r="VQO47" s="41"/>
      <c r="VQP47" s="41"/>
      <c r="VQQ47" s="41"/>
      <c r="VQR47" s="41"/>
      <c r="VQS47" s="41"/>
      <c r="VQT47" s="41"/>
      <c r="VQU47" s="41"/>
      <c r="VQV47" s="41"/>
      <c r="VQW47" s="41"/>
      <c r="VQX47" s="41"/>
      <c r="VQY47" s="41"/>
      <c r="VQZ47" s="41"/>
      <c r="VRA47" s="41"/>
      <c r="VRB47" s="41"/>
      <c r="VRC47" s="41"/>
      <c r="VRD47" s="41"/>
      <c r="VRE47" s="41"/>
      <c r="VRF47" s="41"/>
      <c r="VRG47" s="41"/>
      <c r="VRH47" s="41"/>
      <c r="VRI47" s="41"/>
      <c r="VRJ47" s="41"/>
      <c r="VRK47" s="41"/>
      <c r="VRL47" s="41"/>
      <c r="VRM47" s="41"/>
      <c r="VRN47" s="41"/>
      <c r="VRO47" s="41"/>
      <c r="VRP47" s="41"/>
      <c r="VRQ47" s="41"/>
      <c r="VRR47" s="41"/>
      <c r="VRS47" s="41"/>
      <c r="VRT47" s="41"/>
      <c r="VRU47" s="41"/>
      <c r="VRV47" s="41"/>
      <c r="VRW47" s="41"/>
      <c r="VRX47" s="41"/>
      <c r="VRY47" s="41"/>
      <c r="VRZ47" s="41"/>
      <c r="VSA47" s="41"/>
      <c r="VSB47" s="41"/>
      <c r="VSC47" s="41"/>
      <c r="VSD47" s="41"/>
      <c r="VSE47" s="41"/>
      <c r="VSF47" s="41"/>
      <c r="VSG47" s="41"/>
      <c r="VSH47" s="41"/>
      <c r="VSI47" s="41"/>
      <c r="VSJ47" s="41"/>
      <c r="VSK47" s="41"/>
      <c r="VSL47" s="41"/>
      <c r="VSM47" s="41"/>
      <c r="VSN47" s="41"/>
      <c r="VSO47" s="41"/>
      <c r="VSP47" s="41"/>
      <c r="VSQ47" s="41"/>
      <c r="VSR47" s="41"/>
      <c r="VSS47" s="41"/>
      <c r="VST47" s="41"/>
      <c r="VSU47" s="41"/>
      <c r="VSV47" s="41"/>
      <c r="VSW47" s="41"/>
      <c r="VSX47" s="41"/>
      <c r="VSY47" s="41"/>
      <c r="VSZ47" s="41"/>
      <c r="VTA47" s="41"/>
      <c r="VTB47" s="41"/>
      <c r="VTC47" s="41"/>
      <c r="VTD47" s="41"/>
      <c r="VTE47" s="41"/>
      <c r="VTF47" s="41"/>
      <c r="VTG47" s="41"/>
      <c r="VTH47" s="41"/>
      <c r="VTI47" s="41"/>
      <c r="VTJ47" s="41"/>
      <c r="VTK47" s="41"/>
      <c r="VTL47" s="41"/>
      <c r="VTM47" s="41"/>
      <c r="VTN47" s="41"/>
      <c r="VTO47" s="41"/>
      <c r="VTP47" s="41"/>
      <c r="VTQ47" s="41"/>
      <c r="VTR47" s="41"/>
      <c r="VTS47" s="41"/>
      <c r="VTT47" s="41"/>
      <c r="VTU47" s="41"/>
      <c r="VTV47" s="41"/>
      <c r="VTW47" s="41"/>
      <c r="VTX47" s="41"/>
      <c r="VTY47" s="41"/>
      <c r="VTZ47" s="41"/>
      <c r="VUA47" s="41"/>
      <c r="VUB47" s="41"/>
      <c r="VUC47" s="41"/>
      <c r="VUD47" s="41"/>
      <c r="VUE47" s="41"/>
      <c r="VUF47" s="41"/>
      <c r="VUG47" s="41"/>
      <c r="VUH47" s="41"/>
      <c r="VUI47" s="41"/>
      <c r="VUJ47" s="41"/>
      <c r="VUK47" s="41"/>
      <c r="VUL47" s="41"/>
      <c r="VUM47" s="41"/>
      <c r="VUN47" s="41"/>
      <c r="VUO47" s="41"/>
      <c r="VUP47" s="41"/>
      <c r="VUQ47" s="41"/>
      <c r="VUR47" s="41"/>
      <c r="VUS47" s="41"/>
      <c r="VUT47" s="41"/>
      <c r="VUU47" s="41"/>
      <c r="VUV47" s="41"/>
      <c r="VUW47" s="41"/>
      <c r="VUX47" s="41"/>
      <c r="VUY47" s="41"/>
      <c r="VUZ47" s="41"/>
      <c r="VVA47" s="41"/>
      <c r="VVB47" s="41"/>
      <c r="VVC47" s="41"/>
      <c r="VVD47" s="41"/>
      <c r="VVE47" s="41"/>
      <c r="VVF47" s="41"/>
      <c r="VVG47" s="41"/>
      <c r="VVH47" s="41"/>
      <c r="VVI47" s="41"/>
      <c r="VVJ47" s="41"/>
      <c r="VVK47" s="41"/>
      <c r="VVL47" s="41"/>
      <c r="VVM47" s="41"/>
      <c r="VVN47" s="41"/>
      <c r="VVO47" s="41"/>
      <c r="VVP47" s="41"/>
      <c r="VVQ47" s="41"/>
      <c r="VVR47" s="41"/>
      <c r="VVS47" s="41"/>
      <c r="VVT47" s="41"/>
      <c r="VVU47" s="41"/>
      <c r="VVV47" s="41"/>
      <c r="VVW47" s="41"/>
      <c r="VVX47" s="41"/>
      <c r="VVY47" s="41"/>
      <c r="VVZ47" s="41"/>
      <c r="VWA47" s="41"/>
      <c r="VWB47" s="41"/>
      <c r="VWC47" s="41"/>
      <c r="VWD47" s="41"/>
      <c r="VWE47" s="41"/>
      <c r="VWF47" s="41"/>
      <c r="VWG47" s="41"/>
      <c r="VWH47" s="41"/>
      <c r="VWI47" s="41"/>
      <c r="VWJ47" s="41"/>
      <c r="VWK47" s="41"/>
      <c r="VWL47" s="41"/>
      <c r="VWM47" s="41"/>
      <c r="VWN47" s="41"/>
      <c r="VWO47" s="41"/>
      <c r="VWP47" s="41"/>
      <c r="VWQ47" s="41"/>
      <c r="VWR47" s="41"/>
      <c r="VWS47" s="41"/>
      <c r="VWT47" s="41"/>
      <c r="VWU47" s="41"/>
      <c r="VWV47" s="41"/>
      <c r="VWW47" s="41"/>
      <c r="VWX47" s="41"/>
      <c r="VWY47" s="41"/>
      <c r="VWZ47" s="41"/>
      <c r="VXA47" s="41"/>
      <c r="VXB47" s="41"/>
      <c r="VXC47" s="41"/>
      <c r="VXD47" s="41"/>
      <c r="VXE47" s="41"/>
      <c r="VXF47" s="41"/>
      <c r="VXG47" s="41"/>
      <c r="VXH47" s="41"/>
      <c r="VXI47" s="41"/>
      <c r="VXJ47" s="41"/>
      <c r="VXK47" s="41"/>
      <c r="VXL47" s="41"/>
      <c r="VXM47" s="41"/>
      <c r="VXN47" s="41"/>
      <c r="VXO47" s="41"/>
      <c r="VXP47" s="41"/>
      <c r="VXQ47" s="41"/>
      <c r="VXR47" s="41"/>
      <c r="VXS47" s="41"/>
      <c r="VXT47" s="41"/>
      <c r="VXU47" s="41"/>
      <c r="VXV47" s="41"/>
      <c r="VXW47" s="41"/>
      <c r="VXX47" s="41"/>
      <c r="VXY47" s="41"/>
      <c r="VXZ47" s="41"/>
      <c r="VYA47" s="41"/>
      <c r="VYB47" s="41"/>
      <c r="VYC47" s="41"/>
      <c r="VYD47" s="41"/>
      <c r="VYE47" s="41"/>
      <c r="VYF47" s="41"/>
      <c r="VYG47" s="41"/>
      <c r="VYH47" s="41"/>
      <c r="VYI47" s="41"/>
      <c r="VYJ47" s="41"/>
      <c r="VYK47" s="41"/>
      <c r="VYL47" s="41"/>
      <c r="VYM47" s="41"/>
      <c r="VYN47" s="41"/>
      <c r="VYO47" s="41"/>
      <c r="VYP47" s="41"/>
      <c r="VYQ47" s="41"/>
      <c r="VYR47" s="41"/>
      <c r="VYS47" s="41"/>
      <c r="VYT47" s="41"/>
      <c r="VYU47" s="41"/>
      <c r="VYV47" s="41"/>
      <c r="VYW47" s="41"/>
      <c r="VYX47" s="41"/>
      <c r="VYY47" s="41"/>
      <c r="VYZ47" s="41"/>
      <c r="VZA47" s="41"/>
      <c r="VZB47" s="41"/>
      <c r="VZC47" s="41"/>
      <c r="VZD47" s="41"/>
      <c r="VZE47" s="41"/>
      <c r="VZF47" s="41"/>
      <c r="VZG47" s="41"/>
      <c r="VZH47" s="41"/>
      <c r="VZI47" s="41"/>
      <c r="VZJ47" s="41"/>
      <c r="VZK47" s="41"/>
      <c r="VZL47" s="41"/>
      <c r="VZM47" s="41"/>
      <c r="VZN47" s="41"/>
      <c r="VZO47" s="41"/>
      <c r="VZP47" s="41"/>
      <c r="VZQ47" s="41"/>
      <c r="VZR47" s="41"/>
      <c r="VZS47" s="41"/>
      <c r="VZT47" s="41"/>
      <c r="VZU47" s="41"/>
      <c r="VZV47" s="41"/>
      <c r="VZW47" s="41"/>
      <c r="VZX47" s="41"/>
      <c r="VZY47" s="41"/>
      <c r="VZZ47" s="41"/>
      <c r="WAA47" s="41"/>
      <c r="WAB47" s="41"/>
      <c r="WAC47" s="41"/>
      <c r="WAD47" s="41"/>
      <c r="WAE47" s="41"/>
      <c r="WAF47" s="41"/>
      <c r="WAG47" s="41"/>
      <c r="WAH47" s="41"/>
      <c r="WAI47" s="41"/>
      <c r="WAJ47" s="41"/>
      <c r="WAK47" s="41"/>
      <c r="WAL47" s="41"/>
      <c r="WAM47" s="41"/>
      <c r="WAN47" s="41"/>
      <c r="WAO47" s="41"/>
      <c r="WAP47" s="41"/>
      <c r="WAQ47" s="41"/>
      <c r="WAR47" s="41"/>
      <c r="WAS47" s="41"/>
      <c r="WAT47" s="41"/>
      <c r="WAU47" s="41"/>
      <c r="WAV47" s="41"/>
      <c r="WAW47" s="41"/>
      <c r="WAX47" s="41"/>
      <c r="WAY47" s="41"/>
      <c r="WAZ47" s="41"/>
      <c r="WBA47" s="41"/>
      <c r="WBB47" s="41"/>
      <c r="WBC47" s="41"/>
      <c r="WBD47" s="41"/>
      <c r="WBE47" s="41"/>
      <c r="WBF47" s="41"/>
      <c r="WBG47" s="41"/>
      <c r="WBH47" s="41"/>
      <c r="WBI47" s="41"/>
      <c r="WBJ47" s="41"/>
      <c r="WBK47" s="41"/>
      <c r="WBL47" s="41"/>
      <c r="WBM47" s="41"/>
      <c r="WBN47" s="41"/>
      <c r="WBO47" s="41"/>
      <c r="WBP47" s="41"/>
      <c r="WBQ47" s="41"/>
      <c r="WBR47" s="41"/>
      <c r="WBS47" s="41"/>
      <c r="WBT47" s="41"/>
      <c r="WBU47" s="41"/>
      <c r="WBV47" s="41"/>
      <c r="WBW47" s="41"/>
      <c r="WBX47" s="41"/>
      <c r="WBY47" s="41"/>
      <c r="WBZ47" s="41"/>
      <c r="WCA47" s="41"/>
      <c r="WCB47" s="41"/>
      <c r="WCC47" s="41"/>
      <c r="WCD47" s="41"/>
      <c r="WCE47" s="41"/>
      <c r="WCF47" s="41"/>
      <c r="WCG47" s="41"/>
      <c r="WCH47" s="41"/>
      <c r="WCI47" s="41"/>
      <c r="WCJ47" s="41"/>
      <c r="WCK47" s="41"/>
      <c r="WCL47" s="41"/>
      <c r="WCM47" s="41"/>
      <c r="WCN47" s="41"/>
      <c r="WCO47" s="41"/>
      <c r="WCP47" s="41"/>
      <c r="WCQ47" s="41"/>
      <c r="WCR47" s="41"/>
      <c r="WCS47" s="41"/>
      <c r="WCT47" s="41"/>
      <c r="WCU47" s="41"/>
      <c r="WCV47" s="41"/>
      <c r="WCW47" s="41"/>
      <c r="WCX47" s="41"/>
      <c r="WCY47" s="41"/>
      <c r="WCZ47" s="41"/>
      <c r="WDA47" s="41"/>
      <c r="WDB47" s="41"/>
      <c r="WDC47" s="41"/>
      <c r="WDD47" s="41"/>
      <c r="WDE47" s="41"/>
      <c r="WDF47" s="41"/>
      <c r="WDG47" s="41"/>
      <c r="WDH47" s="41"/>
      <c r="WDI47" s="41"/>
      <c r="WDJ47" s="41"/>
      <c r="WDK47" s="41"/>
      <c r="WDL47" s="41"/>
      <c r="WDM47" s="41"/>
      <c r="WDN47" s="41"/>
      <c r="WDO47" s="41"/>
      <c r="WDP47" s="41"/>
      <c r="WDQ47" s="41"/>
      <c r="WDR47" s="41"/>
      <c r="WDS47" s="41"/>
      <c r="WDT47" s="41"/>
      <c r="WDU47" s="41"/>
      <c r="WDV47" s="41"/>
      <c r="WDW47" s="41"/>
      <c r="WDX47" s="41"/>
      <c r="WDY47" s="41"/>
      <c r="WDZ47" s="41"/>
      <c r="WEA47" s="41"/>
      <c r="WEB47" s="41"/>
      <c r="WEC47" s="41"/>
      <c r="WED47" s="41"/>
      <c r="WEE47" s="41"/>
      <c r="WEF47" s="41"/>
      <c r="WEG47" s="41"/>
      <c r="WEH47" s="41"/>
      <c r="WEI47" s="41"/>
      <c r="WEJ47" s="41"/>
      <c r="WEK47" s="41"/>
      <c r="WEL47" s="41"/>
      <c r="WEM47" s="41"/>
      <c r="WEN47" s="41"/>
      <c r="WEO47" s="41"/>
      <c r="WEP47" s="41"/>
      <c r="WEQ47" s="41"/>
      <c r="WER47" s="41"/>
      <c r="WES47" s="41"/>
      <c r="WET47" s="41"/>
      <c r="WEU47" s="41"/>
      <c r="WEV47" s="41"/>
      <c r="WEW47" s="41"/>
      <c r="WEX47" s="41"/>
      <c r="WEY47" s="41"/>
      <c r="WEZ47" s="41"/>
      <c r="WFA47" s="41"/>
      <c r="WFB47" s="41"/>
      <c r="WFC47" s="41"/>
      <c r="WFD47" s="41"/>
      <c r="WFE47" s="41"/>
      <c r="WFF47" s="41"/>
      <c r="WFG47" s="41"/>
      <c r="WFH47" s="41"/>
      <c r="WFI47" s="41"/>
      <c r="WFJ47" s="41"/>
      <c r="WFK47" s="41"/>
      <c r="WFL47" s="41"/>
      <c r="WFM47" s="41"/>
      <c r="WFN47" s="41"/>
      <c r="WFO47" s="41"/>
      <c r="WFP47" s="41"/>
      <c r="WFQ47" s="41"/>
      <c r="WFR47" s="41"/>
      <c r="WFS47" s="41"/>
      <c r="WFT47" s="41"/>
      <c r="WFU47" s="41"/>
      <c r="WFV47" s="41"/>
      <c r="WFW47" s="41"/>
      <c r="WFX47" s="41"/>
      <c r="WFY47" s="41"/>
      <c r="WFZ47" s="41"/>
      <c r="WGA47" s="41"/>
      <c r="WGB47" s="41"/>
      <c r="WGC47" s="41"/>
      <c r="WGD47" s="41"/>
      <c r="WGE47" s="41"/>
      <c r="WGF47" s="41"/>
      <c r="WGG47" s="41"/>
      <c r="WGH47" s="41"/>
      <c r="WGI47" s="41"/>
      <c r="WGJ47" s="41"/>
      <c r="WGK47" s="41"/>
      <c r="WGL47" s="41"/>
      <c r="WGM47" s="41"/>
      <c r="WGN47" s="41"/>
      <c r="WGO47" s="41"/>
      <c r="WGP47" s="41"/>
      <c r="WGQ47" s="41"/>
      <c r="WGR47" s="41"/>
      <c r="WGS47" s="41"/>
      <c r="WGT47" s="41"/>
      <c r="WGU47" s="41"/>
      <c r="WGV47" s="41"/>
      <c r="WGW47" s="41"/>
      <c r="WGX47" s="41"/>
      <c r="WGY47" s="41"/>
      <c r="WGZ47" s="41"/>
      <c r="WHA47" s="41"/>
      <c r="WHB47" s="41"/>
      <c r="WHC47" s="41"/>
      <c r="WHD47" s="41"/>
      <c r="WHE47" s="41"/>
      <c r="WHF47" s="41"/>
      <c r="WHG47" s="41"/>
      <c r="WHH47" s="41"/>
      <c r="WHI47" s="41"/>
      <c r="WHJ47" s="41"/>
      <c r="WHK47" s="41"/>
      <c r="WHL47" s="41"/>
      <c r="WHM47" s="41"/>
      <c r="WHN47" s="41"/>
      <c r="WHO47" s="41"/>
      <c r="WHP47" s="41"/>
      <c r="WHQ47" s="41"/>
      <c r="WHR47" s="41"/>
      <c r="WHS47" s="41"/>
      <c r="WHT47" s="41"/>
      <c r="WHU47" s="41"/>
      <c r="WHV47" s="41"/>
      <c r="WHW47" s="41"/>
      <c r="WHX47" s="41"/>
      <c r="WHY47" s="41"/>
      <c r="WHZ47" s="41"/>
      <c r="WIA47" s="41"/>
      <c r="WIB47" s="41"/>
      <c r="WIC47" s="41"/>
      <c r="WID47" s="41"/>
      <c r="WIE47" s="41"/>
      <c r="WIF47" s="41"/>
      <c r="WIG47" s="41"/>
      <c r="WIH47" s="41"/>
      <c r="WII47" s="41"/>
      <c r="WIJ47" s="41"/>
      <c r="WIK47" s="41"/>
      <c r="WIL47" s="41"/>
      <c r="WIM47" s="41"/>
      <c r="WIN47" s="41"/>
      <c r="WIO47" s="41"/>
      <c r="WIP47" s="41"/>
      <c r="WIQ47" s="41"/>
      <c r="WIR47" s="41"/>
      <c r="WIS47" s="41"/>
      <c r="WIT47" s="41"/>
      <c r="WIU47" s="41"/>
      <c r="WIV47" s="41"/>
      <c r="WIW47" s="41"/>
      <c r="WIX47" s="41"/>
      <c r="WIY47" s="41"/>
      <c r="WIZ47" s="41"/>
      <c r="WJA47" s="41"/>
      <c r="WJB47" s="41"/>
      <c r="WJC47" s="41"/>
      <c r="WJD47" s="41"/>
      <c r="WJE47" s="41"/>
      <c r="WJF47" s="41"/>
      <c r="WJG47" s="41"/>
      <c r="WJH47" s="41"/>
      <c r="WJI47" s="41"/>
      <c r="WJJ47" s="41"/>
      <c r="WJK47" s="41"/>
      <c r="WJL47" s="41"/>
      <c r="WJM47" s="41"/>
      <c r="WJN47" s="41"/>
      <c r="WJO47" s="41"/>
      <c r="WJP47" s="41"/>
      <c r="WJQ47" s="41"/>
      <c r="WJR47" s="41"/>
      <c r="WJS47" s="41"/>
      <c r="WJT47" s="41"/>
      <c r="WJU47" s="41"/>
      <c r="WJV47" s="41"/>
      <c r="WJW47" s="41"/>
      <c r="WJX47" s="41"/>
      <c r="WJY47" s="41"/>
      <c r="WJZ47" s="41"/>
      <c r="WKA47" s="41"/>
      <c r="WKB47" s="41"/>
      <c r="WKC47" s="41"/>
      <c r="WKD47" s="41"/>
      <c r="WKE47" s="41"/>
      <c r="WKF47" s="41"/>
      <c r="WKG47" s="41"/>
      <c r="WKH47" s="41"/>
      <c r="WKI47" s="41"/>
      <c r="WKJ47" s="41"/>
      <c r="WKK47" s="41"/>
      <c r="WKL47" s="41"/>
      <c r="WKM47" s="41"/>
      <c r="WKN47" s="41"/>
      <c r="WKO47" s="41"/>
      <c r="WKP47" s="41"/>
      <c r="WKQ47" s="41"/>
      <c r="WKR47" s="41"/>
      <c r="WKS47" s="41"/>
      <c r="WKT47" s="41"/>
      <c r="WKU47" s="41"/>
      <c r="WKV47" s="41"/>
      <c r="WKW47" s="41"/>
      <c r="WKX47" s="41"/>
      <c r="WKY47" s="41"/>
      <c r="WKZ47" s="41"/>
      <c r="WLA47" s="41"/>
      <c r="WLB47" s="41"/>
      <c r="WLC47" s="41"/>
      <c r="WLD47" s="41"/>
      <c r="WLE47" s="41"/>
      <c r="WLF47" s="41"/>
      <c r="WLG47" s="41"/>
      <c r="WLH47" s="41"/>
      <c r="WLI47" s="41"/>
      <c r="WLJ47" s="41"/>
      <c r="WLK47" s="41"/>
      <c r="WLL47" s="41"/>
      <c r="WLM47" s="41"/>
      <c r="WLN47" s="41"/>
      <c r="WLO47" s="41"/>
      <c r="WLP47" s="41"/>
      <c r="WLQ47" s="41"/>
      <c r="WLR47" s="41"/>
      <c r="WLS47" s="41"/>
      <c r="WLT47" s="41"/>
      <c r="WLU47" s="41"/>
      <c r="WLV47" s="41"/>
      <c r="WLW47" s="41"/>
      <c r="WLX47" s="41"/>
      <c r="WLY47" s="41"/>
      <c r="WLZ47" s="41"/>
      <c r="WMA47" s="41"/>
      <c r="WMB47" s="41"/>
      <c r="WMC47" s="41"/>
      <c r="WMD47" s="41"/>
      <c r="WME47" s="41"/>
      <c r="WMF47" s="41"/>
      <c r="WMG47" s="41"/>
      <c r="WMH47" s="41"/>
      <c r="WMI47" s="41"/>
      <c r="WMJ47" s="41"/>
      <c r="WMK47" s="41"/>
      <c r="WML47" s="41"/>
      <c r="WMM47" s="41"/>
      <c r="WMN47" s="41"/>
      <c r="WMO47" s="41"/>
      <c r="WMP47" s="41"/>
      <c r="WMQ47" s="41"/>
      <c r="WMR47" s="41"/>
      <c r="WMS47" s="41"/>
      <c r="WMT47" s="41"/>
      <c r="WMU47" s="41"/>
      <c r="WMV47" s="41"/>
      <c r="WMW47" s="41"/>
      <c r="WMX47" s="41"/>
      <c r="WMY47" s="41"/>
      <c r="WMZ47" s="41"/>
      <c r="WNA47" s="41"/>
      <c r="WNB47" s="41"/>
      <c r="WNC47" s="41"/>
      <c r="WND47" s="41"/>
      <c r="WNE47" s="41"/>
      <c r="WNF47" s="41"/>
      <c r="WNG47" s="41"/>
      <c r="WNH47" s="41"/>
      <c r="WNI47" s="41"/>
      <c r="WNJ47" s="41"/>
      <c r="WNK47" s="41"/>
      <c r="WNL47" s="41"/>
      <c r="WNM47" s="41"/>
      <c r="WNN47" s="41"/>
      <c r="WNO47" s="41"/>
      <c r="WNP47" s="41"/>
      <c r="WNQ47" s="41"/>
      <c r="WNR47" s="41"/>
      <c r="WNS47" s="41"/>
      <c r="WNT47" s="41"/>
      <c r="WNU47" s="41"/>
      <c r="WNV47" s="41"/>
      <c r="WNW47" s="41"/>
      <c r="WNX47" s="41"/>
      <c r="WNY47" s="41"/>
      <c r="WNZ47" s="41"/>
      <c r="WOA47" s="41"/>
      <c r="WOB47" s="41"/>
      <c r="WOC47" s="41"/>
      <c r="WOD47" s="41"/>
      <c r="WOE47" s="41"/>
      <c r="WOF47" s="41"/>
      <c r="WOG47" s="41"/>
      <c r="WOH47" s="41"/>
      <c r="WOI47" s="41"/>
      <c r="WOJ47" s="41"/>
      <c r="WOK47" s="41"/>
      <c r="WOL47" s="41"/>
      <c r="WOM47" s="41"/>
      <c r="WON47" s="41"/>
      <c r="WOO47" s="41"/>
      <c r="WOP47" s="41"/>
      <c r="WOQ47" s="41"/>
      <c r="WOR47" s="41"/>
      <c r="WOS47" s="41"/>
      <c r="WOT47" s="41"/>
      <c r="WOU47" s="41"/>
      <c r="WOV47" s="41"/>
      <c r="WOW47" s="41"/>
      <c r="WOX47" s="41"/>
      <c r="WOY47" s="41"/>
      <c r="WOZ47" s="41"/>
      <c r="WPA47" s="41"/>
      <c r="WPB47" s="41"/>
      <c r="WPC47" s="41"/>
      <c r="WPD47" s="41"/>
      <c r="WPE47" s="41"/>
      <c r="WPF47" s="41"/>
      <c r="WPG47" s="41"/>
      <c r="WPH47" s="41"/>
      <c r="WPI47" s="41"/>
      <c r="WPJ47" s="41"/>
      <c r="WPK47" s="41"/>
      <c r="WPL47" s="41"/>
      <c r="WPM47" s="41"/>
      <c r="WPN47" s="41"/>
      <c r="WPO47" s="41"/>
      <c r="WPP47" s="41"/>
      <c r="WPQ47" s="41"/>
      <c r="WPR47" s="41"/>
      <c r="WPS47" s="41"/>
      <c r="WPT47" s="41"/>
      <c r="WPU47" s="41"/>
      <c r="WPV47" s="41"/>
      <c r="WPW47" s="41"/>
      <c r="WPX47" s="41"/>
      <c r="WPY47" s="41"/>
      <c r="WPZ47" s="41"/>
      <c r="WQA47" s="41"/>
      <c r="WQB47" s="41"/>
      <c r="WQC47" s="41"/>
      <c r="WQD47" s="41"/>
      <c r="WQE47" s="41"/>
      <c r="WQF47" s="41"/>
      <c r="WQG47" s="41"/>
      <c r="WQH47" s="41"/>
      <c r="WQI47" s="41"/>
      <c r="WQJ47" s="41"/>
      <c r="WQK47" s="41"/>
      <c r="WQL47" s="41"/>
      <c r="WQM47" s="41"/>
      <c r="WQN47" s="41"/>
      <c r="WQO47" s="41"/>
      <c r="WQP47" s="41"/>
      <c r="WQQ47" s="41"/>
      <c r="WQR47" s="41"/>
      <c r="WQS47" s="41"/>
      <c r="WQT47" s="41"/>
      <c r="WQU47" s="41"/>
      <c r="WQV47" s="41"/>
      <c r="WQW47" s="41"/>
      <c r="WQX47" s="41"/>
      <c r="WQY47" s="41"/>
      <c r="WQZ47" s="41"/>
      <c r="WRA47" s="41"/>
      <c r="WRB47" s="41"/>
      <c r="WRC47" s="41"/>
      <c r="WRD47" s="41"/>
      <c r="WRE47" s="41"/>
      <c r="WRF47" s="41"/>
      <c r="WRG47" s="41"/>
      <c r="WRH47" s="41"/>
      <c r="WRI47" s="41"/>
      <c r="WRJ47" s="41"/>
      <c r="WRK47" s="41"/>
      <c r="WRL47" s="41"/>
      <c r="WRM47" s="41"/>
      <c r="WRN47" s="41"/>
      <c r="WRO47" s="41"/>
      <c r="WRP47" s="41"/>
      <c r="WRQ47" s="41"/>
      <c r="WRR47" s="41"/>
      <c r="WRS47" s="41"/>
      <c r="WRT47" s="41"/>
      <c r="WRU47" s="41"/>
      <c r="WRV47" s="41"/>
      <c r="WRW47" s="41"/>
      <c r="WRX47" s="41"/>
      <c r="WRY47" s="41"/>
      <c r="WRZ47" s="41"/>
      <c r="WSA47" s="41"/>
      <c r="WSB47" s="41"/>
      <c r="WSC47" s="41"/>
      <c r="WSD47" s="41"/>
      <c r="WSE47" s="41"/>
      <c r="WSF47" s="41"/>
      <c r="WSG47" s="41"/>
      <c r="WSH47" s="41"/>
      <c r="WSI47" s="41"/>
      <c r="WSJ47" s="41"/>
      <c r="WSK47" s="41"/>
      <c r="WSL47" s="41"/>
      <c r="WSM47" s="41"/>
      <c r="WSN47" s="41"/>
      <c r="WSO47" s="41"/>
      <c r="WSP47" s="41"/>
      <c r="WSQ47" s="41"/>
      <c r="WSR47" s="41"/>
      <c r="WSS47" s="41"/>
      <c r="WST47" s="41"/>
      <c r="WSU47" s="41"/>
      <c r="WSV47" s="41"/>
      <c r="WSW47" s="41"/>
      <c r="WSX47" s="41"/>
      <c r="WSY47" s="41"/>
      <c r="WSZ47" s="41"/>
      <c r="WTA47" s="41"/>
      <c r="WTB47" s="41"/>
      <c r="WTC47" s="41"/>
      <c r="WTD47" s="41"/>
      <c r="WTE47" s="41"/>
      <c r="WTF47" s="41"/>
      <c r="WTG47" s="41"/>
      <c r="WTH47" s="41"/>
      <c r="WTI47" s="41"/>
      <c r="WTJ47" s="41"/>
      <c r="WTK47" s="41"/>
      <c r="WTL47" s="41"/>
      <c r="WTM47" s="41"/>
      <c r="WTN47" s="41"/>
      <c r="WTO47" s="41"/>
      <c r="WTP47" s="41"/>
      <c r="WTQ47" s="41"/>
      <c r="WTR47" s="41"/>
      <c r="WTS47" s="41"/>
      <c r="WTT47" s="41"/>
      <c r="WTU47" s="41"/>
      <c r="WTV47" s="41"/>
      <c r="WTW47" s="41"/>
      <c r="WTX47" s="41"/>
      <c r="WTY47" s="41"/>
      <c r="WTZ47" s="41"/>
      <c r="WUA47" s="41"/>
      <c r="WUB47" s="41"/>
      <c r="WUC47" s="41"/>
      <c r="WUD47" s="41"/>
      <c r="WUE47" s="41"/>
      <c r="WUF47" s="41"/>
      <c r="WUG47" s="41"/>
      <c r="WUH47" s="41"/>
      <c r="WUI47" s="41"/>
      <c r="WUJ47" s="41"/>
      <c r="WUK47" s="41"/>
      <c r="WUL47" s="41"/>
      <c r="WUM47" s="41"/>
      <c r="WUN47" s="41"/>
      <c r="WUO47" s="41"/>
      <c r="WUP47" s="41"/>
      <c r="WUQ47" s="41"/>
      <c r="WUR47" s="41"/>
      <c r="WUS47" s="41"/>
      <c r="WUT47" s="41"/>
      <c r="WUU47" s="41"/>
      <c r="WUV47" s="41"/>
      <c r="WUW47" s="41"/>
      <c r="WUX47" s="41"/>
      <c r="WUY47" s="41"/>
      <c r="WUZ47" s="41"/>
      <c r="WVA47" s="41"/>
      <c r="WVB47" s="41"/>
      <c r="WVC47" s="41"/>
      <c r="WVD47" s="41"/>
      <c r="WVE47" s="41"/>
      <c r="WVF47" s="41"/>
      <c r="WVG47" s="41"/>
      <c r="WVH47" s="41"/>
      <c r="WVI47" s="41"/>
      <c r="WVJ47" s="41"/>
      <c r="WVK47" s="41"/>
      <c r="WVL47" s="41"/>
      <c r="WVM47" s="41"/>
      <c r="WVN47" s="41"/>
      <c r="WVO47" s="41"/>
      <c r="WVP47" s="41"/>
      <c r="WVQ47" s="41"/>
      <c r="WVR47" s="41"/>
      <c r="WVS47" s="41"/>
      <c r="WVT47" s="41"/>
      <c r="WVU47" s="41"/>
      <c r="WVV47" s="41"/>
      <c r="WVW47" s="41"/>
      <c r="WVX47" s="41"/>
      <c r="WVY47" s="41"/>
      <c r="WVZ47" s="41"/>
      <c r="WWA47" s="41"/>
      <c r="WWB47" s="41"/>
      <c r="WWC47" s="41"/>
      <c r="WWD47" s="41"/>
      <c r="WWE47" s="41"/>
      <c r="WWF47" s="41"/>
      <c r="WWG47" s="41"/>
      <c r="WWH47" s="41"/>
      <c r="WWI47" s="41"/>
      <c r="WWJ47" s="41"/>
      <c r="WWK47" s="41"/>
      <c r="WWL47" s="41"/>
      <c r="WWM47" s="41"/>
      <c r="WWN47" s="41"/>
      <c r="WWO47" s="41"/>
      <c r="WWP47" s="41"/>
      <c r="WWQ47" s="41"/>
      <c r="WWR47" s="41"/>
      <c r="WWS47" s="41"/>
      <c r="WWT47" s="41"/>
      <c r="WWU47" s="41"/>
      <c r="WWV47" s="41"/>
      <c r="WWW47" s="41"/>
      <c r="WWX47" s="41"/>
      <c r="WWY47" s="41"/>
      <c r="WWZ47" s="41"/>
      <c r="WXA47" s="41"/>
      <c r="WXB47" s="41"/>
      <c r="WXC47" s="41"/>
      <c r="WXD47" s="41"/>
      <c r="WXE47" s="41"/>
      <c r="WXF47" s="41"/>
      <c r="WXG47" s="41"/>
      <c r="WXH47" s="41"/>
      <c r="WXI47" s="41"/>
      <c r="WXJ47" s="41"/>
      <c r="WXK47" s="41"/>
      <c r="WXL47" s="41"/>
      <c r="WXM47" s="41"/>
      <c r="WXN47" s="41"/>
      <c r="WXO47" s="41"/>
      <c r="WXP47" s="41"/>
      <c r="WXQ47" s="41"/>
      <c r="WXR47" s="41"/>
      <c r="WXS47" s="41"/>
      <c r="WXT47" s="41"/>
      <c r="WXU47" s="41"/>
      <c r="WXV47" s="41"/>
      <c r="WXW47" s="41"/>
      <c r="WXX47" s="41"/>
      <c r="WXY47" s="41"/>
      <c r="WXZ47" s="41"/>
      <c r="WYA47" s="41"/>
      <c r="WYB47" s="41"/>
      <c r="WYC47" s="41"/>
      <c r="WYD47" s="41"/>
      <c r="WYE47" s="41"/>
      <c r="WYF47" s="41"/>
      <c r="WYG47" s="41"/>
      <c r="WYH47" s="41"/>
      <c r="WYI47" s="41"/>
      <c r="WYJ47" s="41"/>
      <c r="WYK47" s="41"/>
      <c r="WYL47" s="41"/>
      <c r="WYM47" s="41"/>
      <c r="WYN47" s="41"/>
      <c r="WYO47" s="41"/>
      <c r="WYP47" s="41"/>
      <c r="WYQ47" s="41"/>
      <c r="WYR47" s="41"/>
      <c r="WYS47" s="41"/>
      <c r="WYT47" s="41"/>
      <c r="WYU47" s="41"/>
      <c r="WYV47" s="41"/>
      <c r="WYW47" s="41"/>
      <c r="WYX47" s="41"/>
      <c r="WYY47" s="41"/>
      <c r="WYZ47" s="41"/>
      <c r="WZA47" s="41"/>
      <c r="WZB47" s="41"/>
      <c r="WZC47" s="41"/>
      <c r="WZD47" s="41"/>
      <c r="WZE47" s="41"/>
      <c r="WZF47" s="41"/>
      <c r="WZG47" s="41"/>
      <c r="WZH47" s="41"/>
      <c r="WZI47" s="41"/>
      <c r="WZJ47" s="41"/>
      <c r="WZK47" s="41"/>
      <c r="WZL47" s="41"/>
      <c r="WZM47" s="41"/>
      <c r="WZN47" s="41"/>
      <c r="WZO47" s="41"/>
      <c r="WZP47" s="41"/>
      <c r="WZQ47" s="41"/>
      <c r="WZR47" s="41"/>
      <c r="WZS47" s="41"/>
      <c r="WZT47" s="41"/>
      <c r="WZU47" s="41"/>
      <c r="WZV47" s="41"/>
      <c r="WZW47" s="41"/>
      <c r="WZX47" s="41"/>
      <c r="WZY47" s="41"/>
      <c r="WZZ47" s="41"/>
      <c r="XAA47" s="41"/>
      <c r="XAB47" s="41"/>
      <c r="XAC47" s="41"/>
      <c r="XAD47" s="41"/>
      <c r="XAE47" s="41"/>
      <c r="XAF47" s="41"/>
      <c r="XAG47" s="41"/>
      <c r="XAH47" s="41"/>
      <c r="XAI47" s="41"/>
      <c r="XAJ47" s="41"/>
      <c r="XAK47" s="41"/>
      <c r="XAL47" s="41"/>
      <c r="XAM47" s="41"/>
      <c r="XAN47" s="41"/>
      <c r="XAO47" s="41"/>
      <c r="XAP47" s="41"/>
      <c r="XAQ47" s="41"/>
      <c r="XAR47" s="41"/>
      <c r="XAS47" s="41"/>
      <c r="XAT47" s="41"/>
      <c r="XAU47" s="41"/>
      <c r="XAV47" s="41"/>
      <c r="XAW47" s="41"/>
      <c r="XAX47" s="41"/>
      <c r="XAY47" s="41"/>
      <c r="XAZ47" s="41"/>
      <c r="XBA47" s="41"/>
      <c r="XBB47" s="41"/>
      <c r="XBC47" s="41"/>
      <c r="XBD47" s="41"/>
      <c r="XBE47" s="41"/>
      <c r="XBF47" s="41"/>
      <c r="XBG47" s="41"/>
      <c r="XBH47" s="41"/>
      <c r="XBI47" s="41"/>
      <c r="XBJ47" s="41"/>
      <c r="XBK47" s="41"/>
      <c r="XBL47" s="41"/>
      <c r="XBM47" s="41"/>
      <c r="XBN47" s="41"/>
      <c r="XBO47" s="41"/>
      <c r="XBP47" s="41"/>
      <c r="XBQ47" s="41"/>
      <c r="XBR47" s="41"/>
      <c r="XBS47" s="41"/>
      <c r="XBT47" s="41"/>
      <c r="XBU47" s="41"/>
      <c r="XBV47" s="41"/>
      <c r="XBW47" s="41"/>
      <c r="XBX47" s="41"/>
      <c r="XBY47" s="41"/>
      <c r="XBZ47" s="41"/>
      <c r="XCA47" s="41"/>
      <c r="XCB47" s="41"/>
      <c r="XCC47" s="41"/>
      <c r="XCD47" s="41"/>
      <c r="XCE47" s="41"/>
      <c r="XCF47" s="41"/>
      <c r="XCG47" s="41"/>
      <c r="XCH47" s="41"/>
      <c r="XCI47" s="41"/>
      <c r="XCJ47" s="41"/>
      <c r="XCK47" s="41"/>
      <c r="XCL47" s="41"/>
      <c r="XCM47" s="41"/>
      <c r="XCN47" s="41"/>
      <c r="XCO47" s="41"/>
      <c r="XCP47" s="41"/>
      <c r="XCQ47" s="41"/>
      <c r="XCR47" s="41"/>
      <c r="XCS47" s="41"/>
      <c r="XCT47" s="41"/>
      <c r="XCU47" s="41"/>
      <c r="XCV47" s="41"/>
      <c r="XCW47" s="41"/>
      <c r="XCX47" s="41"/>
      <c r="XCY47" s="41"/>
      <c r="XCZ47" s="41"/>
      <c r="XDA47" s="41"/>
      <c r="XDB47" s="41"/>
      <c r="XDC47" s="41"/>
      <c r="XDD47" s="41"/>
      <c r="XDE47" s="41"/>
      <c r="XDF47" s="41"/>
      <c r="XDG47" s="41"/>
      <c r="XDH47" s="41"/>
      <c r="XDI47" s="41"/>
      <c r="XDJ47" s="41"/>
      <c r="XDK47" s="41"/>
      <c r="XDL47" s="41"/>
      <c r="XDM47" s="41"/>
      <c r="XDN47" s="41"/>
      <c r="XDO47" s="41"/>
      <c r="XDP47" s="41"/>
      <c r="XDQ47" s="41"/>
      <c r="XDR47" s="41"/>
      <c r="XDS47" s="41"/>
      <c r="XDT47" s="41"/>
      <c r="XDU47" s="41"/>
      <c r="XDV47" s="41"/>
    </row>
    <row r="48" spans="1:16350" s="78" customFormat="1" ht="15" customHeight="1" x14ac:dyDescent="0.25">
      <c r="A48" s="41"/>
      <c r="B48" s="34" t="s">
        <v>146</v>
      </c>
      <c r="C48" s="34"/>
      <c r="D48" s="34"/>
      <c r="E48" s="34"/>
      <c r="F48" s="34"/>
      <c r="G48" s="34"/>
      <c r="H48" s="34"/>
      <c r="I48" s="34"/>
      <c r="J48" s="34"/>
      <c r="K48" s="34"/>
      <c r="L48" s="34"/>
      <c r="M48" s="34"/>
      <c r="N48" s="34"/>
      <c r="O48" s="34"/>
      <c r="P48" s="34"/>
      <c r="Q48" s="34"/>
      <c r="R48" s="34"/>
      <c r="S48" s="34"/>
      <c r="T48" s="260"/>
      <c r="U48" s="260"/>
      <c r="V48" s="338"/>
      <c r="W48" s="338"/>
      <c r="X48" s="260"/>
      <c r="Y48" s="260"/>
      <c r="Z48" s="222"/>
      <c r="AA48" s="338"/>
      <c r="AB48" s="338"/>
      <c r="AC48" s="338"/>
      <c r="AD48" s="338"/>
      <c r="AE48" s="347"/>
      <c r="AF48" s="347"/>
      <c r="AG48" s="347"/>
      <c r="AH48" s="347"/>
      <c r="AI48" s="222"/>
      <c r="AJ48" s="338"/>
      <c r="AK48" s="347"/>
      <c r="AL48" s="347"/>
      <c r="AM48" s="347"/>
      <c r="AN48" s="338"/>
      <c r="AO48" s="347"/>
      <c r="AP48" s="347"/>
      <c r="AQ48" s="347"/>
      <c r="AR48" s="222"/>
      <c r="AS48" s="222"/>
      <c r="AT48" s="222"/>
      <c r="AU48" s="222"/>
      <c r="AV48" s="222"/>
      <c r="AW48" s="222"/>
      <c r="AX48" s="222"/>
      <c r="AY48"/>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c r="IW48" s="41"/>
      <c r="IX48" s="41"/>
      <c r="IY48" s="41"/>
      <c r="IZ48" s="41"/>
      <c r="JA48" s="41"/>
      <c r="JB48" s="41"/>
      <c r="JC48" s="41"/>
      <c r="JD48" s="41"/>
      <c r="JE48" s="41"/>
      <c r="JF48" s="41"/>
      <c r="JG48" s="41"/>
      <c r="JH48" s="41"/>
      <c r="JI48" s="41"/>
      <c r="JJ48" s="41"/>
      <c r="JK48" s="41"/>
      <c r="JL48" s="41"/>
      <c r="JM48" s="41"/>
      <c r="JN48" s="41"/>
      <c r="JO48" s="41"/>
      <c r="JP48" s="41"/>
      <c r="JQ48" s="41"/>
      <c r="JR48" s="41"/>
      <c r="JS48" s="41"/>
      <c r="JT48" s="41"/>
      <c r="JU48" s="41"/>
      <c r="JV48" s="41"/>
      <c r="JW48" s="41"/>
      <c r="JX48" s="41"/>
      <c r="JY48" s="41"/>
      <c r="JZ48" s="41"/>
      <c r="KA48" s="41"/>
      <c r="KB48" s="41"/>
      <c r="KC48" s="41"/>
      <c r="KD48" s="41"/>
      <c r="KE48" s="41"/>
      <c r="KF48" s="41"/>
      <c r="KG48" s="41"/>
      <c r="KH48" s="41"/>
      <c r="KI48" s="41"/>
      <c r="KJ48" s="41"/>
      <c r="KK48" s="41"/>
      <c r="KL48" s="41"/>
      <c r="KM48" s="41"/>
      <c r="KN48" s="41"/>
      <c r="KO48" s="41"/>
      <c r="KP48" s="41"/>
      <c r="KQ48" s="41"/>
      <c r="KR48" s="41"/>
      <c r="KS48" s="41"/>
      <c r="KT48" s="41"/>
      <c r="KU48" s="41"/>
      <c r="KV48" s="41"/>
      <c r="KW48" s="41"/>
      <c r="KX48" s="41"/>
      <c r="KY48" s="41"/>
      <c r="KZ48" s="41"/>
      <c r="LA48" s="41"/>
      <c r="LB48" s="41"/>
      <c r="LC48" s="41"/>
      <c r="LD48" s="41"/>
      <c r="LE48" s="41"/>
      <c r="LF48" s="41"/>
      <c r="LG48" s="41"/>
      <c r="LH48" s="41"/>
      <c r="LI48" s="41"/>
      <c r="LJ48" s="41"/>
      <c r="LK48" s="41"/>
      <c r="LL48" s="41"/>
      <c r="LM48" s="41"/>
      <c r="LN48" s="41"/>
      <c r="LO48" s="41"/>
      <c r="LP48" s="41"/>
      <c r="LQ48" s="41"/>
      <c r="LR48" s="41"/>
      <c r="LS48" s="41"/>
      <c r="LT48" s="41"/>
      <c r="LU48" s="41"/>
      <c r="LV48" s="41"/>
      <c r="LW48" s="41"/>
      <c r="LX48" s="41"/>
      <c r="LY48" s="41"/>
      <c r="LZ48" s="41"/>
      <c r="MA48" s="41"/>
      <c r="MB48" s="41"/>
      <c r="MC48" s="41"/>
      <c r="MD48" s="41"/>
      <c r="ME48" s="41"/>
      <c r="MF48" s="41"/>
      <c r="MG48" s="41"/>
      <c r="MH48" s="41"/>
      <c r="MI48" s="41"/>
      <c r="MJ48" s="41"/>
      <c r="MK48" s="41"/>
      <c r="ML48" s="41"/>
      <c r="MM48" s="41"/>
      <c r="MN48" s="41"/>
      <c r="MO48" s="41"/>
      <c r="MP48" s="41"/>
      <c r="MQ48" s="41"/>
      <c r="MR48" s="41"/>
      <c r="MS48" s="41"/>
      <c r="MT48" s="41"/>
      <c r="MU48" s="41"/>
      <c r="MV48" s="41"/>
      <c r="MW48" s="41"/>
      <c r="MX48" s="41"/>
      <c r="MY48" s="41"/>
      <c r="MZ48" s="41"/>
      <c r="NA48" s="41"/>
      <c r="NB48" s="41"/>
      <c r="NC48" s="41"/>
      <c r="ND48" s="41"/>
      <c r="NE48" s="41"/>
      <c r="NF48" s="41"/>
      <c r="NG48" s="41"/>
      <c r="NH48" s="41"/>
      <c r="NI48" s="41"/>
      <c r="NJ48" s="41"/>
      <c r="NK48" s="41"/>
      <c r="NL48" s="41"/>
      <c r="NM48" s="41"/>
      <c r="NN48" s="41"/>
      <c r="NO48" s="41"/>
      <c r="NP48" s="41"/>
      <c r="NQ48" s="41"/>
      <c r="NR48" s="41"/>
      <c r="NS48" s="41"/>
      <c r="NT48" s="41"/>
      <c r="NU48" s="41"/>
      <c r="NV48" s="41"/>
      <c r="NW48" s="41"/>
      <c r="NX48" s="41"/>
      <c r="NY48" s="41"/>
      <c r="NZ48" s="41"/>
      <c r="OA48" s="41"/>
      <c r="OB48" s="41"/>
      <c r="OC48" s="41"/>
      <c r="OD48" s="41"/>
      <c r="OE48" s="41"/>
      <c r="OF48" s="41"/>
      <c r="OG48" s="41"/>
      <c r="OH48" s="41"/>
      <c r="OI48" s="41"/>
      <c r="OJ48" s="41"/>
      <c r="OK48" s="41"/>
      <c r="OL48" s="41"/>
      <c r="OM48" s="41"/>
      <c r="ON48" s="41"/>
      <c r="OO48" s="41"/>
      <c r="OP48" s="41"/>
      <c r="OQ48" s="41"/>
      <c r="OR48" s="41"/>
      <c r="OS48" s="41"/>
      <c r="OT48" s="41"/>
      <c r="OU48" s="41"/>
      <c r="OV48" s="41"/>
      <c r="OW48" s="41"/>
      <c r="OX48" s="41"/>
      <c r="OY48" s="41"/>
      <c r="OZ48" s="41"/>
      <c r="PA48" s="41"/>
      <c r="PB48" s="41"/>
      <c r="PC48" s="41"/>
      <c r="PD48" s="41"/>
      <c r="PE48" s="41"/>
      <c r="PF48" s="41"/>
      <c r="PG48" s="41"/>
      <c r="PH48" s="41"/>
      <c r="PI48" s="41"/>
      <c r="PJ48" s="41"/>
      <c r="PK48" s="41"/>
      <c r="PL48" s="41"/>
      <c r="PM48" s="41"/>
      <c r="PN48" s="41"/>
      <c r="PO48" s="41"/>
      <c r="PP48" s="41"/>
      <c r="PQ48" s="41"/>
      <c r="PR48" s="41"/>
      <c r="PS48" s="41"/>
      <c r="PT48" s="41"/>
      <c r="PU48" s="41"/>
      <c r="PV48" s="41"/>
      <c r="PW48" s="41"/>
      <c r="PX48" s="41"/>
      <c r="PY48" s="41"/>
      <c r="PZ48" s="41"/>
      <c r="QA48" s="41"/>
      <c r="QB48" s="41"/>
      <c r="QC48" s="41"/>
      <c r="QD48" s="41"/>
      <c r="QE48" s="41"/>
      <c r="QF48" s="41"/>
      <c r="QG48" s="41"/>
      <c r="QH48" s="41"/>
      <c r="QI48" s="41"/>
      <c r="QJ48" s="41"/>
      <c r="QK48" s="41"/>
      <c r="QL48" s="41"/>
      <c r="QM48" s="41"/>
      <c r="QN48" s="41"/>
      <c r="QO48" s="41"/>
      <c r="QP48" s="41"/>
      <c r="QQ48" s="41"/>
      <c r="QR48" s="41"/>
      <c r="QS48" s="41"/>
      <c r="QT48" s="41"/>
      <c r="QU48" s="41"/>
      <c r="QV48" s="41"/>
      <c r="QW48" s="41"/>
      <c r="QX48" s="41"/>
      <c r="QY48" s="41"/>
      <c r="QZ48" s="41"/>
      <c r="RA48" s="41"/>
      <c r="RB48" s="41"/>
      <c r="RC48" s="41"/>
      <c r="RD48" s="41"/>
      <c r="RE48" s="41"/>
      <c r="RF48" s="41"/>
      <c r="RG48" s="41"/>
      <c r="RH48" s="41"/>
      <c r="RI48" s="41"/>
      <c r="RJ48" s="41"/>
      <c r="RK48" s="41"/>
      <c r="RL48" s="41"/>
      <c r="RM48" s="41"/>
      <c r="RN48" s="41"/>
      <c r="RO48" s="41"/>
      <c r="RP48" s="41"/>
      <c r="RQ48" s="41"/>
      <c r="RR48" s="41"/>
      <c r="RS48" s="41"/>
      <c r="RT48" s="41"/>
      <c r="RU48" s="41"/>
      <c r="RV48" s="41"/>
      <c r="RW48" s="41"/>
      <c r="RX48" s="41"/>
      <c r="RY48" s="41"/>
      <c r="RZ48" s="41"/>
      <c r="SA48" s="41"/>
      <c r="SB48" s="41"/>
      <c r="SC48" s="41"/>
      <c r="SD48" s="41"/>
      <c r="SE48" s="41"/>
      <c r="SF48" s="41"/>
      <c r="SG48" s="41"/>
      <c r="SH48" s="41"/>
      <c r="SI48" s="41"/>
      <c r="SJ48" s="41"/>
      <c r="SK48" s="41"/>
      <c r="SL48" s="41"/>
      <c r="SM48" s="41"/>
      <c r="SN48" s="41"/>
      <c r="SO48" s="41"/>
      <c r="SP48" s="41"/>
      <c r="SQ48" s="41"/>
      <c r="SR48" s="41"/>
      <c r="SS48" s="41"/>
      <c r="ST48" s="41"/>
      <c r="SU48" s="41"/>
      <c r="SV48" s="41"/>
      <c r="SW48" s="41"/>
      <c r="SX48" s="41"/>
      <c r="SY48" s="41"/>
      <c r="SZ48" s="41"/>
      <c r="TA48" s="41"/>
      <c r="TB48" s="41"/>
      <c r="TC48" s="41"/>
      <c r="TD48" s="41"/>
      <c r="TE48" s="41"/>
      <c r="TF48" s="41"/>
      <c r="TG48" s="41"/>
      <c r="TH48" s="41"/>
      <c r="TI48" s="41"/>
      <c r="TJ48" s="41"/>
      <c r="TK48" s="41"/>
      <c r="TL48" s="41"/>
      <c r="TM48" s="41"/>
      <c r="TN48" s="41"/>
      <c r="TO48" s="41"/>
      <c r="TP48" s="41"/>
      <c r="TQ48" s="41"/>
      <c r="TR48" s="41"/>
      <c r="TS48" s="41"/>
      <c r="TT48" s="41"/>
      <c r="TU48" s="41"/>
      <c r="TV48" s="41"/>
      <c r="TW48" s="41"/>
      <c r="TX48" s="41"/>
      <c r="TY48" s="41"/>
      <c r="TZ48" s="41"/>
      <c r="UA48" s="41"/>
      <c r="UB48" s="41"/>
      <c r="UC48" s="41"/>
      <c r="UD48" s="41"/>
      <c r="UE48" s="41"/>
      <c r="UF48" s="41"/>
      <c r="UG48" s="41"/>
      <c r="UH48" s="41"/>
      <c r="UI48" s="41"/>
      <c r="UJ48" s="41"/>
      <c r="UK48" s="41"/>
      <c r="UL48" s="41"/>
      <c r="UM48" s="41"/>
      <c r="UN48" s="41"/>
      <c r="UO48" s="41"/>
      <c r="UP48" s="41"/>
      <c r="UQ48" s="41"/>
      <c r="UR48" s="41"/>
      <c r="US48" s="41"/>
      <c r="UT48" s="41"/>
      <c r="UU48" s="41"/>
      <c r="UV48" s="41"/>
      <c r="UW48" s="41"/>
      <c r="UX48" s="41"/>
      <c r="UY48" s="41"/>
      <c r="UZ48" s="41"/>
      <c r="VA48" s="41"/>
      <c r="VB48" s="41"/>
      <c r="VC48" s="41"/>
      <c r="VD48" s="41"/>
      <c r="VE48" s="41"/>
      <c r="VF48" s="41"/>
      <c r="VG48" s="41"/>
      <c r="VH48" s="41"/>
      <c r="VI48" s="41"/>
      <c r="VJ48" s="41"/>
      <c r="VK48" s="41"/>
      <c r="VL48" s="41"/>
      <c r="VM48" s="41"/>
      <c r="VN48" s="41"/>
      <c r="VO48" s="41"/>
      <c r="VP48" s="41"/>
      <c r="VQ48" s="41"/>
      <c r="VR48" s="41"/>
      <c r="VS48" s="41"/>
      <c r="VT48" s="41"/>
      <c r="VU48" s="41"/>
      <c r="VV48" s="41"/>
      <c r="VW48" s="41"/>
      <c r="VX48" s="41"/>
      <c r="VY48" s="41"/>
      <c r="VZ48" s="41"/>
      <c r="WA48" s="41"/>
      <c r="WB48" s="41"/>
      <c r="WC48" s="41"/>
      <c r="WD48" s="41"/>
      <c r="WE48" s="41"/>
      <c r="WF48" s="41"/>
      <c r="WG48" s="41"/>
      <c r="WH48" s="41"/>
      <c r="WI48" s="41"/>
      <c r="WJ48" s="41"/>
      <c r="WK48" s="41"/>
      <c r="WL48" s="41"/>
      <c r="WM48" s="41"/>
      <c r="WN48" s="41"/>
      <c r="WO48" s="41"/>
      <c r="WP48" s="41"/>
      <c r="WQ48" s="41"/>
      <c r="WR48" s="41"/>
      <c r="WS48" s="41"/>
      <c r="WT48" s="41"/>
      <c r="WU48" s="41"/>
      <c r="WV48" s="41"/>
      <c r="WW48" s="41"/>
      <c r="WX48" s="41"/>
      <c r="WY48" s="41"/>
      <c r="WZ48" s="41"/>
      <c r="XA48" s="41"/>
      <c r="XB48" s="41"/>
      <c r="XC48" s="41"/>
      <c r="XD48" s="41"/>
      <c r="XE48" s="41"/>
      <c r="XF48" s="41"/>
      <c r="XG48" s="41"/>
      <c r="XH48" s="41"/>
      <c r="XI48" s="41"/>
      <c r="XJ48" s="41"/>
      <c r="XK48" s="41"/>
      <c r="XL48" s="41"/>
      <c r="XM48" s="41"/>
      <c r="XN48" s="41"/>
      <c r="XO48" s="41"/>
      <c r="XP48" s="41"/>
      <c r="XQ48" s="41"/>
      <c r="XR48" s="41"/>
      <c r="XS48" s="41"/>
      <c r="XT48" s="41"/>
      <c r="XU48" s="41"/>
      <c r="XV48" s="41"/>
      <c r="XW48" s="41"/>
      <c r="XX48" s="41"/>
      <c r="XY48" s="41"/>
      <c r="XZ48" s="41"/>
      <c r="YA48" s="41"/>
      <c r="YB48" s="41"/>
      <c r="YC48" s="41"/>
      <c r="YD48" s="41"/>
      <c r="YE48" s="41"/>
      <c r="YF48" s="41"/>
      <c r="YG48" s="41"/>
      <c r="YH48" s="41"/>
      <c r="YI48" s="41"/>
      <c r="YJ48" s="41"/>
      <c r="YK48" s="41"/>
      <c r="YL48" s="41"/>
      <c r="YM48" s="41"/>
      <c r="YN48" s="41"/>
      <c r="YO48" s="41"/>
      <c r="YP48" s="41"/>
      <c r="YQ48" s="41"/>
      <c r="YR48" s="41"/>
      <c r="YS48" s="41"/>
      <c r="YT48" s="41"/>
      <c r="YU48" s="41"/>
      <c r="YV48" s="41"/>
      <c r="YW48" s="41"/>
      <c r="YX48" s="41"/>
      <c r="YY48" s="41"/>
      <c r="YZ48" s="41"/>
      <c r="ZA48" s="41"/>
      <c r="ZB48" s="41"/>
      <c r="ZC48" s="41"/>
      <c r="ZD48" s="41"/>
      <c r="ZE48" s="41"/>
      <c r="ZF48" s="41"/>
      <c r="ZG48" s="41"/>
      <c r="ZH48" s="41"/>
      <c r="ZI48" s="41"/>
      <c r="ZJ48" s="41"/>
      <c r="ZK48" s="41"/>
      <c r="ZL48" s="41"/>
      <c r="ZM48" s="41"/>
      <c r="ZN48" s="41"/>
      <c r="ZO48" s="41"/>
      <c r="ZP48" s="41"/>
      <c r="ZQ48" s="41"/>
      <c r="ZR48" s="41"/>
      <c r="ZS48" s="41"/>
      <c r="ZT48" s="41"/>
      <c r="ZU48" s="41"/>
      <c r="ZV48" s="41"/>
      <c r="ZW48" s="41"/>
      <c r="ZX48" s="41"/>
      <c r="ZY48" s="41"/>
      <c r="ZZ48" s="41"/>
      <c r="AAA48" s="41"/>
      <c r="AAB48" s="41"/>
      <c r="AAC48" s="41"/>
      <c r="AAD48" s="41"/>
      <c r="AAE48" s="41"/>
      <c r="AAF48" s="41"/>
      <c r="AAG48" s="41"/>
      <c r="AAH48" s="41"/>
      <c r="AAI48" s="41"/>
      <c r="AAJ48" s="41"/>
      <c r="AAK48" s="41"/>
      <c r="AAL48" s="41"/>
      <c r="AAM48" s="41"/>
      <c r="AAN48" s="41"/>
      <c r="AAO48" s="41"/>
      <c r="AAP48" s="41"/>
      <c r="AAQ48" s="41"/>
      <c r="AAR48" s="41"/>
      <c r="AAS48" s="41"/>
      <c r="AAT48" s="41"/>
      <c r="AAU48" s="41"/>
      <c r="AAV48" s="41"/>
      <c r="AAW48" s="41"/>
      <c r="AAX48" s="41"/>
      <c r="AAY48" s="41"/>
      <c r="AAZ48" s="41"/>
      <c r="ABA48" s="41"/>
      <c r="ABB48" s="41"/>
      <c r="ABC48" s="41"/>
      <c r="ABD48" s="41"/>
      <c r="ABE48" s="41"/>
      <c r="ABF48" s="41"/>
      <c r="ABG48" s="41"/>
      <c r="ABH48" s="41"/>
      <c r="ABI48" s="41"/>
      <c r="ABJ48" s="41"/>
      <c r="ABK48" s="41"/>
      <c r="ABL48" s="41"/>
      <c r="ABM48" s="41"/>
      <c r="ABN48" s="41"/>
      <c r="ABO48" s="41"/>
      <c r="ABP48" s="41"/>
      <c r="ABQ48" s="41"/>
      <c r="ABR48" s="41"/>
      <c r="ABS48" s="41"/>
      <c r="ABT48" s="41"/>
      <c r="ABU48" s="41"/>
      <c r="ABV48" s="41"/>
      <c r="ABW48" s="41"/>
      <c r="ABX48" s="41"/>
      <c r="ABY48" s="41"/>
      <c r="ABZ48" s="41"/>
      <c r="ACA48" s="41"/>
      <c r="ACB48" s="41"/>
      <c r="ACC48" s="41"/>
      <c r="ACD48" s="41"/>
      <c r="ACE48" s="41"/>
      <c r="ACF48" s="41"/>
      <c r="ACG48" s="41"/>
      <c r="ACH48" s="41"/>
      <c r="ACI48" s="41"/>
      <c r="ACJ48" s="41"/>
      <c r="ACK48" s="41"/>
      <c r="ACL48" s="41"/>
      <c r="ACM48" s="41"/>
      <c r="ACN48" s="41"/>
      <c r="ACO48" s="41"/>
      <c r="ACP48" s="41"/>
      <c r="ACQ48" s="41"/>
      <c r="ACR48" s="41"/>
      <c r="ACS48" s="41"/>
      <c r="ACT48" s="41"/>
      <c r="ACU48" s="41"/>
      <c r="ACV48" s="41"/>
      <c r="ACW48" s="41"/>
      <c r="ACX48" s="41"/>
      <c r="ACY48" s="41"/>
      <c r="ACZ48" s="41"/>
      <c r="ADA48" s="41"/>
      <c r="ADB48" s="41"/>
      <c r="ADC48" s="41"/>
      <c r="ADD48" s="41"/>
      <c r="ADE48" s="41"/>
      <c r="ADF48" s="41"/>
      <c r="ADG48" s="41"/>
      <c r="ADH48" s="41"/>
      <c r="ADI48" s="41"/>
      <c r="ADJ48" s="41"/>
      <c r="ADK48" s="41"/>
      <c r="ADL48" s="41"/>
      <c r="ADM48" s="41"/>
      <c r="ADN48" s="41"/>
      <c r="ADO48" s="41"/>
      <c r="ADP48" s="41"/>
      <c r="ADQ48" s="41"/>
      <c r="ADR48" s="41"/>
      <c r="ADS48" s="41"/>
      <c r="ADT48" s="41"/>
      <c r="ADU48" s="41"/>
      <c r="ADV48" s="41"/>
      <c r="ADW48" s="41"/>
      <c r="ADX48" s="41"/>
      <c r="ADY48" s="41"/>
      <c r="ADZ48" s="41"/>
      <c r="AEA48" s="41"/>
      <c r="AEB48" s="41"/>
      <c r="AEC48" s="41"/>
      <c r="AED48" s="41"/>
      <c r="AEE48" s="41"/>
      <c r="AEF48" s="41"/>
      <c r="AEG48" s="41"/>
      <c r="AEH48" s="41"/>
      <c r="AEI48" s="41"/>
      <c r="AEJ48" s="41"/>
      <c r="AEK48" s="41"/>
      <c r="AEL48" s="41"/>
      <c r="AEM48" s="41"/>
      <c r="AEN48" s="41"/>
      <c r="AEO48" s="41"/>
      <c r="AEP48" s="41"/>
      <c r="AEQ48" s="41"/>
      <c r="AER48" s="41"/>
      <c r="AES48" s="41"/>
      <c r="AET48" s="41"/>
      <c r="AEU48" s="41"/>
      <c r="AEV48" s="41"/>
      <c r="AEW48" s="41"/>
      <c r="AEX48" s="41"/>
      <c r="AEY48" s="41"/>
      <c r="AEZ48" s="41"/>
      <c r="AFA48" s="41"/>
      <c r="AFB48" s="41"/>
      <c r="AFC48" s="41"/>
      <c r="AFD48" s="41"/>
      <c r="AFE48" s="41"/>
      <c r="AFF48" s="41"/>
      <c r="AFG48" s="41"/>
      <c r="AFH48" s="41"/>
      <c r="AFI48" s="41"/>
      <c r="AFJ48" s="41"/>
      <c r="AFK48" s="41"/>
      <c r="AFL48" s="41"/>
      <c r="AFM48" s="41"/>
      <c r="AFN48" s="41"/>
      <c r="AFO48" s="41"/>
      <c r="AFP48" s="41"/>
      <c r="AFQ48" s="41"/>
      <c r="AFR48" s="41"/>
      <c r="AFS48" s="41"/>
      <c r="AFT48" s="41"/>
      <c r="AFU48" s="41"/>
      <c r="AFV48" s="41"/>
      <c r="AFW48" s="41"/>
      <c r="AFX48" s="41"/>
      <c r="AFY48" s="41"/>
      <c r="AFZ48" s="41"/>
      <c r="AGA48" s="41"/>
      <c r="AGB48" s="41"/>
      <c r="AGC48" s="41"/>
      <c r="AGD48" s="41"/>
      <c r="AGE48" s="41"/>
      <c r="AGF48" s="41"/>
      <c r="AGG48" s="41"/>
      <c r="AGH48" s="41"/>
      <c r="AGI48" s="41"/>
      <c r="AGJ48" s="41"/>
      <c r="AGK48" s="41"/>
      <c r="AGL48" s="41"/>
      <c r="AGM48" s="41"/>
      <c r="AGN48" s="41"/>
      <c r="AGO48" s="41"/>
      <c r="AGP48" s="41"/>
      <c r="AGQ48" s="41"/>
      <c r="AGR48" s="41"/>
      <c r="AGS48" s="41"/>
      <c r="AGT48" s="41"/>
      <c r="AGU48" s="41"/>
      <c r="AGV48" s="41"/>
      <c r="AGW48" s="41"/>
      <c r="AGX48" s="41"/>
      <c r="AGY48" s="41"/>
      <c r="AGZ48" s="41"/>
      <c r="AHA48" s="41"/>
      <c r="AHB48" s="41"/>
      <c r="AHC48" s="41"/>
      <c r="AHD48" s="41"/>
      <c r="AHE48" s="41"/>
      <c r="AHF48" s="41"/>
      <c r="AHG48" s="41"/>
      <c r="AHH48" s="41"/>
      <c r="AHI48" s="41"/>
      <c r="AHJ48" s="41"/>
      <c r="AHK48" s="41"/>
      <c r="AHL48" s="41"/>
      <c r="AHM48" s="41"/>
      <c r="AHN48" s="41"/>
      <c r="AHO48" s="41"/>
      <c r="AHP48" s="41"/>
      <c r="AHQ48" s="41"/>
      <c r="AHR48" s="41"/>
      <c r="AHS48" s="41"/>
      <c r="AHT48" s="41"/>
      <c r="AHU48" s="41"/>
      <c r="AHV48" s="41"/>
      <c r="AHW48" s="41"/>
      <c r="AHX48" s="41"/>
      <c r="AHY48" s="41"/>
      <c r="AHZ48" s="41"/>
      <c r="AIA48" s="41"/>
      <c r="AIB48" s="41"/>
      <c r="AIC48" s="41"/>
      <c r="AID48" s="41"/>
      <c r="AIE48" s="41"/>
      <c r="AIF48" s="41"/>
      <c r="AIG48" s="41"/>
      <c r="AIH48" s="41"/>
      <c r="AII48" s="41"/>
      <c r="AIJ48" s="41"/>
      <c r="AIK48" s="41"/>
      <c r="AIL48" s="41"/>
      <c r="AIM48" s="41"/>
      <c r="AIN48" s="41"/>
      <c r="AIO48" s="41"/>
      <c r="AIP48" s="41"/>
      <c r="AIQ48" s="41"/>
      <c r="AIR48" s="41"/>
      <c r="AIS48" s="41"/>
      <c r="AIT48" s="41"/>
      <c r="AIU48" s="41"/>
      <c r="AIV48" s="41"/>
      <c r="AIW48" s="41"/>
      <c r="AIX48" s="41"/>
      <c r="AIY48" s="41"/>
      <c r="AIZ48" s="41"/>
      <c r="AJA48" s="41"/>
      <c r="AJB48" s="41"/>
      <c r="AJC48" s="41"/>
      <c r="AJD48" s="41"/>
      <c r="AJE48" s="41"/>
      <c r="AJF48" s="41"/>
      <c r="AJG48" s="41"/>
      <c r="AJH48" s="41"/>
      <c r="AJI48" s="41"/>
      <c r="AJJ48" s="41"/>
      <c r="AJK48" s="41"/>
      <c r="AJL48" s="41"/>
      <c r="AJM48" s="41"/>
      <c r="AJN48" s="41"/>
      <c r="AJO48" s="41"/>
      <c r="AJP48" s="41"/>
      <c r="AJQ48" s="41"/>
      <c r="AJR48" s="41"/>
      <c r="AJS48" s="41"/>
      <c r="AJT48" s="41"/>
      <c r="AJU48" s="41"/>
      <c r="AJV48" s="41"/>
      <c r="AJW48" s="41"/>
      <c r="AJX48" s="41"/>
      <c r="AJY48" s="41"/>
      <c r="AJZ48" s="41"/>
      <c r="AKA48" s="41"/>
      <c r="AKB48" s="41"/>
      <c r="AKC48" s="41"/>
      <c r="AKD48" s="41"/>
      <c r="AKE48" s="41"/>
      <c r="AKF48" s="41"/>
      <c r="AKG48" s="41"/>
      <c r="AKH48" s="41"/>
      <c r="AKI48" s="41"/>
      <c r="AKJ48" s="41"/>
      <c r="AKK48" s="41"/>
      <c r="AKL48" s="41"/>
      <c r="AKM48" s="41"/>
      <c r="AKN48" s="41"/>
      <c r="AKO48" s="41"/>
      <c r="AKP48" s="41"/>
      <c r="AKQ48" s="41"/>
      <c r="AKR48" s="41"/>
      <c r="AKS48" s="41"/>
      <c r="AKT48" s="41"/>
      <c r="AKU48" s="41"/>
      <c r="AKV48" s="41"/>
      <c r="AKW48" s="41"/>
      <c r="AKX48" s="41"/>
      <c r="AKY48" s="41"/>
      <c r="AKZ48" s="41"/>
      <c r="ALA48" s="41"/>
      <c r="ALB48" s="41"/>
      <c r="ALC48" s="41"/>
      <c r="ALD48" s="41"/>
      <c r="ALE48" s="41"/>
      <c r="ALF48" s="41"/>
      <c r="ALG48" s="41"/>
      <c r="ALH48" s="41"/>
      <c r="ALI48" s="41"/>
      <c r="ALJ48" s="41"/>
      <c r="ALK48" s="41"/>
      <c r="ALL48" s="41"/>
      <c r="ALM48" s="41"/>
      <c r="ALN48" s="41"/>
      <c r="ALO48" s="41"/>
      <c r="ALP48" s="41"/>
      <c r="ALQ48" s="41"/>
      <c r="ALR48" s="41"/>
      <c r="ALS48" s="41"/>
      <c r="ALT48" s="41"/>
      <c r="ALU48" s="41"/>
      <c r="ALV48" s="41"/>
      <c r="ALW48" s="41"/>
      <c r="ALX48" s="41"/>
      <c r="ALY48" s="41"/>
      <c r="ALZ48" s="41"/>
      <c r="AMA48" s="41"/>
      <c r="AMB48" s="41"/>
      <c r="AMC48" s="41"/>
      <c r="AMD48" s="41"/>
      <c r="AME48" s="41"/>
      <c r="AMF48" s="41"/>
      <c r="AMG48" s="41"/>
      <c r="AMH48" s="41"/>
      <c r="AMI48" s="41"/>
      <c r="AMJ48" s="41"/>
      <c r="AMK48" s="41"/>
      <c r="AML48" s="41"/>
      <c r="AMM48" s="41"/>
      <c r="AMN48" s="41"/>
      <c r="AMO48" s="41"/>
      <c r="AMP48" s="41"/>
      <c r="AMQ48" s="41"/>
      <c r="AMR48" s="41"/>
      <c r="AMS48" s="41"/>
      <c r="AMT48" s="41"/>
      <c r="AMU48" s="41"/>
      <c r="AMV48" s="41"/>
      <c r="AMW48" s="41"/>
      <c r="AMX48" s="41"/>
      <c r="AMY48" s="41"/>
      <c r="AMZ48" s="41"/>
      <c r="ANA48" s="41"/>
      <c r="ANB48" s="41"/>
      <c r="ANC48" s="41"/>
      <c r="AND48" s="41"/>
      <c r="ANE48" s="41"/>
      <c r="ANF48" s="41"/>
      <c r="ANG48" s="41"/>
      <c r="ANH48" s="41"/>
      <c r="ANI48" s="41"/>
      <c r="ANJ48" s="41"/>
      <c r="ANK48" s="41"/>
      <c r="ANL48" s="41"/>
      <c r="ANM48" s="41"/>
      <c r="ANN48" s="41"/>
      <c r="ANO48" s="41"/>
      <c r="ANP48" s="41"/>
      <c r="ANQ48" s="41"/>
      <c r="ANR48" s="41"/>
      <c r="ANS48" s="41"/>
      <c r="ANT48" s="41"/>
      <c r="ANU48" s="41"/>
      <c r="ANV48" s="41"/>
      <c r="ANW48" s="41"/>
      <c r="ANX48" s="41"/>
      <c r="ANY48" s="41"/>
      <c r="ANZ48" s="41"/>
      <c r="AOA48" s="41"/>
      <c r="AOB48" s="41"/>
      <c r="AOC48" s="41"/>
      <c r="AOD48" s="41"/>
      <c r="AOE48" s="41"/>
      <c r="AOF48" s="41"/>
      <c r="AOG48" s="41"/>
      <c r="AOH48" s="41"/>
      <c r="AOI48" s="41"/>
      <c r="AOJ48" s="41"/>
      <c r="AOK48" s="41"/>
      <c r="AOL48" s="41"/>
      <c r="AOM48" s="41"/>
      <c r="AON48" s="41"/>
      <c r="AOO48" s="41"/>
      <c r="AOP48" s="41"/>
      <c r="AOQ48" s="41"/>
      <c r="AOR48" s="41"/>
      <c r="AOS48" s="41"/>
      <c r="AOT48" s="41"/>
      <c r="AOU48" s="41"/>
      <c r="AOV48" s="41"/>
      <c r="AOW48" s="41"/>
      <c r="AOX48" s="41"/>
      <c r="AOY48" s="41"/>
      <c r="AOZ48" s="41"/>
      <c r="APA48" s="41"/>
      <c r="APB48" s="41"/>
      <c r="APC48" s="41"/>
      <c r="APD48" s="41"/>
      <c r="APE48" s="41"/>
      <c r="APF48" s="41"/>
      <c r="APG48" s="41"/>
      <c r="APH48" s="41"/>
      <c r="API48" s="41"/>
      <c r="APJ48" s="41"/>
      <c r="APK48" s="41"/>
      <c r="APL48" s="41"/>
      <c r="APM48" s="41"/>
      <c r="APN48" s="41"/>
      <c r="APO48" s="41"/>
      <c r="APP48" s="41"/>
      <c r="APQ48" s="41"/>
      <c r="APR48" s="41"/>
      <c r="APS48" s="41"/>
      <c r="APT48" s="41"/>
      <c r="APU48" s="41"/>
      <c r="APV48" s="41"/>
      <c r="APW48" s="41"/>
      <c r="APX48" s="41"/>
      <c r="APY48" s="41"/>
      <c r="APZ48" s="41"/>
      <c r="AQA48" s="41"/>
      <c r="AQB48" s="41"/>
      <c r="AQC48" s="41"/>
      <c r="AQD48" s="41"/>
      <c r="AQE48" s="41"/>
      <c r="AQF48" s="41"/>
      <c r="AQG48" s="41"/>
      <c r="AQH48" s="41"/>
      <c r="AQI48" s="41"/>
      <c r="AQJ48" s="41"/>
      <c r="AQK48" s="41"/>
      <c r="AQL48" s="41"/>
      <c r="AQM48" s="41"/>
      <c r="AQN48" s="41"/>
      <c r="AQO48" s="41"/>
      <c r="AQP48" s="41"/>
      <c r="AQQ48" s="41"/>
      <c r="AQR48" s="41"/>
      <c r="AQS48" s="41"/>
      <c r="AQT48" s="41"/>
      <c r="AQU48" s="41"/>
      <c r="AQV48" s="41"/>
      <c r="AQW48" s="41"/>
      <c r="AQX48" s="41"/>
      <c r="AQY48" s="41"/>
      <c r="AQZ48" s="41"/>
      <c r="ARA48" s="41"/>
      <c r="ARB48" s="41"/>
      <c r="ARC48" s="41"/>
      <c r="ARD48" s="41"/>
      <c r="ARE48" s="41"/>
      <c r="ARF48" s="41"/>
      <c r="ARG48" s="41"/>
      <c r="ARH48" s="41"/>
      <c r="ARI48" s="41"/>
      <c r="ARJ48" s="41"/>
      <c r="ARK48" s="41"/>
      <c r="ARL48" s="41"/>
      <c r="ARM48" s="41"/>
      <c r="ARN48" s="41"/>
      <c r="ARO48" s="41"/>
      <c r="ARP48" s="41"/>
      <c r="ARQ48" s="41"/>
      <c r="ARR48" s="41"/>
      <c r="ARS48" s="41"/>
      <c r="ART48" s="41"/>
      <c r="ARU48" s="41"/>
      <c r="ARV48" s="41"/>
      <c r="ARW48" s="41"/>
      <c r="ARX48" s="41"/>
      <c r="ARY48" s="41"/>
      <c r="ARZ48" s="41"/>
      <c r="ASA48" s="41"/>
      <c r="ASB48" s="41"/>
      <c r="ASC48" s="41"/>
      <c r="ASD48" s="41"/>
      <c r="ASE48" s="41"/>
      <c r="ASF48" s="41"/>
      <c r="ASG48" s="41"/>
      <c r="ASH48" s="41"/>
      <c r="ASI48" s="41"/>
      <c r="ASJ48" s="41"/>
      <c r="ASK48" s="41"/>
      <c r="ASL48" s="41"/>
      <c r="ASM48" s="41"/>
      <c r="ASN48" s="41"/>
      <c r="ASO48" s="41"/>
      <c r="ASP48" s="41"/>
      <c r="ASQ48" s="41"/>
      <c r="ASR48" s="41"/>
      <c r="ASS48" s="41"/>
      <c r="AST48" s="41"/>
      <c r="ASU48" s="41"/>
      <c r="ASV48" s="41"/>
      <c r="ASW48" s="41"/>
      <c r="ASX48" s="41"/>
      <c r="ASY48" s="41"/>
      <c r="ASZ48" s="41"/>
      <c r="ATA48" s="41"/>
      <c r="ATB48" s="41"/>
      <c r="ATC48" s="41"/>
      <c r="ATD48" s="41"/>
      <c r="ATE48" s="41"/>
      <c r="ATF48" s="41"/>
      <c r="ATG48" s="41"/>
      <c r="ATH48" s="41"/>
      <c r="ATI48" s="41"/>
      <c r="ATJ48" s="41"/>
      <c r="ATK48" s="41"/>
      <c r="ATL48" s="41"/>
      <c r="ATM48" s="41"/>
      <c r="ATN48" s="41"/>
      <c r="ATO48" s="41"/>
      <c r="ATP48" s="41"/>
      <c r="ATQ48" s="41"/>
      <c r="ATR48" s="41"/>
      <c r="ATS48" s="41"/>
      <c r="ATT48" s="41"/>
      <c r="ATU48" s="41"/>
      <c r="ATV48" s="41"/>
      <c r="ATW48" s="41"/>
      <c r="ATX48" s="41"/>
      <c r="ATY48" s="41"/>
      <c r="ATZ48" s="41"/>
      <c r="AUA48" s="41"/>
      <c r="AUB48" s="41"/>
      <c r="AUC48" s="41"/>
      <c r="AUD48" s="41"/>
      <c r="AUE48" s="41"/>
      <c r="AUF48" s="41"/>
      <c r="AUG48" s="41"/>
      <c r="AUH48" s="41"/>
      <c r="AUI48" s="41"/>
      <c r="AUJ48" s="41"/>
      <c r="AUK48" s="41"/>
      <c r="AUL48" s="41"/>
      <c r="AUM48" s="41"/>
      <c r="AUN48" s="41"/>
      <c r="AUO48" s="41"/>
      <c r="AUP48" s="41"/>
      <c r="AUQ48" s="41"/>
      <c r="AUR48" s="41"/>
      <c r="AUS48" s="41"/>
      <c r="AUT48" s="41"/>
      <c r="AUU48" s="41"/>
      <c r="AUV48" s="41"/>
      <c r="AUW48" s="41"/>
      <c r="AUX48" s="41"/>
      <c r="AUY48" s="41"/>
      <c r="AUZ48" s="41"/>
      <c r="AVA48" s="41"/>
      <c r="AVB48" s="41"/>
      <c r="AVC48" s="41"/>
      <c r="AVD48" s="41"/>
      <c r="AVE48" s="41"/>
      <c r="AVF48" s="41"/>
      <c r="AVG48" s="41"/>
      <c r="AVH48" s="41"/>
      <c r="AVI48" s="41"/>
      <c r="AVJ48" s="41"/>
      <c r="AVK48" s="41"/>
      <c r="AVL48" s="41"/>
      <c r="AVM48" s="41"/>
      <c r="AVN48" s="41"/>
      <c r="AVO48" s="41"/>
      <c r="AVP48" s="41"/>
      <c r="AVQ48" s="41"/>
      <c r="AVR48" s="41"/>
      <c r="AVS48" s="41"/>
      <c r="AVT48" s="41"/>
      <c r="AVU48" s="41"/>
      <c r="AVV48" s="41"/>
      <c r="AVW48" s="41"/>
      <c r="AVX48" s="41"/>
      <c r="AVY48" s="41"/>
      <c r="AVZ48" s="41"/>
      <c r="AWA48" s="41"/>
      <c r="AWB48" s="41"/>
      <c r="AWC48" s="41"/>
      <c r="AWD48" s="41"/>
      <c r="AWE48" s="41"/>
      <c r="AWF48" s="41"/>
      <c r="AWG48" s="41"/>
      <c r="AWH48" s="41"/>
      <c r="AWI48" s="41"/>
      <c r="AWJ48" s="41"/>
      <c r="AWK48" s="41"/>
      <c r="AWL48" s="41"/>
      <c r="AWM48" s="41"/>
      <c r="AWN48" s="41"/>
      <c r="AWO48" s="41"/>
      <c r="AWP48" s="41"/>
      <c r="AWQ48" s="41"/>
      <c r="AWR48" s="41"/>
      <c r="AWS48" s="41"/>
      <c r="AWT48" s="41"/>
      <c r="AWU48" s="41"/>
      <c r="AWV48" s="41"/>
      <c r="AWW48" s="41"/>
      <c r="AWX48" s="41"/>
      <c r="AWY48" s="41"/>
      <c r="AWZ48" s="41"/>
      <c r="AXA48" s="41"/>
      <c r="AXB48" s="41"/>
      <c r="AXC48" s="41"/>
      <c r="AXD48" s="41"/>
      <c r="AXE48" s="41"/>
      <c r="AXF48" s="41"/>
      <c r="AXG48" s="41"/>
      <c r="AXH48" s="41"/>
      <c r="AXI48" s="41"/>
      <c r="AXJ48" s="41"/>
      <c r="AXK48" s="41"/>
      <c r="AXL48" s="41"/>
      <c r="AXM48" s="41"/>
      <c r="AXN48" s="41"/>
      <c r="AXO48" s="41"/>
      <c r="AXP48" s="41"/>
      <c r="AXQ48" s="41"/>
      <c r="AXR48" s="41"/>
      <c r="AXS48" s="41"/>
      <c r="AXT48" s="41"/>
      <c r="AXU48" s="41"/>
      <c r="AXV48" s="41"/>
      <c r="AXW48" s="41"/>
      <c r="AXX48" s="41"/>
      <c r="AXY48" s="41"/>
      <c r="AXZ48" s="41"/>
      <c r="AYA48" s="41"/>
      <c r="AYB48" s="41"/>
      <c r="AYC48" s="41"/>
      <c r="AYD48" s="41"/>
      <c r="AYE48" s="41"/>
      <c r="AYF48" s="41"/>
      <c r="AYG48" s="41"/>
      <c r="AYH48" s="41"/>
      <c r="AYI48" s="41"/>
      <c r="AYJ48" s="41"/>
      <c r="AYK48" s="41"/>
      <c r="AYL48" s="41"/>
      <c r="AYM48" s="41"/>
      <c r="AYN48" s="41"/>
      <c r="AYO48" s="41"/>
      <c r="AYP48" s="41"/>
      <c r="AYQ48" s="41"/>
      <c r="AYR48" s="41"/>
      <c r="AYS48" s="41"/>
      <c r="AYT48" s="41"/>
      <c r="AYU48" s="41"/>
      <c r="AYV48" s="41"/>
      <c r="AYW48" s="41"/>
      <c r="AYX48" s="41"/>
      <c r="AYY48" s="41"/>
      <c r="AYZ48" s="41"/>
      <c r="AZA48" s="41"/>
      <c r="AZB48" s="41"/>
      <c r="AZC48" s="41"/>
      <c r="AZD48" s="41"/>
      <c r="AZE48" s="41"/>
      <c r="AZF48" s="41"/>
      <c r="AZG48" s="41"/>
      <c r="AZH48" s="41"/>
      <c r="AZI48" s="41"/>
      <c r="AZJ48" s="41"/>
      <c r="AZK48" s="41"/>
      <c r="AZL48" s="41"/>
      <c r="AZM48" s="41"/>
      <c r="AZN48" s="41"/>
      <c r="AZO48" s="41"/>
      <c r="AZP48" s="41"/>
      <c r="AZQ48" s="41"/>
      <c r="AZR48" s="41"/>
      <c r="AZS48" s="41"/>
      <c r="AZT48" s="41"/>
      <c r="AZU48" s="41"/>
      <c r="AZV48" s="41"/>
      <c r="AZW48" s="41"/>
      <c r="AZX48" s="41"/>
      <c r="AZY48" s="41"/>
      <c r="AZZ48" s="41"/>
      <c r="BAA48" s="41"/>
      <c r="BAB48" s="41"/>
      <c r="BAC48" s="41"/>
      <c r="BAD48" s="41"/>
      <c r="BAE48" s="41"/>
      <c r="BAF48" s="41"/>
      <c r="BAG48" s="41"/>
      <c r="BAH48" s="41"/>
      <c r="BAI48" s="41"/>
      <c r="BAJ48" s="41"/>
      <c r="BAK48" s="41"/>
      <c r="BAL48" s="41"/>
      <c r="BAM48" s="41"/>
      <c r="BAN48" s="41"/>
      <c r="BAO48" s="41"/>
      <c r="BAP48" s="41"/>
      <c r="BAQ48" s="41"/>
      <c r="BAR48" s="41"/>
      <c r="BAS48" s="41"/>
      <c r="BAT48" s="41"/>
      <c r="BAU48" s="41"/>
      <c r="BAV48" s="41"/>
      <c r="BAW48" s="41"/>
      <c r="BAX48" s="41"/>
      <c r="BAY48" s="41"/>
      <c r="BAZ48" s="41"/>
      <c r="BBA48" s="41"/>
      <c r="BBB48" s="41"/>
      <c r="BBC48" s="41"/>
      <c r="BBD48" s="41"/>
      <c r="BBE48" s="41"/>
      <c r="BBF48" s="41"/>
      <c r="BBG48" s="41"/>
      <c r="BBH48" s="41"/>
      <c r="BBI48" s="41"/>
      <c r="BBJ48" s="41"/>
      <c r="BBK48" s="41"/>
      <c r="BBL48" s="41"/>
      <c r="BBM48" s="41"/>
      <c r="BBN48" s="41"/>
      <c r="BBO48" s="41"/>
      <c r="BBP48" s="41"/>
      <c r="BBQ48" s="41"/>
      <c r="BBR48" s="41"/>
      <c r="BBS48" s="41"/>
      <c r="BBT48" s="41"/>
      <c r="BBU48" s="41"/>
      <c r="BBV48" s="41"/>
      <c r="BBW48" s="41"/>
      <c r="BBX48" s="41"/>
      <c r="BBY48" s="41"/>
      <c r="BBZ48" s="41"/>
      <c r="BCA48" s="41"/>
      <c r="BCB48" s="41"/>
      <c r="BCC48" s="41"/>
      <c r="BCD48" s="41"/>
      <c r="BCE48" s="41"/>
      <c r="BCF48" s="41"/>
      <c r="BCG48" s="41"/>
      <c r="BCH48" s="41"/>
      <c r="BCI48" s="41"/>
      <c r="BCJ48" s="41"/>
      <c r="BCK48" s="41"/>
      <c r="BCL48" s="41"/>
      <c r="BCM48" s="41"/>
      <c r="BCN48" s="41"/>
      <c r="BCO48" s="41"/>
      <c r="BCP48" s="41"/>
      <c r="BCQ48" s="41"/>
      <c r="BCR48" s="41"/>
      <c r="BCS48" s="41"/>
      <c r="BCT48" s="41"/>
      <c r="BCU48" s="41"/>
      <c r="BCV48" s="41"/>
      <c r="BCW48" s="41"/>
      <c r="BCX48" s="41"/>
      <c r="BCY48" s="41"/>
      <c r="BCZ48" s="41"/>
      <c r="BDA48" s="41"/>
      <c r="BDB48" s="41"/>
      <c r="BDC48" s="41"/>
      <c r="BDD48" s="41"/>
      <c r="BDE48" s="41"/>
      <c r="BDF48" s="41"/>
      <c r="BDG48" s="41"/>
      <c r="BDH48" s="41"/>
      <c r="BDI48" s="41"/>
      <c r="BDJ48" s="41"/>
      <c r="BDK48" s="41"/>
      <c r="BDL48" s="41"/>
      <c r="BDM48" s="41"/>
      <c r="BDN48" s="41"/>
      <c r="BDO48" s="41"/>
      <c r="BDP48" s="41"/>
      <c r="BDQ48" s="41"/>
      <c r="BDR48" s="41"/>
      <c r="BDS48" s="41"/>
      <c r="BDT48" s="41"/>
      <c r="BDU48" s="41"/>
      <c r="BDV48" s="41"/>
      <c r="BDW48" s="41"/>
      <c r="BDX48" s="41"/>
      <c r="BDY48" s="41"/>
      <c r="BDZ48" s="41"/>
      <c r="BEA48" s="41"/>
      <c r="BEB48" s="41"/>
      <c r="BEC48" s="41"/>
      <c r="BED48" s="41"/>
      <c r="BEE48" s="41"/>
      <c r="BEF48" s="41"/>
      <c r="BEG48" s="41"/>
      <c r="BEH48" s="41"/>
      <c r="BEI48" s="41"/>
      <c r="BEJ48" s="41"/>
      <c r="BEK48" s="41"/>
      <c r="BEL48" s="41"/>
      <c r="BEM48" s="41"/>
      <c r="BEN48" s="41"/>
      <c r="BEO48" s="41"/>
      <c r="BEP48" s="41"/>
      <c r="BEQ48" s="41"/>
      <c r="BER48" s="41"/>
      <c r="BES48" s="41"/>
      <c r="BET48" s="41"/>
      <c r="BEU48" s="41"/>
      <c r="BEV48" s="41"/>
      <c r="BEW48" s="41"/>
      <c r="BEX48" s="41"/>
      <c r="BEY48" s="41"/>
      <c r="BEZ48" s="41"/>
      <c r="BFA48" s="41"/>
      <c r="BFB48" s="41"/>
      <c r="BFC48" s="41"/>
      <c r="BFD48" s="41"/>
      <c r="BFE48" s="41"/>
      <c r="BFF48" s="41"/>
      <c r="BFG48" s="41"/>
      <c r="BFH48" s="41"/>
      <c r="BFI48" s="41"/>
      <c r="BFJ48" s="41"/>
      <c r="BFK48" s="41"/>
      <c r="BFL48" s="41"/>
      <c r="BFM48" s="41"/>
      <c r="BFN48" s="41"/>
      <c r="BFO48" s="41"/>
      <c r="BFP48" s="41"/>
      <c r="BFQ48" s="41"/>
      <c r="BFR48" s="41"/>
      <c r="BFS48" s="41"/>
      <c r="BFT48" s="41"/>
      <c r="BFU48" s="41"/>
      <c r="BFV48" s="41"/>
      <c r="BFW48" s="41"/>
      <c r="BFX48" s="41"/>
      <c r="BFY48" s="41"/>
      <c r="BFZ48" s="41"/>
      <c r="BGA48" s="41"/>
      <c r="BGB48" s="41"/>
      <c r="BGC48" s="41"/>
      <c r="BGD48" s="41"/>
      <c r="BGE48" s="41"/>
      <c r="BGF48" s="41"/>
      <c r="BGG48" s="41"/>
      <c r="BGH48" s="41"/>
      <c r="BGI48" s="41"/>
      <c r="BGJ48" s="41"/>
      <c r="BGK48" s="41"/>
      <c r="BGL48" s="41"/>
      <c r="BGM48" s="41"/>
      <c r="BGN48" s="41"/>
      <c r="BGO48" s="41"/>
      <c r="BGP48" s="41"/>
      <c r="BGQ48" s="41"/>
      <c r="BGR48" s="41"/>
      <c r="BGS48" s="41"/>
      <c r="BGT48" s="41"/>
      <c r="BGU48" s="41"/>
      <c r="BGV48" s="41"/>
      <c r="BGW48" s="41"/>
      <c r="BGX48" s="41"/>
      <c r="BGY48" s="41"/>
      <c r="BGZ48" s="41"/>
      <c r="BHA48" s="41"/>
      <c r="BHB48" s="41"/>
      <c r="BHC48" s="41"/>
      <c r="BHD48" s="41"/>
      <c r="BHE48" s="41"/>
      <c r="BHF48" s="41"/>
      <c r="BHG48" s="41"/>
      <c r="BHH48" s="41"/>
      <c r="BHI48" s="41"/>
      <c r="BHJ48" s="41"/>
      <c r="BHK48" s="41"/>
      <c r="BHL48" s="41"/>
      <c r="BHM48" s="41"/>
      <c r="BHN48" s="41"/>
      <c r="BHO48" s="41"/>
      <c r="BHP48" s="41"/>
      <c r="BHQ48" s="41"/>
      <c r="BHR48" s="41"/>
      <c r="BHS48" s="41"/>
      <c r="BHT48" s="41"/>
      <c r="BHU48" s="41"/>
      <c r="BHV48" s="41"/>
      <c r="BHW48" s="41"/>
      <c r="BHX48" s="41"/>
      <c r="BHY48" s="41"/>
      <c r="BHZ48" s="41"/>
      <c r="BIA48" s="41"/>
      <c r="BIB48" s="41"/>
      <c r="BIC48" s="41"/>
      <c r="BID48" s="41"/>
      <c r="BIE48" s="41"/>
      <c r="BIF48" s="41"/>
      <c r="BIG48" s="41"/>
      <c r="BIH48" s="41"/>
      <c r="BII48" s="41"/>
      <c r="BIJ48" s="41"/>
      <c r="BIK48" s="41"/>
      <c r="BIL48" s="41"/>
      <c r="BIM48" s="41"/>
      <c r="BIN48" s="41"/>
      <c r="BIO48" s="41"/>
      <c r="BIP48" s="41"/>
      <c r="BIQ48" s="41"/>
      <c r="BIR48" s="41"/>
      <c r="BIS48" s="41"/>
      <c r="BIT48" s="41"/>
      <c r="BIU48" s="41"/>
      <c r="BIV48" s="41"/>
      <c r="BIW48" s="41"/>
      <c r="BIX48" s="41"/>
      <c r="BIY48" s="41"/>
      <c r="BIZ48" s="41"/>
      <c r="BJA48" s="41"/>
      <c r="BJB48" s="41"/>
      <c r="BJC48" s="41"/>
      <c r="BJD48" s="41"/>
      <c r="BJE48" s="41"/>
      <c r="BJF48" s="41"/>
      <c r="BJG48" s="41"/>
      <c r="BJH48" s="41"/>
      <c r="BJI48" s="41"/>
      <c r="BJJ48" s="41"/>
      <c r="BJK48" s="41"/>
      <c r="BJL48" s="41"/>
      <c r="BJM48" s="41"/>
      <c r="BJN48" s="41"/>
      <c r="BJO48" s="41"/>
      <c r="BJP48" s="41"/>
      <c r="BJQ48" s="41"/>
      <c r="BJR48" s="41"/>
      <c r="BJS48" s="41"/>
      <c r="BJT48" s="41"/>
      <c r="BJU48" s="41"/>
      <c r="BJV48" s="41"/>
      <c r="BJW48" s="41"/>
      <c r="BJX48" s="41"/>
      <c r="BJY48" s="41"/>
      <c r="BJZ48" s="41"/>
      <c r="BKA48" s="41"/>
      <c r="BKB48" s="41"/>
      <c r="BKC48" s="41"/>
      <c r="BKD48" s="41"/>
      <c r="BKE48" s="41"/>
      <c r="BKF48" s="41"/>
      <c r="BKG48" s="41"/>
      <c r="BKH48" s="41"/>
      <c r="BKI48" s="41"/>
      <c r="BKJ48" s="41"/>
      <c r="BKK48" s="41"/>
      <c r="BKL48" s="41"/>
      <c r="BKM48" s="41"/>
      <c r="BKN48" s="41"/>
      <c r="BKO48" s="41"/>
      <c r="BKP48" s="41"/>
      <c r="BKQ48" s="41"/>
      <c r="BKR48" s="41"/>
      <c r="BKS48" s="41"/>
      <c r="BKT48" s="41"/>
      <c r="BKU48" s="41"/>
      <c r="BKV48" s="41"/>
      <c r="BKW48" s="41"/>
      <c r="BKX48" s="41"/>
      <c r="BKY48" s="41"/>
      <c r="BKZ48" s="41"/>
      <c r="BLA48" s="41"/>
      <c r="BLB48" s="41"/>
      <c r="BLC48" s="41"/>
      <c r="BLD48" s="41"/>
      <c r="BLE48" s="41"/>
      <c r="BLF48" s="41"/>
      <c r="BLG48" s="41"/>
      <c r="BLH48" s="41"/>
      <c r="BLI48" s="41"/>
      <c r="BLJ48" s="41"/>
      <c r="BLK48" s="41"/>
      <c r="BLL48" s="41"/>
      <c r="BLM48" s="41"/>
      <c r="BLN48" s="41"/>
      <c r="BLO48" s="41"/>
      <c r="BLP48" s="41"/>
      <c r="BLQ48" s="41"/>
      <c r="BLR48" s="41"/>
      <c r="BLS48" s="41"/>
      <c r="BLT48" s="41"/>
      <c r="BLU48" s="41"/>
      <c r="BLV48" s="41"/>
      <c r="BLW48" s="41"/>
      <c r="BLX48" s="41"/>
      <c r="BLY48" s="41"/>
      <c r="BLZ48" s="41"/>
      <c r="BMA48" s="41"/>
      <c r="BMB48" s="41"/>
      <c r="BMC48" s="41"/>
      <c r="BMD48" s="41"/>
      <c r="BME48" s="41"/>
      <c r="BMF48" s="41"/>
      <c r="BMG48" s="41"/>
      <c r="BMH48" s="41"/>
      <c r="BMI48" s="41"/>
      <c r="BMJ48" s="41"/>
      <c r="BMK48" s="41"/>
      <c r="BML48" s="41"/>
      <c r="BMM48" s="41"/>
      <c r="BMN48" s="41"/>
      <c r="BMO48" s="41"/>
      <c r="BMP48" s="41"/>
      <c r="BMQ48" s="41"/>
      <c r="BMR48" s="41"/>
      <c r="BMS48" s="41"/>
      <c r="BMT48" s="41"/>
      <c r="BMU48" s="41"/>
      <c r="BMV48" s="41"/>
      <c r="BMW48" s="41"/>
      <c r="BMX48" s="41"/>
      <c r="BMY48" s="41"/>
      <c r="BMZ48" s="41"/>
      <c r="BNA48" s="41"/>
      <c r="BNB48" s="41"/>
      <c r="BNC48" s="41"/>
      <c r="BND48" s="41"/>
      <c r="BNE48" s="41"/>
      <c r="BNF48" s="41"/>
      <c r="BNG48" s="41"/>
      <c r="BNH48" s="41"/>
      <c r="BNI48" s="41"/>
      <c r="BNJ48" s="41"/>
      <c r="BNK48" s="41"/>
      <c r="BNL48" s="41"/>
      <c r="BNM48" s="41"/>
      <c r="BNN48" s="41"/>
      <c r="BNO48" s="41"/>
      <c r="BNP48" s="41"/>
      <c r="BNQ48" s="41"/>
      <c r="BNR48" s="41"/>
      <c r="BNS48" s="41"/>
      <c r="BNT48" s="41"/>
      <c r="BNU48" s="41"/>
      <c r="BNV48" s="41"/>
      <c r="BNW48" s="41"/>
      <c r="BNX48" s="41"/>
      <c r="BNY48" s="41"/>
      <c r="BNZ48" s="41"/>
      <c r="BOA48" s="41"/>
      <c r="BOB48" s="41"/>
      <c r="BOC48" s="41"/>
      <c r="BOD48" s="41"/>
      <c r="BOE48" s="41"/>
      <c r="BOF48" s="41"/>
      <c r="BOG48" s="41"/>
      <c r="BOH48" s="41"/>
      <c r="BOI48" s="41"/>
      <c r="BOJ48" s="41"/>
      <c r="BOK48" s="41"/>
      <c r="BOL48" s="41"/>
      <c r="BOM48" s="41"/>
      <c r="BON48" s="41"/>
      <c r="BOO48" s="41"/>
      <c r="BOP48" s="41"/>
      <c r="BOQ48" s="41"/>
      <c r="BOR48" s="41"/>
      <c r="BOS48" s="41"/>
      <c r="BOT48" s="41"/>
      <c r="BOU48" s="41"/>
      <c r="BOV48" s="41"/>
      <c r="BOW48" s="41"/>
      <c r="BOX48" s="41"/>
      <c r="BOY48" s="41"/>
      <c r="BOZ48" s="41"/>
      <c r="BPA48" s="41"/>
      <c r="BPB48" s="41"/>
      <c r="BPC48" s="41"/>
      <c r="BPD48" s="41"/>
      <c r="BPE48" s="41"/>
      <c r="BPF48" s="41"/>
      <c r="BPG48" s="41"/>
      <c r="BPH48" s="41"/>
      <c r="BPI48" s="41"/>
      <c r="BPJ48" s="41"/>
      <c r="BPK48" s="41"/>
      <c r="BPL48" s="41"/>
      <c r="BPM48" s="41"/>
      <c r="BPN48" s="41"/>
      <c r="BPO48" s="41"/>
      <c r="BPP48" s="41"/>
      <c r="BPQ48" s="41"/>
      <c r="BPR48" s="41"/>
      <c r="BPS48" s="41"/>
      <c r="BPT48" s="41"/>
      <c r="BPU48" s="41"/>
      <c r="BPV48" s="41"/>
      <c r="BPW48" s="41"/>
      <c r="BPX48" s="41"/>
      <c r="BPY48" s="41"/>
      <c r="BPZ48" s="41"/>
      <c r="BQA48" s="41"/>
      <c r="BQB48" s="41"/>
      <c r="BQC48" s="41"/>
      <c r="BQD48" s="41"/>
      <c r="BQE48" s="41"/>
      <c r="BQF48" s="41"/>
      <c r="BQG48" s="41"/>
      <c r="BQH48" s="41"/>
      <c r="BQI48" s="41"/>
      <c r="BQJ48" s="41"/>
      <c r="BQK48" s="41"/>
      <c r="BQL48" s="41"/>
      <c r="BQM48" s="41"/>
      <c r="BQN48" s="41"/>
      <c r="BQO48" s="41"/>
      <c r="BQP48" s="41"/>
      <c r="BQQ48" s="41"/>
      <c r="BQR48" s="41"/>
      <c r="BQS48" s="41"/>
      <c r="BQT48" s="41"/>
      <c r="BQU48" s="41"/>
      <c r="BQV48" s="41"/>
      <c r="BQW48" s="41"/>
      <c r="BQX48" s="41"/>
      <c r="BQY48" s="41"/>
      <c r="BQZ48" s="41"/>
      <c r="BRA48" s="41"/>
      <c r="BRB48" s="41"/>
      <c r="BRC48" s="41"/>
      <c r="BRD48" s="41"/>
      <c r="BRE48" s="41"/>
      <c r="BRF48" s="41"/>
      <c r="BRG48" s="41"/>
      <c r="BRH48" s="41"/>
      <c r="BRI48" s="41"/>
      <c r="BRJ48" s="41"/>
      <c r="BRK48" s="41"/>
      <c r="BRL48" s="41"/>
      <c r="BRM48" s="41"/>
      <c r="BRN48" s="41"/>
      <c r="BRO48" s="41"/>
      <c r="BRP48" s="41"/>
      <c r="BRQ48" s="41"/>
      <c r="BRR48" s="41"/>
      <c r="BRS48" s="41"/>
      <c r="BRT48" s="41"/>
      <c r="BRU48" s="41"/>
      <c r="BRV48" s="41"/>
      <c r="BRW48" s="41"/>
      <c r="BRX48" s="41"/>
      <c r="BRY48" s="41"/>
      <c r="BRZ48" s="41"/>
      <c r="BSA48" s="41"/>
      <c r="BSB48" s="41"/>
      <c r="BSC48" s="41"/>
      <c r="BSD48" s="41"/>
      <c r="BSE48" s="41"/>
      <c r="BSF48" s="41"/>
      <c r="BSG48" s="41"/>
      <c r="BSH48" s="41"/>
      <c r="BSI48" s="41"/>
      <c r="BSJ48" s="41"/>
      <c r="BSK48" s="41"/>
      <c r="BSL48" s="41"/>
      <c r="BSM48" s="41"/>
      <c r="BSN48" s="41"/>
      <c r="BSO48" s="41"/>
      <c r="BSP48" s="41"/>
      <c r="BSQ48" s="41"/>
      <c r="BSR48" s="41"/>
      <c r="BSS48" s="41"/>
      <c r="BST48" s="41"/>
      <c r="BSU48" s="41"/>
      <c r="BSV48" s="41"/>
      <c r="BSW48" s="41"/>
      <c r="BSX48" s="41"/>
      <c r="BSY48" s="41"/>
      <c r="BSZ48" s="41"/>
      <c r="BTA48" s="41"/>
      <c r="BTB48" s="41"/>
      <c r="BTC48" s="41"/>
      <c r="BTD48" s="41"/>
      <c r="BTE48" s="41"/>
      <c r="BTF48" s="41"/>
      <c r="BTG48" s="41"/>
      <c r="BTH48" s="41"/>
      <c r="BTI48" s="41"/>
      <c r="BTJ48" s="41"/>
      <c r="BTK48" s="41"/>
      <c r="BTL48" s="41"/>
      <c r="BTM48" s="41"/>
      <c r="BTN48" s="41"/>
      <c r="BTO48" s="41"/>
      <c r="BTP48" s="41"/>
      <c r="BTQ48" s="41"/>
      <c r="BTR48" s="41"/>
      <c r="BTS48" s="41"/>
      <c r="BTT48" s="41"/>
      <c r="BTU48" s="41"/>
      <c r="BTV48" s="41"/>
      <c r="BTW48" s="41"/>
      <c r="BTX48" s="41"/>
      <c r="BTY48" s="41"/>
      <c r="BTZ48" s="41"/>
      <c r="BUA48" s="41"/>
      <c r="BUB48" s="41"/>
      <c r="BUC48" s="41"/>
      <c r="BUD48" s="41"/>
      <c r="BUE48" s="41"/>
      <c r="BUF48" s="41"/>
      <c r="BUG48" s="41"/>
      <c r="BUH48" s="41"/>
      <c r="BUI48" s="41"/>
      <c r="BUJ48" s="41"/>
      <c r="BUK48" s="41"/>
      <c r="BUL48" s="41"/>
      <c r="BUM48" s="41"/>
      <c r="BUN48" s="41"/>
      <c r="BUO48" s="41"/>
      <c r="BUP48" s="41"/>
      <c r="BUQ48" s="41"/>
      <c r="BUR48" s="41"/>
      <c r="BUS48" s="41"/>
      <c r="BUT48" s="41"/>
      <c r="BUU48" s="41"/>
      <c r="BUV48" s="41"/>
      <c r="BUW48" s="41"/>
      <c r="BUX48" s="41"/>
      <c r="BUY48" s="41"/>
      <c r="BUZ48" s="41"/>
      <c r="BVA48" s="41"/>
      <c r="BVB48" s="41"/>
      <c r="BVC48" s="41"/>
      <c r="BVD48" s="41"/>
      <c r="BVE48" s="41"/>
      <c r="BVF48" s="41"/>
      <c r="BVG48" s="41"/>
      <c r="BVH48" s="41"/>
      <c r="BVI48" s="41"/>
      <c r="BVJ48" s="41"/>
      <c r="BVK48" s="41"/>
      <c r="BVL48" s="41"/>
      <c r="BVM48" s="41"/>
      <c r="BVN48" s="41"/>
      <c r="BVO48" s="41"/>
      <c r="BVP48" s="41"/>
      <c r="BVQ48" s="41"/>
      <c r="BVR48" s="41"/>
      <c r="BVS48" s="41"/>
      <c r="BVT48" s="41"/>
      <c r="BVU48" s="41"/>
      <c r="BVV48" s="41"/>
      <c r="BVW48" s="41"/>
      <c r="BVX48" s="41"/>
      <c r="BVY48" s="41"/>
      <c r="BVZ48" s="41"/>
      <c r="BWA48" s="41"/>
      <c r="BWB48" s="41"/>
      <c r="BWC48" s="41"/>
      <c r="BWD48" s="41"/>
      <c r="BWE48" s="41"/>
      <c r="BWF48" s="41"/>
      <c r="BWG48" s="41"/>
      <c r="BWH48" s="41"/>
      <c r="BWI48" s="41"/>
      <c r="BWJ48" s="41"/>
      <c r="BWK48" s="41"/>
      <c r="BWL48" s="41"/>
      <c r="BWM48" s="41"/>
      <c r="BWN48" s="41"/>
      <c r="BWO48" s="41"/>
      <c r="BWP48" s="41"/>
      <c r="BWQ48" s="41"/>
      <c r="BWR48" s="41"/>
      <c r="BWS48" s="41"/>
      <c r="BWT48" s="41"/>
      <c r="BWU48" s="41"/>
      <c r="BWV48" s="41"/>
      <c r="BWW48" s="41"/>
      <c r="BWX48" s="41"/>
      <c r="BWY48" s="41"/>
      <c r="BWZ48" s="41"/>
      <c r="BXA48" s="41"/>
      <c r="BXB48" s="41"/>
      <c r="BXC48" s="41"/>
      <c r="BXD48" s="41"/>
      <c r="BXE48" s="41"/>
      <c r="BXF48" s="41"/>
      <c r="BXG48" s="41"/>
      <c r="BXH48" s="41"/>
      <c r="BXI48" s="41"/>
      <c r="BXJ48" s="41"/>
      <c r="BXK48" s="41"/>
      <c r="BXL48" s="41"/>
      <c r="BXM48" s="41"/>
      <c r="BXN48" s="41"/>
      <c r="BXO48" s="41"/>
      <c r="BXP48" s="41"/>
      <c r="BXQ48" s="41"/>
      <c r="BXR48" s="41"/>
      <c r="BXS48" s="41"/>
      <c r="BXT48" s="41"/>
      <c r="BXU48" s="41"/>
      <c r="BXV48" s="41"/>
      <c r="BXW48" s="41"/>
      <c r="BXX48" s="41"/>
      <c r="BXY48" s="41"/>
      <c r="BXZ48" s="41"/>
      <c r="BYA48" s="41"/>
      <c r="BYB48" s="41"/>
      <c r="BYC48" s="41"/>
      <c r="BYD48" s="41"/>
      <c r="BYE48" s="41"/>
      <c r="BYF48" s="41"/>
      <c r="BYG48" s="41"/>
      <c r="BYH48" s="41"/>
      <c r="BYI48" s="41"/>
      <c r="BYJ48" s="41"/>
      <c r="BYK48" s="41"/>
      <c r="BYL48" s="41"/>
      <c r="BYM48" s="41"/>
      <c r="BYN48" s="41"/>
      <c r="BYO48" s="41"/>
      <c r="BYP48" s="41"/>
      <c r="BYQ48" s="41"/>
      <c r="BYR48" s="41"/>
      <c r="BYS48" s="41"/>
      <c r="BYT48" s="41"/>
      <c r="BYU48" s="41"/>
      <c r="BYV48" s="41"/>
      <c r="BYW48" s="41"/>
      <c r="BYX48" s="41"/>
      <c r="BYY48" s="41"/>
      <c r="BYZ48" s="41"/>
      <c r="BZA48" s="41"/>
      <c r="BZB48" s="41"/>
      <c r="BZC48" s="41"/>
      <c r="BZD48" s="41"/>
      <c r="BZE48" s="41"/>
      <c r="BZF48" s="41"/>
      <c r="BZG48" s="41"/>
      <c r="BZH48" s="41"/>
      <c r="BZI48" s="41"/>
      <c r="BZJ48" s="41"/>
      <c r="BZK48" s="41"/>
      <c r="BZL48" s="41"/>
      <c r="BZM48" s="41"/>
      <c r="BZN48" s="41"/>
      <c r="BZO48" s="41"/>
      <c r="BZP48" s="41"/>
      <c r="BZQ48" s="41"/>
      <c r="BZR48" s="41"/>
      <c r="BZS48" s="41"/>
      <c r="BZT48" s="41"/>
      <c r="BZU48" s="41"/>
      <c r="BZV48" s="41"/>
      <c r="BZW48" s="41"/>
      <c r="BZX48" s="41"/>
      <c r="BZY48" s="41"/>
      <c r="BZZ48" s="41"/>
      <c r="CAA48" s="41"/>
      <c r="CAB48" s="41"/>
      <c r="CAC48" s="41"/>
      <c r="CAD48" s="41"/>
      <c r="CAE48" s="41"/>
      <c r="CAF48" s="41"/>
      <c r="CAG48" s="41"/>
      <c r="CAH48" s="41"/>
      <c r="CAI48" s="41"/>
      <c r="CAJ48" s="41"/>
      <c r="CAK48" s="41"/>
      <c r="CAL48" s="41"/>
      <c r="CAM48" s="41"/>
      <c r="CAN48" s="41"/>
      <c r="CAO48" s="41"/>
      <c r="CAP48" s="41"/>
      <c r="CAQ48" s="41"/>
      <c r="CAR48" s="41"/>
      <c r="CAS48" s="41"/>
      <c r="CAT48" s="41"/>
      <c r="CAU48" s="41"/>
      <c r="CAV48" s="41"/>
      <c r="CAW48" s="41"/>
      <c r="CAX48" s="41"/>
      <c r="CAY48" s="41"/>
      <c r="CAZ48" s="41"/>
      <c r="CBA48" s="41"/>
      <c r="CBB48" s="41"/>
      <c r="CBC48" s="41"/>
      <c r="CBD48" s="41"/>
      <c r="CBE48" s="41"/>
      <c r="CBF48" s="41"/>
      <c r="CBG48" s="41"/>
      <c r="CBH48" s="41"/>
      <c r="CBI48" s="41"/>
      <c r="CBJ48" s="41"/>
      <c r="CBK48" s="41"/>
      <c r="CBL48" s="41"/>
      <c r="CBM48" s="41"/>
      <c r="CBN48" s="41"/>
      <c r="CBO48" s="41"/>
      <c r="CBP48" s="41"/>
      <c r="CBQ48" s="41"/>
      <c r="CBR48" s="41"/>
      <c r="CBS48" s="41"/>
      <c r="CBT48" s="41"/>
      <c r="CBU48" s="41"/>
      <c r="CBV48" s="41"/>
      <c r="CBW48" s="41"/>
      <c r="CBX48" s="41"/>
      <c r="CBY48" s="41"/>
      <c r="CBZ48" s="41"/>
      <c r="CCA48" s="41"/>
      <c r="CCB48" s="41"/>
      <c r="CCC48" s="41"/>
      <c r="CCD48" s="41"/>
      <c r="CCE48" s="41"/>
      <c r="CCF48" s="41"/>
      <c r="CCG48" s="41"/>
      <c r="CCH48" s="41"/>
      <c r="CCI48" s="41"/>
      <c r="CCJ48" s="41"/>
      <c r="CCK48" s="41"/>
      <c r="CCL48" s="41"/>
      <c r="CCM48" s="41"/>
      <c r="CCN48" s="41"/>
      <c r="CCO48" s="41"/>
      <c r="CCP48" s="41"/>
      <c r="CCQ48" s="41"/>
      <c r="CCR48" s="41"/>
      <c r="CCS48" s="41"/>
      <c r="CCT48" s="41"/>
      <c r="CCU48" s="41"/>
      <c r="CCV48" s="41"/>
      <c r="CCW48" s="41"/>
      <c r="CCX48" s="41"/>
      <c r="CCY48" s="41"/>
      <c r="CCZ48" s="41"/>
      <c r="CDA48" s="41"/>
      <c r="CDB48" s="41"/>
      <c r="CDC48" s="41"/>
      <c r="CDD48" s="41"/>
      <c r="CDE48" s="41"/>
      <c r="CDF48" s="41"/>
      <c r="CDG48" s="41"/>
      <c r="CDH48" s="41"/>
      <c r="CDI48" s="41"/>
      <c r="CDJ48" s="41"/>
      <c r="CDK48" s="41"/>
      <c r="CDL48" s="41"/>
      <c r="CDM48" s="41"/>
      <c r="CDN48" s="41"/>
      <c r="CDO48" s="41"/>
      <c r="CDP48" s="41"/>
      <c r="CDQ48" s="41"/>
      <c r="CDR48" s="41"/>
      <c r="CDS48" s="41"/>
      <c r="CDT48" s="41"/>
      <c r="CDU48" s="41"/>
      <c r="CDV48" s="41"/>
      <c r="CDW48" s="41"/>
      <c r="CDX48" s="41"/>
      <c r="CDY48" s="41"/>
      <c r="CDZ48" s="41"/>
      <c r="CEA48" s="41"/>
      <c r="CEB48" s="41"/>
      <c r="CEC48" s="41"/>
      <c r="CED48" s="41"/>
      <c r="CEE48" s="41"/>
      <c r="CEF48" s="41"/>
      <c r="CEG48" s="41"/>
      <c r="CEH48" s="41"/>
      <c r="CEI48" s="41"/>
      <c r="CEJ48" s="41"/>
      <c r="CEK48" s="41"/>
      <c r="CEL48" s="41"/>
      <c r="CEM48" s="41"/>
      <c r="CEN48" s="41"/>
      <c r="CEO48" s="41"/>
      <c r="CEP48" s="41"/>
      <c r="CEQ48" s="41"/>
      <c r="CER48" s="41"/>
      <c r="CES48" s="41"/>
      <c r="CET48" s="41"/>
      <c r="CEU48" s="41"/>
      <c r="CEV48" s="41"/>
      <c r="CEW48" s="41"/>
      <c r="CEX48" s="41"/>
      <c r="CEY48" s="41"/>
      <c r="CEZ48" s="41"/>
      <c r="CFA48" s="41"/>
      <c r="CFB48" s="41"/>
      <c r="CFC48" s="41"/>
      <c r="CFD48" s="41"/>
      <c r="CFE48" s="41"/>
      <c r="CFF48" s="41"/>
      <c r="CFG48" s="41"/>
      <c r="CFH48" s="41"/>
      <c r="CFI48" s="41"/>
      <c r="CFJ48" s="41"/>
      <c r="CFK48" s="41"/>
      <c r="CFL48" s="41"/>
      <c r="CFM48" s="41"/>
      <c r="CFN48" s="41"/>
      <c r="CFO48" s="41"/>
      <c r="CFP48" s="41"/>
      <c r="CFQ48" s="41"/>
      <c r="CFR48" s="41"/>
      <c r="CFS48" s="41"/>
      <c r="CFT48" s="41"/>
      <c r="CFU48" s="41"/>
      <c r="CFV48" s="41"/>
      <c r="CFW48" s="41"/>
      <c r="CFX48" s="41"/>
      <c r="CFY48" s="41"/>
      <c r="CFZ48" s="41"/>
      <c r="CGA48" s="41"/>
      <c r="CGB48" s="41"/>
      <c r="CGC48" s="41"/>
      <c r="CGD48" s="41"/>
      <c r="CGE48" s="41"/>
      <c r="CGF48" s="41"/>
      <c r="CGG48" s="41"/>
      <c r="CGH48" s="41"/>
      <c r="CGI48" s="41"/>
      <c r="CGJ48" s="41"/>
      <c r="CGK48" s="41"/>
      <c r="CGL48" s="41"/>
      <c r="CGM48" s="41"/>
      <c r="CGN48" s="41"/>
      <c r="CGO48" s="41"/>
      <c r="CGP48" s="41"/>
      <c r="CGQ48" s="41"/>
      <c r="CGR48" s="41"/>
      <c r="CGS48" s="41"/>
      <c r="CGT48" s="41"/>
      <c r="CGU48" s="41"/>
      <c r="CGV48" s="41"/>
      <c r="CGW48" s="41"/>
      <c r="CGX48" s="41"/>
      <c r="CGY48" s="41"/>
      <c r="CGZ48" s="41"/>
      <c r="CHA48" s="41"/>
      <c r="CHB48" s="41"/>
      <c r="CHC48" s="41"/>
      <c r="CHD48" s="41"/>
      <c r="CHE48" s="41"/>
      <c r="CHF48" s="41"/>
      <c r="CHG48" s="41"/>
      <c r="CHH48" s="41"/>
      <c r="CHI48" s="41"/>
      <c r="CHJ48" s="41"/>
      <c r="CHK48" s="41"/>
      <c r="CHL48" s="41"/>
      <c r="CHM48" s="41"/>
      <c r="CHN48" s="41"/>
      <c r="CHO48" s="41"/>
      <c r="CHP48" s="41"/>
      <c r="CHQ48" s="41"/>
      <c r="CHR48" s="41"/>
      <c r="CHS48" s="41"/>
      <c r="CHT48" s="41"/>
      <c r="CHU48" s="41"/>
      <c r="CHV48" s="41"/>
      <c r="CHW48" s="41"/>
      <c r="CHX48" s="41"/>
      <c r="CHY48" s="41"/>
      <c r="CHZ48" s="41"/>
      <c r="CIA48" s="41"/>
      <c r="CIB48" s="41"/>
      <c r="CIC48" s="41"/>
      <c r="CID48" s="41"/>
      <c r="CIE48" s="41"/>
      <c r="CIF48" s="41"/>
      <c r="CIG48" s="41"/>
      <c r="CIH48" s="41"/>
      <c r="CII48" s="41"/>
      <c r="CIJ48" s="41"/>
      <c r="CIK48" s="41"/>
      <c r="CIL48" s="41"/>
      <c r="CIM48" s="41"/>
      <c r="CIN48" s="41"/>
      <c r="CIO48" s="41"/>
      <c r="CIP48" s="41"/>
      <c r="CIQ48" s="41"/>
      <c r="CIR48" s="41"/>
      <c r="CIS48" s="41"/>
      <c r="CIT48" s="41"/>
      <c r="CIU48" s="41"/>
      <c r="CIV48" s="41"/>
      <c r="CIW48" s="41"/>
      <c r="CIX48" s="41"/>
      <c r="CIY48" s="41"/>
      <c r="CIZ48" s="41"/>
      <c r="CJA48" s="41"/>
      <c r="CJB48" s="41"/>
      <c r="CJC48" s="41"/>
      <c r="CJD48" s="41"/>
      <c r="CJE48" s="41"/>
      <c r="CJF48" s="41"/>
      <c r="CJG48" s="41"/>
      <c r="CJH48" s="41"/>
      <c r="CJI48" s="41"/>
      <c r="CJJ48" s="41"/>
      <c r="CJK48" s="41"/>
      <c r="CJL48" s="41"/>
      <c r="CJM48" s="41"/>
      <c r="CJN48" s="41"/>
      <c r="CJO48" s="41"/>
      <c r="CJP48" s="41"/>
      <c r="CJQ48" s="41"/>
      <c r="CJR48" s="41"/>
      <c r="CJS48" s="41"/>
      <c r="CJT48" s="41"/>
      <c r="CJU48" s="41"/>
      <c r="CJV48" s="41"/>
      <c r="CJW48" s="41"/>
      <c r="CJX48" s="41"/>
      <c r="CJY48" s="41"/>
      <c r="CJZ48" s="41"/>
      <c r="CKA48" s="41"/>
      <c r="CKB48" s="41"/>
      <c r="CKC48" s="41"/>
      <c r="CKD48" s="41"/>
      <c r="CKE48" s="41"/>
      <c r="CKF48" s="41"/>
      <c r="CKG48" s="41"/>
      <c r="CKH48" s="41"/>
      <c r="CKI48" s="41"/>
      <c r="CKJ48" s="41"/>
      <c r="CKK48" s="41"/>
      <c r="CKL48" s="41"/>
      <c r="CKM48" s="41"/>
      <c r="CKN48" s="41"/>
      <c r="CKO48" s="41"/>
      <c r="CKP48" s="41"/>
      <c r="CKQ48" s="41"/>
      <c r="CKR48" s="41"/>
      <c r="CKS48" s="41"/>
      <c r="CKT48" s="41"/>
      <c r="CKU48" s="41"/>
      <c r="CKV48" s="41"/>
      <c r="CKW48" s="41"/>
      <c r="CKX48" s="41"/>
      <c r="CKY48" s="41"/>
      <c r="CKZ48" s="41"/>
      <c r="CLA48" s="41"/>
      <c r="CLB48" s="41"/>
      <c r="CLC48" s="41"/>
      <c r="CLD48" s="41"/>
      <c r="CLE48" s="41"/>
      <c r="CLF48" s="41"/>
      <c r="CLG48" s="41"/>
      <c r="CLH48" s="41"/>
      <c r="CLI48" s="41"/>
      <c r="CLJ48" s="41"/>
      <c r="CLK48" s="41"/>
      <c r="CLL48" s="41"/>
      <c r="CLM48" s="41"/>
      <c r="CLN48" s="41"/>
      <c r="CLO48" s="41"/>
      <c r="CLP48" s="41"/>
      <c r="CLQ48" s="41"/>
      <c r="CLR48" s="41"/>
      <c r="CLS48" s="41"/>
      <c r="CLT48" s="41"/>
      <c r="CLU48" s="41"/>
      <c r="CLV48" s="41"/>
      <c r="CLW48" s="41"/>
      <c r="CLX48" s="41"/>
      <c r="CLY48" s="41"/>
      <c r="CLZ48" s="41"/>
      <c r="CMA48" s="41"/>
      <c r="CMB48" s="41"/>
      <c r="CMC48" s="41"/>
      <c r="CMD48" s="41"/>
      <c r="CME48" s="41"/>
      <c r="CMF48" s="41"/>
      <c r="CMG48" s="41"/>
      <c r="CMH48" s="41"/>
      <c r="CMI48" s="41"/>
      <c r="CMJ48" s="41"/>
      <c r="CMK48" s="41"/>
      <c r="CML48" s="41"/>
      <c r="CMM48" s="41"/>
      <c r="CMN48" s="41"/>
      <c r="CMO48" s="41"/>
      <c r="CMP48" s="41"/>
      <c r="CMQ48" s="41"/>
      <c r="CMR48" s="41"/>
      <c r="CMS48" s="41"/>
      <c r="CMT48" s="41"/>
      <c r="CMU48" s="41"/>
      <c r="CMV48" s="41"/>
      <c r="CMW48" s="41"/>
      <c r="CMX48" s="41"/>
      <c r="CMY48" s="41"/>
      <c r="CMZ48" s="41"/>
      <c r="CNA48" s="41"/>
      <c r="CNB48" s="41"/>
      <c r="CNC48" s="41"/>
      <c r="CND48" s="41"/>
      <c r="CNE48" s="41"/>
      <c r="CNF48" s="41"/>
      <c r="CNG48" s="41"/>
      <c r="CNH48" s="41"/>
      <c r="CNI48" s="41"/>
      <c r="CNJ48" s="41"/>
      <c r="CNK48" s="41"/>
      <c r="CNL48" s="41"/>
      <c r="CNM48" s="41"/>
      <c r="CNN48" s="41"/>
      <c r="CNO48" s="41"/>
      <c r="CNP48" s="41"/>
      <c r="CNQ48" s="41"/>
      <c r="CNR48" s="41"/>
      <c r="CNS48" s="41"/>
      <c r="CNT48" s="41"/>
      <c r="CNU48" s="41"/>
      <c r="CNV48" s="41"/>
      <c r="CNW48" s="41"/>
      <c r="CNX48" s="41"/>
      <c r="CNY48" s="41"/>
      <c r="CNZ48" s="41"/>
      <c r="COA48" s="41"/>
      <c r="COB48" s="41"/>
      <c r="COC48" s="41"/>
      <c r="COD48" s="41"/>
      <c r="COE48" s="41"/>
      <c r="COF48" s="41"/>
      <c r="COG48" s="41"/>
      <c r="COH48" s="41"/>
      <c r="COI48" s="41"/>
      <c r="COJ48" s="41"/>
      <c r="COK48" s="41"/>
      <c r="COL48" s="41"/>
      <c r="COM48" s="41"/>
      <c r="CON48" s="41"/>
      <c r="COO48" s="41"/>
      <c r="COP48" s="41"/>
      <c r="COQ48" s="41"/>
      <c r="COR48" s="41"/>
      <c r="COS48" s="41"/>
      <c r="COT48" s="41"/>
      <c r="COU48" s="41"/>
      <c r="COV48" s="41"/>
      <c r="COW48" s="41"/>
      <c r="COX48" s="41"/>
      <c r="COY48" s="41"/>
      <c r="COZ48" s="41"/>
      <c r="CPA48" s="41"/>
      <c r="CPB48" s="41"/>
      <c r="CPC48" s="41"/>
      <c r="CPD48" s="41"/>
      <c r="CPE48" s="41"/>
      <c r="CPF48" s="41"/>
      <c r="CPG48" s="41"/>
      <c r="CPH48" s="41"/>
      <c r="CPI48" s="41"/>
      <c r="CPJ48" s="41"/>
      <c r="CPK48" s="41"/>
      <c r="CPL48" s="41"/>
      <c r="CPM48" s="41"/>
      <c r="CPN48" s="41"/>
      <c r="CPO48" s="41"/>
      <c r="CPP48" s="41"/>
      <c r="CPQ48" s="41"/>
      <c r="CPR48" s="41"/>
      <c r="CPS48" s="41"/>
      <c r="CPT48" s="41"/>
      <c r="CPU48" s="41"/>
      <c r="CPV48" s="41"/>
      <c r="CPW48" s="41"/>
      <c r="CPX48" s="41"/>
      <c r="CPY48" s="41"/>
      <c r="CPZ48" s="41"/>
      <c r="CQA48" s="41"/>
      <c r="CQB48" s="41"/>
      <c r="CQC48" s="41"/>
      <c r="CQD48" s="41"/>
      <c r="CQE48" s="41"/>
      <c r="CQF48" s="41"/>
      <c r="CQG48" s="41"/>
      <c r="CQH48" s="41"/>
      <c r="CQI48" s="41"/>
      <c r="CQJ48" s="41"/>
      <c r="CQK48" s="41"/>
      <c r="CQL48" s="41"/>
      <c r="CQM48" s="41"/>
      <c r="CQN48" s="41"/>
      <c r="CQO48" s="41"/>
      <c r="CQP48" s="41"/>
      <c r="CQQ48" s="41"/>
      <c r="CQR48" s="41"/>
      <c r="CQS48" s="41"/>
      <c r="CQT48" s="41"/>
      <c r="CQU48" s="41"/>
      <c r="CQV48" s="41"/>
      <c r="CQW48" s="41"/>
      <c r="CQX48" s="41"/>
      <c r="CQY48" s="41"/>
      <c r="CQZ48" s="41"/>
      <c r="CRA48" s="41"/>
      <c r="CRB48" s="41"/>
      <c r="CRC48" s="41"/>
      <c r="CRD48" s="41"/>
      <c r="CRE48" s="41"/>
      <c r="CRF48" s="41"/>
      <c r="CRG48" s="41"/>
      <c r="CRH48" s="41"/>
      <c r="CRI48" s="41"/>
      <c r="CRJ48" s="41"/>
      <c r="CRK48" s="41"/>
      <c r="CRL48" s="41"/>
      <c r="CRM48" s="41"/>
      <c r="CRN48" s="41"/>
      <c r="CRO48" s="41"/>
      <c r="CRP48" s="41"/>
      <c r="CRQ48" s="41"/>
      <c r="CRR48" s="41"/>
      <c r="CRS48" s="41"/>
      <c r="CRT48" s="41"/>
      <c r="CRU48" s="41"/>
      <c r="CRV48" s="41"/>
      <c r="CRW48" s="41"/>
      <c r="CRX48" s="41"/>
      <c r="CRY48" s="41"/>
      <c r="CRZ48" s="41"/>
      <c r="CSA48" s="41"/>
      <c r="CSB48" s="41"/>
      <c r="CSC48" s="41"/>
      <c r="CSD48" s="41"/>
      <c r="CSE48" s="41"/>
      <c r="CSF48" s="41"/>
      <c r="CSG48" s="41"/>
      <c r="CSH48" s="41"/>
      <c r="CSI48" s="41"/>
      <c r="CSJ48" s="41"/>
      <c r="CSK48" s="41"/>
      <c r="CSL48" s="41"/>
      <c r="CSM48" s="41"/>
      <c r="CSN48" s="41"/>
      <c r="CSO48" s="41"/>
      <c r="CSP48" s="41"/>
      <c r="CSQ48" s="41"/>
      <c r="CSR48" s="41"/>
      <c r="CSS48" s="41"/>
      <c r="CST48" s="41"/>
      <c r="CSU48" s="41"/>
      <c r="CSV48" s="41"/>
      <c r="CSW48" s="41"/>
      <c r="CSX48" s="41"/>
      <c r="CSY48" s="41"/>
      <c r="CSZ48" s="41"/>
      <c r="CTA48" s="41"/>
      <c r="CTB48" s="41"/>
      <c r="CTC48" s="41"/>
      <c r="CTD48" s="41"/>
      <c r="CTE48" s="41"/>
      <c r="CTF48" s="41"/>
      <c r="CTG48" s="41"/>
      <c r="CTH48" s="41"/>
      <c r="CTI48" s="41"/>
      <c r="CTJ48" s="41"/>
      <c r="CTK48" s="41"/>
      <c r="CTL48" s="41"/>
      <c r="CTM48" s="41"/>
      <c r="CTN48" s="41"/>
      <c r="CTO48" s="41"/>
      <c r="CTP48" s="41"/>
      <c r="CTQ48" s="41"/>
      <c r="CTR48" s="41"/>
      <c r="CTS48" s="41"/>
      <c r="CTT48" s="41"/>
      <c r="CTU48" s="41"/>
      <c r="CTV48" s="41"/>
      <c r="CTW48" s="41"/>
      <c r="CTX48" s="41"/>
      <c r="CTY48" s="41"/>
      <c r="CTZ48" s="41"/>
      <c r="CUA48" s="41"/>
      <c r="CUB48" s="41"/>
      <c r="CUC48" s="41"/>
      <c r="CUD48" s="41"/>
      <c r="CUE48" s="41"/>
      <c r="CUF48" s="41"/>
      <c r="CUG48" s="41"/>
      <c r="CUH48" s="41"/>
      <c r="CUI48" s="41"/>
      <c r="CUJ48" s="41"/>
      <c r="CUK48" s="41"/>
      <c r="CUL48" s="41"/>
      <c r="CUM48" s="41"/>
      <c r="CUN48" s="41"/>
      <c r="CUO48" s="41"/>
      <c r="CUP48" s="41"/>
      <c r="CUQ48" s="41"/>
      <c r="CUR48" s="41"/>
      <c r="CUS48" s="41"/>
      <c r="CUT48" s="41"/>
      <c r="CUU48" s="41"/>
      <c r="CUV48" s="41"/>
      <c r="CUW48" s="41"/>
      <c r="CUX48" s="41"/>
      <c r="CUY48" s="41"/>
      <c r="CUZ48" s="41"/>
      <c r="CVA48" s="41"/>
      <c r="CVB48" s="41"/>
      <c r="CVC48" s="41"/>
      <c r="CVD48" s="41"/>
      <c r="CVE48" s="41"/>
      <c r="CVF48" s="41"/>
      <c r="CVG48" s="41"/>
      <c r="CVH48" s="41"/>
      <c r="CVI48" s="41"/>
      <c r="CVJ48" s="41"/>
      <c r="CVK48" s="41"/>
      <c r="CVL48" s="41"/>
      <c r="CVM48" s="41"/>
      <c r="CVN48" s="41"/>
      <c r="CVO48" s="41"/>
      <c r="CVP48" s="41"/>
      <c r="CVQ48" s="41"/>
      <c r="CVR48" s="41"/>
      <c r="CVS48" s="41"/>
      <c r="CVT48" s="41"/>
      <c r="CVU48" s="41"/>
      <c r="CVV48" s="41"/>
      <c r="CVW48" s="41"/>
      <c r="CVX48" s="41"/>
      <c r="CVY48" s="41"/>
      <c r="CVZ48" s="41"/>
      <c r="CWA48" s="41"/>
      <c r="CWB48" s="41"/>
      <c r="CWC48" s="41"/>
      <c r="CWD48" s="41"/>
      <c r="CWE48" s="41"/>
      <c r="CWF48" s="41"/>
      <c r="CWG48" s="41"/>
      <c r="CWH48" s="41"/>
      <c r="CWI48" s="41"/>
      <c r="CWJ48" s="41"/>
      <c r="CWK48" s="41"/>
      <c r="CWL48" s="41"/>
      <c r="CWM48" s="41"/>
      <c r="CWN48" s="41"/>
      <c r="CWO48" s="41"/>
      <c r="CWP48" s="41"/>
      <c r="CWQ48" s="41"/>
      <c r="CWR48" s="41"/>
      <c r="CWS48" s="41"/>
      <c r="CWT48" s="41"/>
      <c r="CWU48" s="41"/>
      <c r="CWV48" s="41"/>
      <c r="CWW48" s="41"/>
      <c r="CWX48" s="41"/>
      <c r="CWY48" s="41"/>
      <c r="CWZ48" s="41"/>
      <c r="CXA48" s="41"/>
      <c r="CXB48" s="41"/>
      <c r="CXC48" s="41"/>
      <c r="CXD48" s="41"/>
      <c r="CXE48" s="41"/>
      <c r="CXF48" s="41"/>
      <c r="CXG48" s="41"/>
      <c r="CXH48" s="41"/>
      <c r="CXI48" s="41"/>
      <c r="CXJ48" s="41"/>
      <c r="CXK48" s="41"/>
      <c r="CXL48" s="41"/>
      <c r="CXM48" s="41"/>
      <c r="CXN48" s="41"/>
      <c r="CXO48" s="41"/>
      <c r="CXP48" s="41"/>
      <c r="CXQ48" s="41"/>
      <c r="CXR48" s="41"/>
      <c r="CXS48" s="41"/>
      <c r="CXT48" s="41"/>
      <c r="CXU48" s="41"/>
      <c r="CXV48" s="41"/>
      <c r="CXW48" s="41"/>
      <c r="CXX48" s="41"/>
      <c r="CXY48" s="41"/>
      <c r="CXZ48" s="41"/>
      <c r="CYA48" s="41"/>
      <c r="CYB48" s="41"/>
      <c r="CYC48" s="41"/>
      <c r="CYD48" s="41"/>
      <c r="CYE48" s="41"/>
      <c r="CYF48" s="41"/>
      <c r="CYG48" s="41"/>
      <c r="CYH48" s="41"/>
      <c r="CYI48" s="41"/>
      <c r="CYJ48" s="41"/>
      <c r="CYK48" s="41"/>
      <c r="CYL48" s="41"/>
      <c r="CYM48" s="41"/>
      <c r="CYN48" s="41"/>
      <c r="CYO48" s="41"/>
      <c r="CYP48" s="41"/>
      <c r="CYQ48" s="41"/>
      <c r="CYR48" s="41"/>
      <c r="CYS48" s="41"/>
      <c r="CYT48" s="41"/>
      <c r="CYU48" s="41"/>
      <c r="CYV48" s="41"/>
      <c r="CYW48" s="41"/>
      <c r="CYX48" s="41"/>
      <c r="CYY48" s="41"/>
      <c r="CYZ48" s="41"/>
      <c r="CZA48" s="41"/>
      <c r="CZB48" s="41"/>
      <c r="CZC48" s="41"/>
      <c r="CZD48" s="41"/>
      <c r="CZE48" s="41"/>
      <c r="CZF48" s="41"/>
      <c r="CZG48" s="41"/>
      <c r="CZH48" s="41"/>
      <c r="CZI48" s="41"/>
      <c r="CZJ48" s="41"/>
      <c r="CZK48" s="41"/>
      <c r="CZL48" s="41"/>
      <c r="CZM48" s="41"/>
      <c r="CZN48" s="41"/>
      <c r="CZO48" s="41"/>
      <c r="CZP48" s="41"/>
      <c r="CZQ48" s="41"/>
      <c r="CZR48" s="41"/>
      <c r="CZS48" s="41"/>
      <c r="CZT48" s="41"/>
      <c r="CZU48" s="41"/>
      <c r="CZV48" s="41"/>
      <c r="CZW48" s="41"/>
      <c r="CZX48" s="41"/>
      <c r="CZY48" s="41"/>
      <c r="CZZ48" s="41"/>
      <c r="DAA48" s="41"/>
      <c r="DAB48" s="41"/>
      <c r="DAC48" s="41"/>
      <c r="DAD48" s="41"/>
      <c r="DAE48" s="41"/>
      <c r="DAF48" s="41"/>
      <c r="DAG48" s="41"/>
      <c r="DAH48" s="41"/>
      <c r="DAI48" s="41"/>
      <c r="DAJ48" s="41"/>
      <c r="DAK48" s="41"/>
      <c r="DAL48" s="41"/>
      <c r="DAM48" s="41"/>
      <c r="DAN48" s="41"/>
      <c r="DAO48" s="41"/>
      <c r="DAP48" s="41"/>
      <c r="DAQ48" s="41"/>
      <c r="DAR48" s="41"/>
      <c r="DAS48" s="41"/>
      <c r="DAT48" s="41"/>
      <c r="DAU48" s="41"/>
      <c r="DAV48" s="41"/>
      <c r="DAW48" s="41"/>
      <c r="DAX48" s="41"/>
      <c r="DAY48" s="41"/>
      <c r="DAZ48" s="41"/>
      <c r="DBA48" s="41"/>
      <c r="DBB48" s="41"/>
      <c r="DBC48" s="41"/>
      <c r="DBD48" s="41"/>
      <c r="DBE48" s="41"/>
      <c r="DBF48" s="41"/>
      <c r="DBG48" s="41"/>
      <c r="DBH48" s="41"/>
      <c r="DBI48" s="41"/>
      <c r="DBJ48" s="41"/>
      <c r="DBK48" s="41"/>
      <c r="DBL48" s="41"/>
      <c r="DBM48" s="41"/>
      <c r="DBN48" s="41"/>
      <c r="DBO48" s="41"/>
      <c r="DBP48" s="41"/>
      <c r="DBQ48" s="41"/>
      <c r="DBR48" s="41"/>
      <c r="DBS48" s="41"/>
      <c r="DBT48" s="41"/>
      <c r="DBU48" s="41"/>
      <c r="DBV48" s="41"/>
      <c r="DBW48" s="41"/>
      <c r="DBX48" s="41"/>
      <c r="DBY48" s="41"/>
      <c r="DBZ48" s="41"/>
      <c r="DCA48" s="41"/>
      <c r="DCB48" s="41"/>
      <c r="DCC48" s="41"/>
      <c r="DCD48" s="41"/>
      <c r="DCE48" s="41"/>
      <c r="DCF48" s="41"/>
      <c r="DCG48" s="41"/>
      <c r="DCH48" s="41"/>
      <c r="DCI48" s="41"/>
      <c r="DCJ48" s="41"/>
      <c r="DCK48" s="41"/>
      <c r="DCL48" s="41"/>
      <c r="DCM48" s="41"/>
      <c r="DCN48" s="41"/>
      <c r="DCO48" s="41"/>
      <c r="DCP48" s="41"/>
      <c r="DCQ48" s="41"/>
      <c r="DCR48" s="41"/>
      <c r="DCS48" s="41"/>
      <c r="DCT48" s="41"/>
      <c r="DCU48" s="41"/>
      <c r="DCV48" s="41"/>
      <c r="DCW48" s="41"/>
      <c r="DCX48" s="41"/>
      <c r="DCY48" s="41"/>
      <c r="DCZ48" s="41"/>
      <c r="DDA48" s="41"/>
      <c r="DDB48" s="41"/>
      <c r="DDC48" s="41"/>
      <c r="DDD48" s="41"/>
      <c r="DDE48" s="41"/>
      <c r="DDF48" s="41"/>
      <c r="DDG48" s="41"/>
      <c r="DDH48" s="41"/>
      <c r="DDI48" s="41"/>
      <c r="DDJ48" s="41"/>
      <c r="DDK48" s="41"/>
      <c r="DDL48" s="41"/>
      <c r="DDM48" s="41"/>
      <c r="DDN48" s="41"/>
      <c r="DDO48" s="41"/>
      <c r="DDP48" s="41"/>
      <c r="DDQ48" s="41"/>
      <c r="DDR48" s="41"/>
      <c r="DDS48" s="41"/>
      <c r="DDT48" s="41"/>
      <c r="DDU48" s="41"/>
      <c r="DDV48" s="41"/>
      <c r="DDW48" s="41"/>
      <c r="DDX48" s="41"/>
      <c r="DDY48" s="41"/>
      <c r="DDZ48" s="41"/>
      <c r="DEA48" s="41"/>
      <c r="DEB48" s="41"/>
      <c r="DEC48" s="41"/>
      <c r="DED48" s="41"/>
      <c r="DEE48" s="41"/>
      <c r="DEF48" s="41"/>
      <c r="DEG48" s="41"/>
      <c r="DEH48" s="41"/>
      <c r="DEI48" s="41"/>
      <c r="DEJ48" s="41"/>
      <c r="DEK48" s="41"/>
      <c r="DEL48" s="41"/>
      <c r="DEM48" s="41"/>
      <c r="DEN48" s="41"/>
      <c r="DEO48" s="41"/>
      <c r="DEP48" s="41"/>
      <c r="DEQ48" s="41"/>
      <c r="DER48" s="41"/>
      <c r="DES48" s="41"/>
      <c r="DET48" s="41"/>
      <c r="DEU48" s="41"/>
      <c r="DEV48" s="41"/>
      <c r="DEW48" s="41"/>
      <c r="DEX48" s="41"/>
      <c r="DEY48" s="41"/>
      <c r="DEZ48" s="41"/>
      <c r="DFA48" s="41"/>
      <c r="DFB48" s="41"/>
      <c r="DFC48" s="41"/>
      <c r="DFD48" s="41"/>
      <c r="DFE48" s="41"/>
      <c r="DFF48" s="41"/>
      <c r="DFG48" s="41"/>
      <c r="DFH48" s="41"/>
      <c r="DFI48" s="41"/>
      <c r="DFJ48" s="41"/>
      <c r="DFK48" s="41"/>
      <c r="DFL48" s="41"/>
      <c r="DFM48" s="41"/>
      <c r="DFN48" s="41"/>
      <c r="DFO48" s="41"/>
      <c r="DFP48" s="41"/>
      <c r="DFQ48" s="41"/>
      <c r="DFR48" s="41"/>
      <c r="DFS48" s="41"/>
      <c r="DFT48" s="41"/>
      <c r="DFU48" s="41"/>
      <c r="DFV48" s="41"/>
      <c r="DFW48" s="41"/>
      <c r="DFX48" s="41"/>
      <c r="DFY48" s="41"/>
      <c r="DFZ48" s="41"/>
      <c r="DGA48" s="41"/>
      <c r="DGB48" s="41"/>
      <c r="DGC48" s="41"/>
      <c r="DGD48" s="41"/>
      <c r="DGE48" s="41"/>
      <c r="DGF48" s="41"/>
      <c r="DGG48" s="41"/>
      <c r="DGH48" s="41"/>
      <c r="DGI48" s="41"/>
      <c r="DGJ48" s="41"/>
      <c r="DGK48" s="41"/>
      <c r="DGL48" s="41"/>
      <c r="DGM48" s="41"/>
      <c r="DGN48" s="41"/>
      <c r="DGO48" s="41"/>
      <c r="DGP48" s="41"/>
      <c r="DGQ48" s="41"/>
      <c r="DGR48" s="41"/>
      <c r="DGS48" s="41"/>
      <c r="DGT48" s="41"/>
      <c r="DGU48" s="41"/>
      <c r="DGV48" s="41"/>
      <c r="DGW48" s="41"/>
      <c r="DGX48" s="41"/>
      <c r="DGY48" s="41"/>
      <c r="DGZ48" s="41"/>
      <c r="DHA48" s="41"/>
      <c r="DHB48" s="41"/>
      <c r="DHC48" s="41"/>
      <c r="DHD48" s="41"/>
      <c r="DHE48" s="41"/>
      <c r="DHF48" s="41"/>
      <c r="DHG48" s="41"/>
      <c r="DHH48" s="41"/>
      <c r="DHI48" s="41"/>
      <c r="DHJ48" s="41"/>
      <c r="DHK48" s="41"/>
      <c r="DHL48" s="41"/>
      <c r="DHM48" s="41"/>
      <c r="DHN48" s="41"/>
      <c r="DHO48" s="41"/>
      <c r="DHP48" s="41"/>
      <c r="DHQ48" s="41"/>
      <c r="DHR48" s="41"/>
      <c r="DHS48" s="41"/>
      <c r="DHT48" s="41"/>
      <c r="DHU48" s="41"/>
      <c r="DHV48" s="41"/>
      <c r="DHW48" s="41"/>
      <c r="DHX48" s="41"/>
      <c r="DHY48" s="41"/>
      <c r="DHZ48" s="41"/>
      <c r="DIA48" s="41"/>
      <c r="DIB48" s="41"/>
      <c r="DIC48" s="41"/>
      <c r="DID48" s="41"/>
      <c r="DIE48" s="41"/>
      <c r="DIF48" s="41"/>
      <c r="DIG48" s="41"/>
      <c r="DIH48" s="41"/>
      <c r="DII48" s="41"/>
      <c r="DIJ48" s="41"/>
      <c r="DIK48" s="41"/>
      <c r="DIL48" s="41"/>
      <c r="DIM48" s="41"/>
      <c r="DIN48" s="41"/>
      <c r="DIO48" s="41"/>
      <c r="DIP48" s="41"/>
      <c r="DIQ48" s="41"/>
      <c r="DIR48" s="41"/>
      <c r="DIS48" s="41"/>
      <c r="DIT48" s="41"/>
      <c r="DIU48" s="41"/>
      <c r="DIV48" s="41"/>
      <c r="DIW48" s="41"/>
      <c r="DIX48" s="41"/>
      <c r="DIY48" s="41"/>
      <c r="DIZ48" s="41"/>
      <c r="DJA48" s="41"/>
      <c r="DJB48" s="41"/>
      <c r="DJC48" s="41"/>
      <c r="DJD48" s="41"/>
      <c r="DJE48" s="41"/>
      <c r="DJF48" s="41"/>
      <c r="DJG48" s="41"/>
      <c r="DJH48" s="41"/>
      <c r="DJI48" s="41"/>
      <c r="DJJ48" s="41"/>
      <c r="DJK48" s="41"/>
      <c r="DJL48" s="41"/>
      <c r="DJM48" s="41"/>
      <c r="DJN48" s="41"/>
      <c r="DJO48" s="41"/>
      <c r="DJP48" s="41"/>
      <c r="DJQ48" s="41"/>
      <c r="DJR48" s="41"/>
      <c r="DJS48" s="41"/>
      <c r="DJT48" s="41"/>
      <c r="DJU48" s="41"/>
      <c r="DJV48" s="41"/>
      <c r="DJW48" s="41"/>
      <c r="DJX48" s="41"/>
      <c r="DJY48" s="41"/>
      <c r="DJZ48" s="41"/>
      <c r="DKA48" s="41"/>
      <c r="DKB48" s="41"/>
      <c r="DKC48" s="41"/>
      <c r="DKD48" s="41"/>
      <c r="DKE48" s="41"/>
      <c r="DKF48" s="41"/>
      <c r="DKG48" s="41"/>
      <c r="DKH48" s="41"/>
      <c r="DKI48" s="41"/>
      <c r="DKJ48" s="41"/>
      <c r="DKK48" s="41"/>
      <c r="DKL48" s="41"/>
      <c r="DKM48" s="41"/>
      <c r="DKN48" s="41"/>
      <c r="DKO48" s="41"/>
      <c r="DKP48" s="41"/>
      <c r="DKQ48" s="41"/>
      <c r="DKR48" s="41"/>
      <c r="DKS48" s="41"/>
      <c r="DKT48" s="41"/>
      <c r="DKU48" s="41"/>
      <c r="DKV48" s="41"/>
      <c r="DKW48" s="41"/>
      <c r="DKX48" s="41"/>
      <c r="DKY48" s="41"/>
      <c r="DKZ48" s="41"/>
      <c r="DLA48" s="41"/>
      <c r="DLB48" s="41"/>
      <c r="DLC48" s="41"/>
      <c r="DLD48" s="41"/>
      <c r="DLE48" s="41"/>
      <c r="DLF48" s="41"/>
      <c r="DLG48" s="41"/>
      <c r="DLH48" s="41"/>
      <c r="DLI48" s="41"/>
      <c r="DLJ48" s="41"/>
      <c r="DLK48" s="41"/>
      <c r="DLL48" s="41"/>
      <c r="DLM48" s="41"/>
      <c r="DLN48" s="41"/>
      <c r="DLO48" s="41"/>
      <c r="DLP48" s="41"/>
      <c r="DLQ48" s="41"/>
      <c r="DLR48" s="41"/>
      <c r="DLS48" s="41"/>
      <c r="DLT48" s="41"/>
      <c r="DLU48" s="41"/>
      <c r="DLV48" s="41"/>
      <c r="DLW48" s="41"/>
      <c r="DLX48" s="41"/>
      <c r="DLY48" s="41"/>
      <c r="DLZ48" s="41"/>
      <c r="DMA48" s="41"/>
      <c r="DMB48" s="41"/>
      <c r="DMC48" s="41"/>
      <c r="DMD48" s="41"/>
      <c r="DME48" s="41"/>
      <c r="DMF48" s="41"/>
      <c r="DMG48" s="41"/>
      <c r="DMH48" s="41"/>
      <c r="DMI48" s="41"/>
      <c r="DMJ48" s="41"/>
      <c r="DMK48" s="41"/>
      <c r="DML48" s="41"/>
      <c r="DMM48" s="41"/>
      <c r="DMN48" s="41"/>
      <c r="DMO48" s="41"/>
      <c r="DMP48" s="41"/>
      <c r="DMQ48" s="41"/>
      <c r="DMR48" s="41"/>
      <c r="DMS48" s="41"/>
      <c r="DMT48" s="41"/>
      <c r="DMU48" s="41"/>
      <c r="DMV48" s="41"/>
      <c r="DMW48" s="41"/>
      <c r="DMX48" s="41"/>
      <c r="DMY48" s="41"/>
      <c r="DMZ48" s="41"/>
      <c r="DNA48" s="41"/>
      <c r="DNB48" s="41"/>
      <c r="DNC48" s="41"/>
      <c r="DND48" s="41"/>
      <c r="DNE48" s="41"/>
      <c r="DNF48" s="41"/>
      <c r="DNG48" s="41"/>
      <c r="DNH48" s="41"/>
      <c r="DNI48" s="41"/>
      <c r="DNJ48" s="41"/>
      <c r="DNK48" s="41"/>
      <c r="DNL48" s="41"/>
      <c r="DNM48" s="41"/>
      <c r="DNN48" s="41"/>
      <c r="DNO48" s="41"/>
      <c r="DNP48" s="41"/>
      <c r="DNQ48" s="41"/>
      <c r="DNR48" s="41"/>
      <c r="DNS48" s="41"/>
      <c r="DNT48" s="41"/>
      <c r="DNU48" s="41"/>
      <c r="DNV48" s="41"/>
      <c r="DNW48" s="41"/>
      <c r="DNX48" s="41"/>
      <c r="DNY48" s="41"/>
      <c r="DNZ48" s="41"/>
      <c r="DOA48" s="41"/>
      <c r="DOB48" s="41"/>
      <c r="DOC48" s="41"/>
      <c r="DOD48" s="41"/>
      <c r="DOE48" s="41"/>
      <c r="DOF48" s="41"/>
      <c r="DOG48" s="41"/>
      <c r="DOH48" s="41"/>
      <c r="DOI48" s="41"/>
      <c r="DOJ48" s="41"/>
      <c r="DOK48" s="41"/>
      <c r="DOL48" s="41"/>
      <c r="DOM48" s="41"/>
      <c r="DON48" s="41"/>
      <c r="DOO48" s="41"/>
      <c r="DOP48" s="41"/>
      <c r="DOQ48" s="41"/>
      <c r="DOR48" s="41"/>
      <c r="DOS48" s="41"/>
      <c r="DOT48" s="41"/>
      <c r="DOU48" s="41"/>
      <c r="DOV48" s="41"/>
      <c r="DOW48" s="41"/>
      <c r="DOX48" s="41"/>
      <c r="DOY48" s="41"/>
      <c r="DOZ48" s="41"/>
      <c r="DPA48" s="41"/>
      <c r="DPB48" s="41"/>
      <c r="DPC48" s="41"/>
      <c r="DPD48" s="41"/>
      <c r="DPE48" s="41"/>
      <c r="DPF48" s="41"/>
      <c r="DPG48" s="41"/>
      <c r="DPH48" s="41"/>
      <c r="DPI48" s="41"/>
      <c r="DPJ48" s="41"/>
      <c r="DPK48" s="41"/>
      <c r="DPL48" s="41"/>
      <c r="DPM48" s="41"/>
      <c r="DPN48" s="41"/>
      <c r="DPO48" s="41"/>
      <c r="DPP48" s="41"/>
      <c r="DPQ48" s="41"/>
      <c r="DPR48" s="41"/>
      <c r="DPS48" s="41"/>
      <c r="DPT48" s="41"/>
      <c r="DPU48" s="41"/>
      <c r="DPV48" s="41"/>
      <c r="DPW48" s="41"/>
      <c r="DPX48" s="41"/>
      <c r="DPY48" s="41"/>
      <c r="DPZ48" s="41"/>
      <c r="DQA48" s="41"/>
      <c r="DQB48" s="41"/>
      <c r="DQC48" s="41"/>
      <c r="DQD48" s="41"/>
      <c r="DQE48" s="41"/>
      <c r="DQF48" s="41"/>
      <c r="DQG48" s="41"/>
      <c r="DQH48" s="41"/>
      <c r="DQI48" s="41"/>
      <c r="DQJ48" s="41"/>
      <c r="DQK48" s="41"/>
      <c r="DQL48" s="41"/>
      <c r="DQM48" s="41"/>
      <c r="DQN48" s="41"/>
      <c r="DQO48" s="41"/>
      <c r="DQP48" s="41"/>
      <c r="DQQ48" s="41"/>
      <c r="DQR48" s="41"/>
      <c r="DQS48" s="41"/>
      <c r="DQT48" s="41"/>
      <c r="DQU48" s="41"/>
      <c r="DQV48" s="41"/>
      <c r="DQW48" s="41"/>
      <c r="DQX48" s="41"/>
      <c r="DQY48" s="41"/>
      <c r="DQZ48" s="41"/>
      <c r="DRA48" s="41"/>
      <c r="DRB48" s="41"/>
      <c r="DRC48" s="41"/>
      <c r="DRD48" s="41"/>
      <c r="DRE48" s="41"/>
      <c r="DRF48" s="41"/>
      <c r="DRG48" s="41"/>
      <c r="DRH48" s="41"/>
      <c r="DRI48" s="41"/>
      <c r="DRJ48" s="41"/>
      <c r="DRK48" s="41"/>
      <c r="DRL48" s="41"/>
      <c r="DRM48" s="41"/>
      <c r="DRN48" s="41"/>
      <c r="DRO48" s="41"/>
      <c r="DRP48" s="41"/>
      <c r="DRQ48" s="41"/>
      <c r="DRR48" s="41"/>
      <c r="DRS48" s="41"/>
      <c r="DRT48" s="41"/>
      <c r="DRU48" s="41"/>
      <c r="DRV48" s="41"/>
      <c r="DRW48" s="41"/>
      <c r="DRX48" s="41"/>
      <c r="DRY48" s="41"/>
      <c r="DRZ48" s="41"/>
      <c r="DSA48" s="41"/>
      <c r="DSB48" s="41"/>
      <c r="DSC48" s="41"/>
      <c r="DSD48" s="41"/>
      <c r="DSE48" s="41"/>
      <c r="DSF48" s="41"/>
      <c r="DSG48" s="41"/>
      <c r="DSH48" s="41"/>
      <c r="DSI48" s="41"/>
      <c r="DSJ48" s="41"/>
      <c r="DSK48" s="41"/>
      <c r="DSL48" s="41"/>
      <c r="DSM48" s="41"/>
      <c r="DSN48" s="41"/>
      <c r="DSO48" s="41"/>
      <c r="DSP48" s="41"/>
      <c r="DSQ48" s="41"/>
      <c r="DSR48" s="41"/>
      <c r="DSS48" s="41"/>
      <c r="DST48" s="41"/>
      <c r="DSU48" s="41"/>
      <c r="DSV48" s="41"/>
      <c r="DSW48" s="41"/>
      <c r="DSX48" s="41"/>
      <c r="DSY48" s="41"/>
      <c r="DSZ48" s="41"/>
      <c r="DTA48" s="41"/>
      <c r="DTB48" s="41"/>
      <c r="DTC48" s="41"/>
      <c r="DTD48" s="41"/>
      <c r="DTE48" s="41"/>
      <c r="DTF48" s="41"/>
      <c r="DTG48" s="41"/>
      <c r="DTH48" s="41"/>
      <c r="DTI48" s="41"/>
      <c r="DTJ48" s="41"/>
      <c r="DTK48" s="41"/>
      <c r="DTL48" s="41"/>
      <c r="DTM48" s="41"/>
      <c r="DTN48" s="41"/>
      <c r="DTO48" s="41"/>
      <c r="DTP48" s="41"/>
      <c r="DTQ48" s="41"/>
      <c r="DTR48" s="41"/>
      <c r="DTS48" s="41"/>
      <c r="DTT48" s="41"/>
      <c r="DTU48" s="41"/>
      <c r="DTV48" s="41"/>
      <c r="DTW48" s="41"/>
      <c r="DTX48" s="41"/>
      <c r="DTY48" s="41"/>
      <c r="DTZ48" s="41"/>
      <c r="DUA48" s="41"/>
      <c r="DUB48" s="41"/>
      <c r="DUC48" s="41"/>
      <c r="DUD48" s="41"/>
      <c r="DUE48" s="41"/>
      <c r="DUF48" s="41"/>
      <c r="DUG48" s="41"/>
      <c r="DUH48" s="41"/>
      <c r="DUI48" s="41"/>
      <c r="DUJ48" s="41"/>
      <c r="DUK48" s="41"/>
      <c r="DUL48" s="41"/>
      <c r="DUM48" s="41"/>
      <c r="DUN48" s="41"/>
      <c r="DUO48" s="41"/>
      <c r="DUP48" s="41"/>
      <c r="DUQ48" s="41"/>
      <c r="DUR48" s="41"/>
      <c r="DUS48" s="41"/>
      <c r="DUT48" s="41"/>
      <c r="DUU48" s="41"/>
      <c r="DUV48" s="41"/>
      <c r="DUW48" s="41"/>
      <c r="DUX48" s="41"/>
      <c r="DUY48" s="41"/>
      <c r="DUZ48" s="41"/>
      <c r="DVA48" s="41"/>
      <c r="DVB48" s="41"/>
      <c r="DVC48" s="41"/>
      <c r="DVD48" s="41"/>
      <c r="DVE48" s="41"/>
      <c r="DVF48" s="41"/>
      <c r="DVG48" s="41"/>
      <c r="DVH48" s="41"/>
      <c r="DVI48" s="41"/>
      <c r="DVJ48" s="41"/>
      <c r="DVK48" s="41"/>
      <c r="DVL48" s="41"/>
      <c r="DVM48" s="41"/>
      <c r="DVN48" s="41"/>
      <c r="DVO48" s="41"/>
      <c r="DVP48" s="41"/>
      <c r="DVQ48" s="41"/>
      <c r="DVR48" s="41"/>
      <c r="DVS48" s="41"/>
      <c r="DVT48" s="41"/>
      <c r="DVU48" s="41"/>
      <c r="DVV48" s="41"/>
      <c r="DVW48" s="41"/>
      <c r="DVX48" s="41"/>
      <c r="DVY48" s="41"/>
      <c r="DVZ48" s="41"/>
      <c r="DWA48" s="41"/>
      <c r="DWB48" s="41"/>
      <c r="DWC48" s="41"/>
      <c r="DWD48" s="41"/>
      <c r="DWE48" s="41"/>
      <c r="DWF48" s="41"/>
      <c r="DWG48" s="41"/>
      <c r="DWH48" s="41"/>
      <c r="DWI48" s="41"/>
      <c r="DWJ48" s="41"/>
      <c r="DWK48" s="41"/>
      <c r="DWL48" s="41"/>
      <c r="DWM48" s="41"/>
      <c r="DWN48" s="41"/>
      <c r="DWO48" s="41"/>
      <c r="DWP48" s="41"/>
      <c r="DWQ48" s="41"/>
      <c r="DWR48" s="41"/>
      <c r="DWS48" s="41"/>
      <c r="DWT48" s="41"/>
      <c r="DWU48" s="41"/>
      <c r="DWV48" s="41"/>
      <c r="DWW48" s="41"/>
      <c r="DWX48" s="41"/>
      <c r="DWY48" s="41"/>
      <c r="DWZ48" s="41"/>
      <c r="DXA48" s="41"/>
      <c r="DXB48" s="41"/>
      <c r="DXC48" s="41"/>
      <c r="DXD48" s="41"/>
      <c r="DXE48" s="41"/>
      <c r="DXF48" s="41"/>
      <c r="DXG48" s="41"/>
      <c r="DXH48" s="41"/>
      <c r="DXI48" s="41"/>
      <c r="DXJ48" s="41"/>
      <c r="DXK48" s="41"/>
      <c r="DXL48" s="41"/>
      <c r="DXM48" s="41"/>
      <c r="DXN48" s="41"/>
      <c r="DXO48" s="41"/>
      <c r="DXP48" s="41"/>
      <c r="DXQ48" s="41"/>
      <c r="DXR48" s="41"/>
      <c r="DXS48" s="41"/>
      <c r="DXT48" s="41"/>
      <c r="DXU48" s="41"/>
      <c r="DXV48" s="41"/>
      <c r="DXW48" s="41"/>
      <c r="DXX48" s="41"/>
      <c r="DXY48" s="41"/>
      <c r="DXZ48" s="41"/>
      <c r="DYA48" s="41"/>
      <c r="DYB48" s="41"/>
      <c r="DYC48" s="41"/>
      <c r="DYD48" s="41"/>
      <c r="DYE48" s="41"/>
      <c r="DYF48" s="41"/>
      <c r="DYG48" s="41"/>
      <c r="DYH48" s="41"/>
      <c r="DYI48" s="41"/>
      <c r="DYJ48" s="41"/>
      <c r="DYK48" s="41"/>
      <c r="DYL48" s="41"/>
      <c r="DYM48" s="41"/>
      <c r="DYN48" s="41"/>
      <c r="DYO48" s="41"/>
      <c r="DYP48" s="41"/>
      <c r="DYQ48" s="41"/>
      <c r="DYR48" s="41"/>
      <c r="DYS48" s="41"/>
      <c r="DYT48" s="41"/>
      <c r="DYU48" s="41"/>
      <c r="DYV48" s="41"/>
      <c r="DYW48" s="41"/>
      <c r="DYX48" s="41"/>
      <c r="DYY48" s="41"/>
      <c r="DYZ48" s="41"/>
      <c r="DZA48" s="41"/>
      <c r="DZB48" s="41"/>
      <c r="DZC48" s="41"/>
      <c r="DZD48" s="41"/>
      <c r="DZE48" s="41"/>
      <c r="DZF48" s="41"/>
      <c r="DZG48" s="41"/>
      <c r="DZH48" s="41"/>
      <c r="DZI48" s="41"/>
      <c r="DZJ48" s="41"/>
      <c r="DZK48" s="41"/>
      <c r="DZL48" s="41"/>
      <c r="DZM48" s="41"/>
      <c r="DZN48" s="41"/>
      <c r="DZO48" s="41"/>
      <c r="DZP48" s="41"/>
      <c r="DZQ48" s="41"/>
      <c r="DZR48" s="41"/>
      <c r="DZS48" s="41"/>
      <c r="DZT48" s="41"/>
      <c r="DZU48" s="41"/>
      <c r="DZV48" s="41"/>
      <c r="DZW48" s="41"/>
      <c r="DZX48" s="41"/>
      <c r="DZY48" s="41"/>
      <c r="DZZ48" s="41"/>
      <c r="EAA48" s="41"/>
      <c r="EAB48" s="41"/>
      <c r="EAC48" s="41"/>
      <c r="EAD48" s="41"/>
      <c r="EAE48" s="41"/>
      <c r="EAF48" s="41"/>
      <c r="EAG48" s="41"/>
      <c r="EAH48" s="41"/>
      <c r="EAI48" s="41"/>
      <c r="EAJ48" s="41"/>
      <c r="EAK48" s="41"/>
      <c r="EAL48" s="41"/>
      <c r="EAM48" s="41"/>
      <c r="EAN48" s="41"/>
      <c r="EAO48" s="41"/>
      <c r="EAP48" s="41"/>
      <c r="EAQ48" s="41"/>
      <c r="EAR48" s="41"/>
      <c r="EAS48" s="41"/>
      <c r="EAT48" s="41"/>
      <c r="EAU48" s="41"/>
      <c r="EAV48" s="41"/>
      <c r="EAW48" s="41"/>
      <c r="EAX48" s="41"/>
      <c r="EAY48" s="41"/>
      <c r="EAZ48" s="41"/>
      <c r="EBA48" s="41"/>
      <c r="EBB48" s="41"/>
      <c r="EBC48" s="41"/>
      <c r="EBD48" s="41"/>
      <c r="EBE48" s="41"/>
      <c r="EBF48" s="41"/>
      <c r="EBG48" s="41"/>
      <c r="EBH48" s="41"/>
      <c r="EBI48" s="41"/>
      <c r="EBJ48" s="41"/>
      <c r="EBK48" s="41"/>
      <c r="EBL48" s="41"/>
      <c r="EBM48" s="41"/>
      <c r="EBN48" s="41"/>
      <c r="EBO48" s="41"/>
      <c r="EBP48" s="41"/>
      <c r="EBQ48" s="41"/>
      <c r="EBR48" s="41"/>
      <c r="EBS48" s="41"/>
      <c r="EBT48" s="41"/>
      <c r="EBU48" s="41"/>
      <c r="EBV48" s="41"/>
      <c r="EBW48" s="41"/>
      <c r="EBX48" s="41"/>
      <c r="EBY48" s="41"/>
      <c r="EBZ48" s="41"/>
      <c r="ECA48" s="41"/>
      <c r="ECB48" s="41"/>
      <c r="ECC48" s="41"/>
      <c r="ECD48" s="41"/>
      <c r="ECE48" s="41"/>
      <c r="ECF48" s="41"/>
      <c r="ECG48" s="41"/>
      <c r="ECH48" s="41"/>
      <c r="ECI48" s="41"/>
      <c r="ECJ48" s="41"/>
      <c r="ECK48" s="41"/>
      <c r="ECL48" s="41"/>
      <c r="ECM48" s="41"/>
      <c r="ECN48" s="41"/>
      <c r="ECO48" s="41"/>
      <c r="ECP48" s="41"/>
      <c r="ECQ48" s="41"/>
      <c r="ECR48" s="41"/>
      <c r="ECS48" s="41"/>
      <c r="ECT48" s="41"/>
      <c r="ECU48" s="41"/>
      <c r="ECV48" s="41"/>
      <c r="ECW48" s="41"/>
      <c r="ECX48" s="41"/>
      <c r="ECY48" s="41"/>
      <c r="ECZ48" s="41"/>
      <c r="EDA48" s="41"/>
      <c r="EDB48" s="41"/>
      <c r="EDC48" s="41"/>
      <c r="EDD48" s="41"/>
      <c r="EDE48" s="41"/>
      <c r="EDF48" s="41"/>
      <c r="EDG48" s="41"/>
      <c r="EDH48" s="41"/>
      <c r="EDI48" s="41"/>
      <c r="EDJ48" s="41"/>
      <c r="EDK48" s="41"/>
      <c r="EDL48" s="41"/>
      <c r="EDM48" s="41"/>
      <c r="EDN48" s="41"/>
      <c r="EDO48" s="41"/>
      <c r="EDP48" s="41"/>
      <c r="EDQ48" s="41"/>
      <c r="EDR48" s="41"/>
      <c r="EDS48" s="41"/>
      <c r="EDT48" s="41"/>
      <c r="EDU48" s="41"/>
      <c r="EDV48" s="41"/>
      <c r="EDW48" s="41"/>
      <c r="EDX48" s="41"/>
      <c r="EDY48" s="41"/>
      <c r="EDZ48" s="41"/>
      <c r="EEA48" s="41"/>
      <c r="EEB48" s="41"/>
      <c r="EEC48" s="41"/>
      <c r="EED48" s="41"/>
      <c r="EEE48" s="41"/>
      <c r="EEF48" s="41"/>
      <c r="EEG48" s="41"/>
      <c r="EEH48" s="41"/>
      <c r="EEI48" s="41"/>
      <c r="EEJ48" s="41"/>
      <c r="EEK48" s="41"/>
      <c r="EEL48" s="41"/>
      <c r="EEM48" s="41"/>
      <c r="EEN48" s="41"/>
      <c r="EEO48" s="41"/>
      <c r="EEP48" s="41"/>
      <c r="EEQ48" s="41"/>
      <c r="EER48" s="41"/>
      <c r="EES48" s="41"/>
      <c r="EET48" s="41"/>
      <c r="EEU48" s="41"/>
      <c r="EEV48" s="41"/>
      <c r="EEW48" s="41"/>
      <c r="EEX48" s="41"/>
      <c r="EEY48" s="41"/>
      <c r="EEZ48" s="41"/>
      <c r="EFA48" s="41"/>
      <c r="EFB48" s="41"/>
      <c r="EFC48" s="41"/>
      <c r="EFD48" s="41"/>
      <c r="EFE48" s="41"/>
      <c r="EFF48" s="41"/>
      <c r="EFG48" s="41"/>
      <c r="EFH48" s="41"/>
      <c r="EFI48" s="41"/>
      <c r="EFJ48" s="41"/>
      <c r="EFK48" s="41"/>
      <c r="EFL48" s="41"/>
      <c r="EFM48" s="41"/>
      <c r="EFN48" s="41"/>
      <c r="EFO48" s="41"/>
      <c r="EFP48" s="41"/>
      <c r="EFQ48" s="41"/>
      <c r="EFR48" s="41"/>
      <c r="EFS48" s="41"/>
      <c r="EFT48" s="41"/>
      <c r="EFU48" s="41"/>
      <c r="EFV48" s="41"/>
      <c r="EFW48" s="41"/>
      <c r="EFX48" s="41"/>
      <c r="EFY48" s="41"/>
      <c r="EFZ48" s="41"/>
      <c r="EGA48" s="41"/>
      <c r="EGB48" s="41"/>
      <c r="EGC48" s="41"/>
      <c r="EGD48" s="41"/>
      <c r="EGE48" s="41"/>
      <c r="EGF48" s="41"/>
      <c r="EGG48" s="41"/>
      <c r="EGH48" s="41"/>
      <c r="EGI48" s="41"/>
      <c r="EGJ48" s="41"/>
      <c r="EGK48" s="41"/>
      <c r="EGL48" s="41"/>
      <c r="EGM48" s="41"/>
      <c r="EGN48" s="41"/>
      <c r="EGO48" s="41"/>
      <c r="EGP48" s="41"/>
      <c r="EGQ48" s="41"/>
      <c r="EGR48" s="41"/>
      <c r="EGS48" s="41"/>
      <c r="EGT48" s="41"/>
      <c r="EGU48" s="41"/>
      <c r="EGV48" s="41"/>
      <c r="EGW48" s="41"/>
      <c r="EGX48" s="41"/>
      <c r="EGY48" s="41"/>
      <c r="EGZ48" s="41"/>
      <c r="EHA48" s="41"/>
      <c r="EHB48" s="41"/>
      <c r="EHC48" s="41"/>
      <c r="EHD48" s="41"/>
      <c r="EHE48" s="41"/>
      <c r="EHF48" s="41"/>
      <c r="EHG48" s="41"/>
      <c r="EHH48" s="41"/>
      <c r="EHI48" s="41"/>
      <c r="EHJ48" s="41"/>
      <c r="EHK48" s="41"/>
      <c r="EHL48" s="41"/>
      <c r="EHM48" s="41"/>
      <c r="EHN48" s="41"/>
      <c r="EHO48" s="41"/>
      <c r="EHP48" s="41"/>
      <c r="EHQ48" s="41"/>
      <c r="EHR48" s="41"/>
      <c r="EHS48" s="41"/>
      <c r="EHT48" s="41"/>
      <c r="EHU48" s="41"/>
      <c r="EHV48" s="41"/>
      <c r="EHW48" s="41"/>
      <c r="EHX48" s="41"/>
      <c r="EHY48" s="41"/>
      <c r="EHZ48" s="41"/>
      <c r="EIA48" s="41"/>
      <c r="EIB48" s="41"/>
      <c r="EIC48" s="41"/>
      <c r="EID48" s="41"/>
      <c r="EIE48" s="41"/>
      <c r="EIF48" s="41"/>
      <c r="EIG48" s="41"/>
      <c r="EIH48" s="41"/>
      <c r="EII48" s="41"/>
      <c r="EIJ48" s="41"/>
      <c r="EIK48" s="41"/>
      <c r="EIL48" s="41"/>
      <c r="EIM48" s="41"/>
      <c r="EIN48" s="41"/>
      <c r="EIO48" s="41"/>
      <c r="EIP48" s="41"/>
      <c r="EIQ48" s="41"/>
      <c r="EIR48" s="41"/>
      <c r="EIS48" s="41"/>
      <c r="EIT48" s="41"/>
      <c r="EIU48" s="41"/>
      <c r="EIV48" s="41"/>
      <c r="EIW48" s="41"/>
      <c r="EIX48" s="41"/>
      <c r="EIY48" s="41"/>
      <c r="EIZ48" s="41"/>
      <c r="EJA48" s="41"/>
      <c r="EJB48" s="41"/>
      <c r="EJC48" s="41"/>
      <c r="EJD48" s="41"/>
      <c r="EJE48" s="41"/>
      <c r="EJF48" s="41"/>
      <c r="EJG48" s="41"/>
      <c r="EJH48" s="41"/>
      <c r="EJI48" s="41"/>
      <c r="EJJ48" s="41"/>
      <c r="EJK48" s="41"/>
      <c r="EJL48" s="41"/>
      <c r="EJM48" s="41"/>
      <c r="EJN48" s="41"/>
      <c r="EJO48" s="41"/>
      <c r="EJP48" s="41"/>
      <c r="EJQ48" s="41"/>
      <c r="EJR48" s="41"/>
      <c r="EJS48" s="41"/>
      <c r="EJT48" s="41"/>
      <c r="EJU48" s="41"/>
      <c r="EJV48" s="41"/>
      <c r="EJW48" s="41"/>
      <c r="EJX48" s="41"/>
      <c r="EJY48" s="41"/>
      <c r="EJZ48" s="41"/>
      <c r="EKA48" s="41"/>
      <c r="EKB48" s="41"/>
      <c r="EKC48" s="41"/>
      <c r="EKD48" s="41"/>
      <c r="EKE48" s="41"/>
      <c r="EKF48" s="41"/>
      <c r="EKG48" s="41"/>
      <c r="EKH48" s="41"/>
      <c r="EKI48" s="41"/>
      <c r="EKJ48" s="41"/>
      <c r="EKK48" s="41"/>
      <c r="EKL48" s="41"/>
      <c r="EKM48" s="41"/>
      <c r="EKN48" s="41"/>
      <c r="EKO48" s="41"/>
      <c r="EKP48" s="41"/>
      <c r="EKQ48" s="41"/>
      <c r="EKR48" s="41"/>
      <c r="EKS48" s="41"/>
      <c r="EKT48" s="41"/>
      <c r="EKU48" s="41"/>
      <c r="EKV48" s="41"/>
      <c r="EKW48" s="41"/>
      <c r="EKX48" s="41"/>
      <c r="EKY48" s="41"/>
      <c r="EKZ48" s="41"/>
      <c r="ELA48" s="41"/>
      <c r="ELB48" s="41"/>
      <c r="ELC48" s="41"/>
      <c r="ELD48" s="41"/>
      <c r="ELE48" s="41"/>
      <c r="ELF48" s="41"/>
      <c r="ELG48" s="41"/>
      <c r="ELH48" s="41"/>
      <c r="ELI48" s="41"/>
      <c r="ELJ48" s="41"/>
      <c r="ELK48" s="41"/>
      <c r="ELL48" s="41"/>
      <c r="ELM48" s="41"/>
      <c r="ELN48" s="41"/>
      <c r="ELO48" s="41"/>
      <c r="ELP48" s="41"/>
      <c r="ELQ48" s="41"/>
      <c r="ELR48" s="41"/>
      <c r="ELS48" s="41"/>
      <c r="ELT48" s="41"/>
      <c r="ELU48" s="41"/>
      <c r="ELV48" s="41"/>
      <c r="ELW48" s="41"/>
      <c r="ELX48" s="41"/>
      <c r="ELY48" s="41"/>
      <c r="ELZ48" s="41"/>
      <c r="EMA48" s="41"/>
      <c r="EMB48" s="41"/>
      <c r="EMC48" s="41"/>
      <c r="EMD48" s="41"/>
      <c r="EME48" s="41"/>
      <c r="EMF48" s="41"/>
      <c r="EMG48" s="41"/>
      <c r="EMH48" s="41"/>
      <c r="EMI48" s="41"/>
      <c r="EMJ48" s="41"/>
      <c r="EMK48" s="41"/>
      <c r="EML48" s="41"/>
      <c r="EMM48" s="41"/>
      <c r="EMN48" s="41"/>
      <c r="EMO48" s="41"/>
      <c r="EMP48" s="41"/>
      <c r="EMQ48" s="41"/>
      <c r="EMR48" s="41"/>
      <c r="EMS48" s="41"/>
      <c r="EMT48" s="41"/>
      <c r="EMU48" s="41"/>
      <c r="EMV48" s="41"/>
      <c r="EMW48" s="41"/>
      <c r="EMX48" s="41"/>
      <c r="EMY48" s="41"/>
      <c r="EMZ48" s="41"/>
      <c r="ENA48" s="41"/>
      <c r="ENB48" s="41"/>
      <c r="ENC48" s="41"/>
      <c r="END48" s="41"/>
      <c r="ENE48" s="41"/>
      <c r="ENF48" s="41"/>
      <c r="ENG48" s="41"/>
      <c r="ENH48" s="41"/>
      <c r="ENI48" s="41"/>
      <c r="ENJ48" s="41"/>
      <c r="ENK48" s="41"/>
      <c r="ENL48" s="41"/>
      <c r="ENM48" s="41"/>
      <c r="ENN48" s="41"/>
      <c r="ENO48" s="41"/>
      <c r="ENP48" s="41"/>
      <c r="ENQ48" s="41"/>
      <c r="ENR48" s="41"/>
      <c r="ENS48" s="41"/>
      <c r="ENT48" s="41"/>
      <c r="ENU48" s="41"/>
      <c r="ENV48" s="41"/>
      <c r="ENW48" s="41"/>
      <c r="ENX48" s="41"/>
      <c r="ENY48" s="41"/>
      <c r="ENZ48" s="41"/>
      <c r="EOA48" s="41"/>
      <c r="EOB48" s="41"/>
      <c r="EOC48" s="41"/>
      <c r="EOD48" s="41"/>
      <c r="EOE48" s="41"/>
      <c r="EOF48" s="41"/>
      <c r="EOG48" s="41"/>
      <c r="EOH48" s="41"/>
      <c r="EOI48" s="41"/>
      <c r="EOJ48" s="41"/>
      <c r="EOK48" s="41"/>
      <c r="EOL48" s="41"/>
      <c r="EOM48" s="41"/>
      <c r="EON48" s="41"/>
      <c r="EOO48" s="41"/>
      <c r="EOP48" s="41"/>
      <c r="EOQ48" s="41"/>
      <c r="EOR48" s="41"/>
      <c r="EOS48" s="41"/>
      <c r="EOT48" s="41"/>
      <c r="EOU48" s="41"/>
      <c r="EOV48" s="41"/>
      <c r="EOW48" s="41"/>
      <c r="EOX48" s="41"/>
      <c r="EOY48" s="41"/>
      <c r="EOZ48" s="41"/>
      <c r="EPA48" s="41"/>
      <c r="EPB48" s="41"/>
      <c r="EPC48" s="41"/>
      <c r="EPD48" s="41"/>
      <c r="EPE48" s="41"/>
      <c r="EPF48" s="41"/>
      <c r="EPG48" s="41"/>
      <c r="EPH48" s="41"/>
      <c r="EPI48" s="41"/>
      <c r="EPJ48" s="41"/>
      <c r="EPK48" s="41"/>
      <c r="EPL48" s="41"/>
      <c r="EPM48" s="41"/>
      <c r="EPN48" s="41"/>
      <c r="EPO48" s="41"/>
      <c r="EPP48" s="41"/>
      <c r="EPQ48" s="41"/>
      <c r="EPR48" s="41"/>
      <c r="EPS48" s="41"/>
      <c r="EPT48" s="41"/>
      <c r="EPU48" s="41"/>
      <c r="EPV48" s="41"/>
      <c r="EPW48" s="41"/>
      <c r="EPX48" s="41"/>
      <c r="EPY48" s="41"/>
      <c r="EPZ48" s="41"/>
      <c r="EQA48" s="41"/>
      <c r="EQB48" s="41"/>
      <c r="EQC48" s="41"/>
      <c r="EQD48" s="41"/>
      <c r="EQE48" s="41"/>
      <c r="EQF48" s="41"/>
      <c r="EQG48" s="41"/>
      <c r="EQH48" s="41"/>
      <c r="EQI48" s="41"/>
      <c r="EQJ48" s="41"/>
      <c r="EQK48" s="41"/>
      <c r="EQL48" s="41"/>
      <c r="EQM48" s="41"/>
      <c r="EQN48" s="41"/>
      <c r="EQO48" s="41"/>
      <c r="EQP48" s="41"/>
      <c r="EQQ48" s="41"/>
      <c r="EQR48" s="41"/>
      <c r="EQS48" s="41"/>
      <c r="EQT48" s="41"/>
      <c r="EQU48" s="41"/>
      <c r="EQV48" s="41"/>
      <c r="EQW48" s="41"/>
      <c r="EQX48" s="41"/>
      <c r="EQY48" s="41"/>
      <c r="EQZ48" s="41"/>
      <c r="ERA48" s="41"/>
      <c r="ERB48" s="41"/>
      <c r="ERC48" s="41"/>
      <c r="ERD48" s="41"/>
      <c r="ERE48" s="41"/>
      <c r="ERF48" s="41"/>
      <c r="ERG48" s="41"/>
      <c r="ERH48" s="41"/>
      <c r="ERI48" s="41"/>
      <c r="ERJ48" s="41"/>
      <c r="ERK48" s="41"/>
      <c r="ERL48" s="41"/>
      <c r="ERM48" s="41"/>
      <c r="ERN48" s="41"/>
      <c r="ERO48" s="41"/>
      <c r="ERP48" s="41"/>
      <c r="ERQ48" s="41"/>
      <c r="ERR48" s="41"/>
      <c r="ERS48" s="41"/>
      <c r="ERT48" s="41"/>
      <c r="ERU48" s="41"/>
      <c r="ERV48" s="41"/>
      <c r="ERW48" s="41"/>
      <c r="ERX48" s="41"/>
      <c r="ERY48" s="41"/>
      <c r="ERZ48" s="41"/>
      <c r="ESA48" s="41"/>
      <c r="ESB48" s="41"/>
      <c r="ESC48" s="41"/>
      <c r="ESD48" s="41"/>
      <c r="ESE48" s="41"/>
      <c r="ESF48" s="41"/>
      <c r="ESG48" s="41"/>
      <c r="ESH48" s="41"/>
      <c r="ESI48" s="41"/>
      <c r="ESJ48" s="41"/>
      <c r="ESK48" s="41"/>
      <c r="ESL48" s="41"/>
      <c r="ESM48" s="41"/>
      <c r="ESN48" s="41"/>
      <c r="ESO48" s="41"/>
      <c r="ESP48" s="41"/>
      <c r="ESQ48" s="41"/>
      <c r="ESR48" s="41"/>
      <c r="ESS48" s="41"/>
      <c r="EST48" s="41"/>
      <c r="ESU48" s="41"/>
      <c r="ESV48" s="41"/>
      <c r="ESW48" s="41"/>
      <c r="ESX48" s="41"/>
      <c r="ESY48" s="41"/>
      <c r="ESZ48" s="41"/>
      <c r="ETA48" s="41"/>
      <c r="ETB48" s="41"/>
      <c r="ETC48" s="41"/>
      <c r="ETD48" s="41"/>
      <c r="ETE48" s="41"/>
      <c r="ETF48" s="41"/>
      <c r="ETG48" s="41"/>
      <c r="ETH48" s="41"/>
      <c r="ETI48" s="41"/>
      <c r="ETJ48" s="41"/>
      <c r="ETK48" s="41"/>
      <c r="ETL48" s="41"/>
      <c r="ETM48" s="41"/>
      <c r="ETN48" s="41"/>
      <c r="ETO48" s="41"/>
      <c r="ETP48" s="41"/>
      <c r="ETQ48" s="41"/>
      <c r="ETR48" s="41"/>
      <c r="ETS48" s="41"/>
      <c r="ETT48" s="41"/>
      <c r="ETU48" s="41"/>
      <c r="ETV48" s="41"/>
      <c r="ETW48" s="41"/>
      <c r="ETX48" s="41"/>
      <c r="ETY48" s="41"/>
      <c r="ETZ48" s="41"/>
      <c r="EUA48" s="41"/>
      <c r="EUB48" s="41"/>
      <c r="EUC48" s="41"/>
      <c r="EUD48" s="41"/>
      <c r="EUE48" s="41"/>
      <c r="EUF48" s="41"/>
      <c r="EUG48" s="41"/>
      <c r="EUH48" s="41"/>
      <c r="EUI48" s="41"/>
      <c r="EUJ48" s="41"/>
      <c r="EUK48" s="41"/>
      <c r="EUL48" s="41"/>
      <c r="EUM48" s="41"/>
      <c r="EUN48" s="41"/>
      <c r="EUO48" s="41"/>
      <c r="EUP48" s="41"/>
      <c r="EUQ48" s="41"/>
      <c r="EUR48" s="41"/>
      <c r="EUS48" s="41"/>
      <c r="EUT48" s="41"/>
      <c r="EUU48" s="41"/>
      <c r="EUV48" s="41"/>
      <c r="EUW48" s="41"/>
      <c r="EUX48" s="41"/>
      <c r="EUY48" s="41"/>
      <c r="EUZ48" s="41"/>
      <c r="EVA48" s="41"/>
      <c r="EVB48" s="41"/>
      <c r="EVC48" s="41"/>
      <c r="EVD48" s="41"/>
      <c r="EVE48" s="41"/>
      <c r="EVF48" s="41"/>
      <c r="EVG48" s="41"/>
      <c r="EVH48" s="41"/>
      <c r="EVI48" s="41"/>
      <c r="EVJ48" s="41"/>
      <c r="EVK48" s="41"/>
      <c r="EVL48" s="41"/>
      <c r="EVM48" s="41"/>
      <c r="EVN48" s="41"/>
      <c r="EVO48" s="41"/>
      <c r="EVP48" s="41"/>
      <c r="EVQ48" s="41"/>
      <c r="EVR48" s="41"/>
      <c r="EVS48" s="41"/>
      <c r="EVT48" s="41"/>
      <c r="EVU48" s="41"/>
      <c r="EVV48" s="41"/>
      <c r="EVW48" s="41"/>
      <c r="EVX48" s="41"/>
      <c r="EVY48" s="41"/>
      <c r="EVZ48" s="41"/>
      <c r="EWA48" s="41"/>
      <c r="EWB48" s="41"/>
      <c r="EWC48" s="41"/>
      <c r="EWD48" s="41"/>
      <c r="EWE48" s="41"/>
      <c r="EWF48" s="41"/>
      <c r="EWG48" s="41"/>
      <c r="EWH48" s="41"/>
      <c r="EWI48" s="41"/>
      <c r="EWJ48" s="41"/>
      <c r="EWK48" s="41"/>
      <c r="EWL48" s="41"/>
      <c r="EWM48" s="41"/>
      <c r="EWN48" s="41"/>
      <c r="EWO48" s="41"/>
      <c r="EWP48" s="41"/>
      <c r="EWQ48" s="41"/>
      <c r="EWR48" s="41"/>
      <c r="EWS48" s="41"/>
      <c r="EWT48" s="41"/>
      <c r="EWU48" s="41"/>
      <c r="EWV48" s="41"/>
      <c r="EWW48" s="41"/>
      <c r="EWX48" s="41"/>
      <c r="EWY48" s="41"/>
      <c r="EWZ48" s="41"/>
      <c r="EXA48" s="41"/>
      <c r="EXB48" s="41"/>
      <c r="EXC48" s="41"/>
      <c r="EXD48" s="41"/>
      <c r="EXE48" s="41"/>
      <c r="EXF48" s="41"/>
      <c r="EXG48" s="41"/>
      <c r="EXH48" s="41"/>
      <c r="EXI48" s="41"/>
      <c r="EXJ48" s="41"/>
      <c r="EXK48" s="41"/>
      <c r="EXL48" s="41"/>
      <c r="EXM48" s="41"/>
      <c r="EXN48" s="41"/>
      <c r="EXO48" s="41"/>
      <c r="EXP48" s="41"/>
      <c r="EXQ48" s="41"/>
      <c r="EXR48" s="41"/>
      <c r="EXS48" s="41"/>
      <c r="EXT48" s="41"/>
      <c r="EXU48" s="41"/>
      <c r="EXV48" s="41"/>
      <c r="EXW48" s="41"/>
      <c r="EXX48" s="41"/>
      <c r="EXY48" s="41"/>
      <c r="EXZ48" s="41"/>
      <c r="EYA48" s="41"/>
      <c r="EYB48" s="41"/>
      <c r="EYC48" s="41"/>
      <c r="EYD48" s="41"/>
      <c r="EYE48" s="41"/>
      <c r="EYF48" s="41"/>
      <c r="EYG48" s="41"/>
      <c r="EYH48" s="41"/>
      <c r="EYI48" s="41"/>
      <c r="EYJ48" s="41"/>
      <c r="EYK48" s="41"/>
      <c r="EYL48" s="41"/>
      <c r="EYM48" s="41"/>
      <c r="EYN48" s="41"/>
      <c r="EYO48" s="41"/>
      <c r="EYP48" s="41"/>
      <c r="EYQ48" s="41"/>
      <c r="EYR48" s="41"/>
      <c r="EYS48" s="41"/>
      <c r="EYT48" s="41"/>
      <c r="EYU48" s="41"/>
      <c r="EYV48" s="41"/>
      <c r="EYW48" s="41"/>
      <c r="EYX48" s="41"/>
      <c r="EYY48" s="41"/>
      <c r="EYZ48" s="41"/>
      <c r="EZA48" s="41"/>
      <c r="EZB48" s="41"/>
      <c r="EZC48" s="41"/>
      <c r="EZD48" s="41"/>
      <c r="EZE48" s="41"/>
      <c r="EZF48" s="41"/>
      <c r="EZG48" s="41"/>
      <c r="EZH48" s="41"/>
      <c r="EZI48" s="41"/>
      <c r="EZJ48" s="41"/>
      <c r="EZK48" s="41"/>
      <c r="EZL48" s="41"/>
      <c r="EZM48" s="41"/>
      <c r="EZN48" s="41"/>
      <c r="EZO48" s="41"/>
      <c r="EZP48" s="41"/>
      <c r="EZQ48" s="41"/>
      <c r="EZR48" s="41"/>
      <c r="EZS48" s="41"/>
      <c r="EZT48" s="41"/>
      <c r="EZU48" s="41"/>
      <c r="EZV48" s="41"/>
      <c r="EZW48" s="41"/>
      <c r="EZX48" s="41"/>
      <c r="EZY48" s="41"/>
      <c r="EZZ48" s="41"/>
      <c r="FAA48" s="41"/>
      <c r="FAB48" s="41"/>
      <c r="FAC48" s="41"/>
      <c r="FAD48" s="41"/>
      <c r="FAE48" s="41"/>
      <c r="FAF48" s="41"/>
      <c r="FAG48" s="41"/>
      <c r="FAH48" s="41"/>
      <c r="FAI48" s="41"/>
      <c r="FAJ48" s="41"/>
      <c r="FAK48" s="41"/>
      <c r="FAL48" s="41"/>
      <c r="FAM48" s="41"/>
      <c r="FAN48" s="41"/>
      <c r="FAO48" s="41"/>
      <c r="FAP48" s="41"/>
      <c r="FAQ48" s="41"/>
      <c r="FAR48" s="41"/>
      <c r="FAS48" s="41"/>
      <c r="FAT48" s="41"/>
      <c r="FAU48" s="41"/>
      <c r="FAV48" s="41"/>
      <c r="FAW48" s="41"/>
      <c r="FAX48" s="41"/>
      <c r="FAY48" s="41"/>
      <c r="FAZ48" s="41"/>
      <c r="FBA48" s="41"/>
      <c r="FBB48" s="41"/>
      <c r="FBC48" s="41"/>
      <c r="FBD48" s="41"/>
      <c r="FBE48" s="41"/>
      <c r="FBF48" s="41"/>
      <c r="FBG48" s="41"/>
      <c r="FBH48" s="41"/>
      <c r="FBI48" s="41"/>
      <c r="FBJ48" s="41"/>
      <c r="FBK48" s="41"/>
      <c r="FBL48" s="41"/>
      <c r="FBM48" s="41"/>
      <c r="FBN48" s="41"/>
      <c r="FBO48" s="41"/>
      <c r="FBP48" s="41"/>
      <c r="FBQ48" s="41"/>
      <c r="FBR48" s="41"/>
      <c r="FBS48" s="41"/>
      <c r="FBT48" s="41"/>
      <c r="FBU48" s="41"/>
      <c r="FBV48" s="41"/>
      <c r="FBW48" s="41"/>
      <c r="FBX48" s="41"/>
      <c r="FBY48" s="41"/>
      <c r="FBZ48" s="41"/>
      <c r="FCA48" s="41"/>
      <c r="FCB48" s="41"/>
      <c r="FCC48" s="41"/>
      <c r="FCD48" s="41"/>
      <c r="FCE48" s="41"/>
      <c r="FCF48" s="41"/>
      <c r="FCG48" s="41"/>
      <c r="FCH48" s="41"/>
      <c r="FCI48" s="41"/>
      <c r="FCJ48" s="41"/>
      <c r="FCK48" s="41"/>
      <c r="FCL48" s="41"/>
      <c r="FCM48" s="41"/>
      <c r="FCN48" s="41"/>
      <c r="FCO48" s="41"/>
      <c r="FCP48" s="41"/>
      <c r="FCQ48" s="41"/>
      <c r="FCR48" s="41"/>
      <c r="FCS48" s="41"/>
      <c r="FCT48" s="41"/>
      <c r="FCU48" s="41"/>
      <c r="FCV48" s="41"/>
      <c r="FCW48" s="41"/>
      <c r="FCX48" s="41"/>
      <c r="FCY48" s="41"/>
      <c r="FCZ48" s="41"/>
      <c r="FDA48" s="41"/>
      <c r="FDB48" s="41"/>
      <c r="FDC48" s="41"/>
      <c r="FDD48" s="41"/>
      <c r="FDE48" s="41"/>
      <c r="FDF48" s="41"/>
      <c r="FDG48" s="41"/>
      <c r="FDH48" s="41"/>
      <c r="FDI48" s="41"/>
      <c r="FDJ48" s="41"/>
      <c r="FDK48" s="41"/>
      <c r="FDL48" s="41"/>
      <c r="FDM48" s="41"/>
      <c r="FDN48" s="41"/>
      <c r="FDO48" s="41"/>
      <c r="FDP48" s="41"/>
      <c r="FDQ48" s="41"/>
      <c r="FDR48" s="41"/>
      <c r="FDS48" s="41"/>
      <c r="FDT48" s="41"/>
      <c r="FDU48" s="41"/>
      <c r="FDV48" s="41"/>
      <c r="FDW48" s="41"/>
      <c r="FDX48" s="41"/>
      <c r="FDY48" s="41"/>
      <c r="FDZ48" s="41"/>
      <c r="FEA48" s="41"/>
      <c r="FEB48" s="41"/>
      <c r="FEC48" s="41"/>
      <c r="FED48" s="41"/>
      <c r="FEE48" s="41"/>
      <c r="FEF48" s="41"/>
      <c r="FEG48" s="41"/>
      <c r="FEH48" s="41"/>
      <c r="FEI48" s="41"/>
      <c r="FEJ48" s="41"/>
      <c r="FEK48" s="41"/>
      <c r="FEL48" s="41"/>
      <c r="FEM48" s="41"/>
      <c r="FEN48" s="41"/>
      <c r="FEO48" s="41"/>
      <c r="FEP48" s="41"/>
      <c r="FEQ48" s="41"/>
      <c r="FER48" s="41"/>
      <c r="FES48" s="41"/>
      <c r="FET48" s="41"/>
      <c r="FEU48" s="41"/>
      <c r="FEV48" s="41"/>
      <c r="FEW48" s="41"/>
      <c r="FEX48" s="41"/>
      <c r="FEY48" s="41"/>
      <c r="FEZ48" s="41"/>
      <c r="FFA48" s="41"/>
      <c r="FFB48" s="41"/>
      <c r="FFC48" s="41"/>
      <c r="FFD48" s="41"/>
      <c r="FFE48" s="41"/>
      <c r="FFF48" s="41"/>
      <c r="FFG48" s="41"/>
      <c r="FFH48" s="41"/>
      <c r="FFI48" s="41"/>
      <c r="FFJ48" s="41"/>
      <c r="FFK48" s="41"/>
      <c r="FFL48" s="41"/>
      <c r="FFM48" s="41"/>
      <c r="FFN48" s="41"/>
      <c r="FFO48" s="41"/>
      <c r="FFP48" s="41"/>
      <c r="FFQ48" s="41"/>
      <c r="FFR48" s="41"/>
      <c r="FFS48" s="41"/>
      <c r="FFT48" s="41"/>
      <c r="FFU48" s="41"/>
      <c r="FFV48" s="41"/>
      <c r="FFW48" s="41"/>
      <c r="FFX48" s="41"/>
      <c r="FFY48" s="41"/>
      <c r="FFZ48" s="41"/>
      <c r="FGA48" s="41"/>
      <c r="FGB48" s="41"/>
      <c r="FGC48" s="41"/>
      <c r="FGD48" s="41"/>
      <c r="FGE48" s="41"/>
      <c r="FGF48" s="41"/>
      <c r="FGG48" s="41"/>
      <c r="FGH48" s="41"/>
      <c r="FGI48" s="41"/>
      <c r="FGJ48" s="41"/>
      <c r="FGK48" s="41"/>
      <c r="FGL48" s="41"/>
      <c r="FGM48" s="41"/>
      <c r="FGN48" s="41"/>
      <c r="FGO48" s="41"/>
      <c r="FGP48" s="41"/>
      <c r="FGQ48" s="41"/>
      <c r="FGR48" s="41"/>
      <c r="FGS48" s="41"/>
      <c r="FGT48" s="41"/>
      <c r="FGU48" s="41"/>
      <c r="FGV48" s="41"/>
      <c r="FGW48" s="41"/>
      <c r="FGX48" s="41"/>
      <c r="FGY48" s="41"/>
      <c r="FGZ48" s="41"/>
      <c r="FHA48" s="41"/>
      <c r="FHB48" s="41"/>
      <c r="FHC48" s="41"/>
      <c r="FHD48" s="41"/>
      <c r="FHE48" s="41"/>
      <c r="FHF48" s="41"/>
      <c r="FHG48" s="41"/>
      <c r="FHH48" s="41"/>
      <c r="FHI48" s="41"/>
      <c r="FHJ48" s="41"/>
      <c r="FHK48" s="41"/>
      <c r="FHL48" s="41"/>
      <c r="FHM48" s="41"/>
      <c r="FHN48" s="41"/>
      <c r="FHO48" s="41"/>
      <c r="FHP48" s="41"/>
      <c r="FHQ48" s="41"/>
      <c r="FHR48" s="41"/>
      <c r="FHS48" s="41"/>
      <c r="FHT48" s="41"/>
      <c r="FHU48" s="41"/>
      <c r="FHV48" s="41"/>
      <c r="FHW48" s="41"/>
      <c r="FHX48" s="41"/>
      <c r="FHY48" s="41"/>
      <c r="FHZ48" s="41"/>
      <c r="FIA48" s="41"/>
      <c r="FIB48" s="41"/>
      <c r="FIC48" s="41"/>
      <c r="FID48" s="41"/>
      <c r="FIE48" s="41"/>
      <c r="FIF48" s="41"/>
      <c r="FIG48" s="41"/>
      <c r="FIH48" s="41"/>
      <c r="FII48" s="41"/>
      <c r="FIJ48" s="41"/>
      <c r="FIK48" s="41"/>
      <c r="FIL48" s="41"/>
      <c r="FIM48" s="41"/>
      <c r="FIN48" s="41"/>
      <c r="FIO48" s="41"/>
      <c r="FIP48" s="41"/>
      <c r="FIQ48" s="41"/>
      <c r="FIR48" s="41"/>
      <c r="FIS48" s="41"/>
      <c r="FIT48" s="41"/>
      <c r="FIU48" s="41"/>
      <c r="FIV48" s="41"/>
      <c r="FIW48" s="41"/>
      <c r="FIX48" s="41"/>
      <c r="FIY48" s="41"/>
      <c r="FIZ48" s="41"/>
      <c r="FJA48" s="41"/>
      <c r="FJB48" s="41"/>
      <c r="FJC48" s="41"/>
      <c r="FJD48" s="41"/>
      <c r="FJE48" s="41"/>
      <c r="FJF48" s="41"/>
      <c r="FJG48" s="41"/>
      <c r="FJH48" s="41"/>
      <c r="FJI48" s="41"/>
      <c r="FJJ48" s="41"/>
      <c r="FJK48" s="41"/>
      <c r="FJL48" s="41"/>
      <c r="FJM48" s="41"/>
      <c r="FJN48" s="41"/>
      <c r="FJO48" s="41"/>
      <c r="FJP48" s="41"/>
      <c r="FJQ48" s="41"/>
      <c r="FJR48" s="41"/>
      <c r="FJS48" s="41"/>
      <c r="FJT48" s="41"/>
      <c r="FJU48" s="41"/>
      <c r="FJV48" s="41"/>
      <c r="FJW48" s="41"/>
      <c r="FJX48" s="41"/>
      <c r="FJY48" s="41"/>
      <c r="FJZ48" s="41"/>
      <c r="FKA48" s="41"/>
      <c r="FKB48" s="41"/>
      <c r="FKC48" s="41"/>
      <c r="FKD48" s="41"/>
      <c r="FKE48" s="41"/>
      <c r="FKF48" s="41"/>
      <c r="FKG48" s="41"/>
      <c r="FKH48" s="41"/>
      <c r="FKI48" s="41"/>
      <c r="FKJ48" s="41"/>
      <c r="FKK48" s="41"/>
      <c r="FKL48" s="41"/>
      <c r="FKM48" s="41"/>
      <c r="FKN48" s="41"/>
      <c r="FKO48" s="41"/>
      <c r="FKP48" s="41"/>
      <c r="FKQ48" s="41"/>
      <c r="FKR48" s="41"/>
      <c r="FKS48" s="41"/>
      <c r="FKT48" s="41"/>
      <c r="FKU48" s="41"/>
      <c r="FKV48" s="41"/>
      <c r="FKW48" s="41"/>
      <c r="FKX48" s="41"/>
      <c r="FKY48" s="41"/>
      <c r="FKZ48" s="41"/>
      <c r="FLA48" s="41"/>
      <c r="FLB48" s="41"/>
      <c r="FLC48" s="41"/>
      <c r="FLD48" s="41"/>
      <c r="FLE48" s="41"/>
      <c r="FLF48" s="41"/>
      <c r="FLG48" s="41"/>
      <c r="FLH48" s="41"/>
      <c r="FLI48" s="41"/>
      <c r="FLJ48" s="41"/>
      <c r="FLK48" s="41"/>
      <c r="FLL48" s="41"/>
      <c r="FLM48" s="41"/>
      <c r="FLN48" s="41"/>
      <c r="FLO48" s="41"/>
      <c r="FLP48" s="41"/>
      <c r="FLQ48" s="41"/>
      <c r="FLR48" s="41"/>
      <c r="FLS48" s="41"/>
      <c r="FLT48" s="41"/>
      <c r="FLU48" s="41"/>
      <c r="FLV48" s="41"/>
      <c r="FLW48" s="41"/>
      <c r="FLX48" s="41"/>
      <c r="FLY48" s="41"/>
      <c r="FLZ48" s="41"/>
      <c r="FMA48" s="41"/>
      <c r="FMB48" s="41"/>
      <c r="FMC48" s="41"/>
      <c r="FMD48" s="41"/>
      <c r="FME48" s="41"/>
      <c r="FMF48" s="41"/>
      <c r="FMG48" s="41"/>
      <c r="FMH48" s="41"/>
      <c r="FMI48" s="41"/>
      <c r="FMJ48" s="41"/>
      <c r="FMK48" s="41"/>
      <c r="FML48" s="41"/>
      <c r="FMM48" s="41"/>
      <c r="FMN48" s="41"/>
      <c r="FMO48" s="41"/>
      <c r="FMP48" s="41"/>
      <c r="FMQ48" s="41"/>
      <c r="FMR48" s="41"/>
      <c r="FMS48" s="41"/>
      <c r="FMT48" s="41"/>
      <c r="FMU48" s="41"/>
      <c r="FMV48" s="41"/>
      <c r="FMW48" s="41"/>
      <c r="FMX48" s="41"/>
      <c r="FMY48" s="41"/>
      <c r="FMZ48" s="41"/>
      <c r="FNA48" s="41"/>
      <c r="FNB48" s="41"/>
      <c r="FNC48" s="41"/>
      <c r="FND48" s="41"/>
      <c r="FNE48" s="41"/>
      <c r="FNF48" s="41"/>
      <c r="FNG48" s="41"/>
      <c r="FNH48" s="41"/>
      <c r="FNI48" s="41"/>
      <c r="FNJ48" s="41"/>
      <c r="FNK48" s="41"/>
      <c r="FNL48" s="41"/>
      <c r="FNM48" s="41"/>
      <c r="FNN48" s="41"/>
      <c r="FNO48" s="41"/>
      <c r="FNP48" s="41"/>
      <c r="FNQ48" s="41"/>
      <c r="FNR48" s="41"/>
      <c r="FNS48" s="41"/>
      <c r="FNT48" s="41"/>
      <c r="FNU48" s="41"/>
      <c r="FNV48" s="41"/>
      <c r="FNW48" s="41"/>
      <c r="FNX48" s="41"/>
      <c r="FNY48" s="41"/>
      <c r="FNZ48" s="41"/>
      <c r="FOA48" s="41"/>
      <c r="FOB48" s="41"/>
      <c r="FOC48" s="41"/>
      <c r="FOD48" s="41"/>
      <c r="FOE48" s="41"/>
      <c r="FOF48" s="41"/>
      <c r="FOG48" s="41"/>
      <c r="FOH48" s="41"/>
      <c r="FOI48" s="41"/>
      <c r="FOJ48" s="41"/>
      <c r="FOK48" s="41"/>
      <c r="FOL48" s="41"/>
      <c r="FOM48" s="41"/>
      <c r="FON48" s="41"/>
      <c r="FOO48" s="41"/>
      <c r="FOP48" s="41"/>
      <c r="FOQ48" s="41"/>
      <c r="FOR48" s="41"/>
      <c r="FOS48" s="41"/>
      <c r="FOT48" s="41"/>
      <c r="FOU48" s="41"/>
      <c r="FOV48" s="41"/>
      <c r="FOW48" s="41"/>
      <c r="FOX48" s="41"/>
      <c r="FOY48" s="41"/>
      <c r="FOZ48" s="41"/>
      <c r="FPA48" s="41"/>
      <c r="FPB48" s="41"/>
      <c r="FPC48" s="41"/>
      <c r="FPD48" s="41"/>
      <c r="FPE48" s="41"/>
      <c r="FPF48" s="41"/>
      <c r="FPG48" s="41"/>
      <c r="FPH48" s="41"/>
      <c r="FPI48" s="41"/>
      <c r="FPJ48" s="41"/>
      <c r="FPK48" s="41"/>
      <c r="FPL48" s="41"/>
      <c r="FPM48" s="41"/>
      <c r="FPN48" s="41"/>
      <c r="FPO48" s="41"/>
      <c r="FPP48" s="41"/>
      <c r="FPQ48" s="41"/>
      <c r="FPR48" s="41"/>
      <c r="FPS48" s="41"/>
      <c r="FPT48" s="41"/>
      <c r="FPU48" s="41"/>
      <c r="FPV48" s="41"/>
      <c r="FPW48" s="41"/>
      <c r="FPX48" s="41"/>
      <c r="FPY48" s="41"/>
      <c r="FPZ48" s="41"/>
      <c r="FQA48" s="41"/>
      <c r="FQB48" s="41"/>
      <c r="FQC48" s="41"/>
      <c r="FQD48" s="41"/>
      <c r="FQE48" s="41"/>
      <c r="FQF48" s="41"/>
      <c r="FQG48" s="41"/>
      <c r="FQH48" s="41"/>
      <c r="FQI48" s="41"/>
      <c r="FQJ48" s="41"/>
      <c r="FQK48" s="41"/>
      <c r="FQL48" s="41"/>
      <c r="FQM48" s="41"/>
      <c r="FQN48" s="41"/>
      <c r="FQO48" s="41"/>
      <c r="FQP48" s="41"/>
      <c r="FQQ48" s="41"/>
      <c r="FQR48" s="41"/>
      <c r="FQS48" s="41"/>
      <c r="FQT48" s="41"/>
      <c r="FQU48" s="41"/>
      <c r="FQV48" s="41"/>
      <c r="FQW48" s="41"/>
      <c r="FQX48" s="41"/>
      <c r="FQY48" s="41"/>
      <c r="FQZ48" s="41"/>
      <c r="FRA48" s="41"/>
      <c r="FRB48" s="41"/>
      <c r="FRC48" s="41"/>
      <c r="FRD48" s="41"/>
      <c r="FRE48" s="41"/>
      <c r="FRF48" s="41"/>
      <c r="FRG48" s="41"/>
      <c r="FRH48" s="41"/>
      <c r="FRI48" s="41"/>
      <c r="FRJ48" s="41"/>
      <c r="FRK48" s="41"/>
      <c r="FRL48" s="41"/>
      <c r="FRM48" s="41"/>
      <c r="FRN48" s="41"/>
      <c r="FRO48" s="41"/>
      <c r="FRP48" s="41"/>
      <c r="FRQ48" s="41"/>
      <c r="FRR48" s="41"/>
      <c r="FRS48" s="41"/>
      <c r="FRT48" s="41"/>
      <c r="FRU48" s="41"/>
      <c r="FRV48" s="41"/>
      <c r="FRW48" s="41"/>
      <c r="FRX48" s="41"/>
      <c r="FRY48" s="41"/>
      <c r="FRZ48" s="41"/>
      <c r="FSA48" s="41"/>
      <c r="FSB48" s="41"/>
      <c r="FSC48" s="41"/>
      <c r="FSD48" s="41"/>
      <c r="FSE48" s="41"/>
      <c r="FSF48" s="41"/>
      <c r="FSG48" s="41"/>
      <c r="FSH48" s="41"/>
      <c r="FSI48" s="41"/>
      <c r="FSJ48" s="41"/>
      <c r="FSK48" s="41"/>
      <c r="FSL48" s="41"/>
      <c r="FSM48" s="41"/>
      <c r="FSN48" s="41"/>
      <c r="FSO48" s="41"/>
      <c r="FSP48" s="41"/>
      <c r="FSQ48" s="41"/>
      <c r="FSR48" s="41"/>
      <c r="FSS48" s="41"/>
      <c r="FST48" s="41"/>
      <c r="FSU48" s="41"/>
      <c r="FSV48" s="41"/>
      <c r="FSW48" s="41"/>
      <c r="FSX48" s="41"/>
      <c r="FSY48" s="41"/>
      <c r="FSZ48" s="41"/>
      <c r="FTA48" s="41"/>
      <c r="FTB48" s="41"/>
      <c r="FTC48" s="41"/>
      <c r="FTD48" s="41"/>
      <c r="FTE48" s="41"/>
      <c r="FTF48" s="41"/>
      <c r="FTG48" s="41"/>
      <c r="FTH48" s="41"/>
      <c r="FTI48" s="41"/>
      <c r="FTJ48" s="41"/>
      <c r="FTK48" s="41"/>
      <c r="FTL48" s="41"/>
      <c r="FTM48" s="41"/>
      <c r="FTN48" s="41"/>
      <c r="FTO48" s="41"/>
      <c r="FTP48" s="41"/>
      <c r="FTQ48" s="41"/>
      <c r="FTR48" s="41"/>
      <c r="FTS48" s="41"/>
      <c r="FTT48" s="41"/>
      <c r="FTU48" s="41"/>
      <c r="FTV48" s="41"/>
      <c r="FTW48" s="41"/>
      <c r="FTX48" s="41"/>
      <c r="FTY48" s="41"/>
      <c r="FTZ48" s="41"/>
      <c r="FUA48" s="41"/>
      <c r="FUB48" s="41"/>
      <c r="FUC48" s="41"/>
      <c r="FUD48" s="41"/>
      <c r="FUE48" s="41"/>
      <c r="FUF48" s="41"/>
      <c r="FUG48" s="41"/>
      <c r="FUH48" s="41"/>
      <c r="FUI48" s="41"/>
      <c r="FUJ48" s="41"/>
      <c r="FUK48" s="41"/>
      <c r="FUL48" s="41"/>
      <c r="FUM48" s="41"/>
      <c r="FUN48" s="41"/>
      <c r="FUO48" s="41"/>
      <c r="FUP48" s="41"/>
      <c r="FUQ48" s="41"/>
      <c r="FUR48" s="41"/>
      <c r="FUS48" s="41"/>
      <c r="FUT48" s="41"/>
      <c r="FUU48" s="41"/>
      <c r="FUV48" s="41"/>
      <c r="FUW48" s="41"/>
      <c r="FUX48" s="41"/>
      <c r="FUY48" s="41"/>
      <c r="FUZ48" s="41"/>
      <c r="FVA48" s="41"/>
      <c r="FVB48" s="41"/>
      <c r="FVC48" s="41"/>
      <c r="FVD48" s="41"/>
      <c r="FVE48" s="41"/>
      <c r="FVF48" s="41"/>
      <c r="FVG48" s="41"/>
      <c r="FVH48" s="41"/>
      <c r="FVI48" s="41"/>
      <c r="FVJ48" s="41"/>
      <c r="FVK48" s="41"/>
      <c r="FVL48" s="41"/>
      <c r="FVM48" s="41"/>
      <c r="FVN48" s="41"/>
      <c r="FVO48" s="41"/>
      <c r="FVP48" s="41"/>
      <c r="FVQ48" s="41"/>
      <c r="FVR48" s="41"/>
      <c r="FVS48" s="41"/>
      <c r="FVT48" s="41"/>
      <c r="FVU48" s="41"/>
      <c r="FVV48" s="41"/>
      <c r="FVW48" s="41"/>
      <c r="FVX48" s="41"/>
      <c r="FVY48" s="41"/>
      <c r="FVZ48" s="41"/>
      <c r="FWA48" s="41"/>
      <c r="FWB48" s="41"/>
      <c r="FWC48" s="41"/>
      <c r="FWD48" s="41"/>
      <c r="FWE48" s="41"/>
      <c r="FWF48" s="41"/>
      <c r="FWG48" s="41"/>
      <c r="FWH48" s="41"/>
      <c r="FWI48" s="41"/>
      <c r="FWJ48" s="41"/>
      <c r="FWK48" s="41"/>
      <c r="FWL48" s="41"/>
      <c r="FWM48" s="41"/>
      <c r="FWN48" s="41"/>
      <c r="FWO48" s="41"/>
      <c r="FWP48" s="41"/>
      <c r="FWQ48" s="41"/>
      <c r="FWR48" s="41"/>
      <c r="FWS48" s="41"/>
      <c r="FWT48" s="41"/>
      <c r="FWU48" s="41"/>
      <c r="FWV48" s="41"/>
      <c r="FWW48" s="41"/>
      <c r="FWX48" s="41"/>
      <c r="FWY48" s="41"/>
      <c r="FWZ48" s="41"/>
      <c r="FXA48" s="41"/>
      <c r="FXB48" s="41"/>
      <c r="FXC48" s="41"/>
      <c r="FXD48" s="41"/>
      <c r="FXE48" s="41"/>
      <c r="FXF48" s="41"/>
      <c r="FXG48" s="41"/>
      <c r="FXH48" s="41"/>
      <c r="FXI48" s="41"/>
      <c r="FXJ48" s="41"/>
      <c r="FXK48" s="41"/>
      <c r="FXL48" s="41"/>
      <c r="FXM48" s="41"/>
      <c r="FXN48" s="41"/>
      <c r="FXO48" s="41"/>
      <c r="FXP48" s="41"/>
      <c r="FXQ48" s="41"/>
      <c r="FXR48" s="41"/>
      <c r="FXS48" s="41"/>
      <c r="FXT48" s="41"/>
      <c r="FXU48" s="41"/>
      <c r="FXV48" s="41"/>
      <c r="FXW48" s="41"/>
      <c r="FXX48" s="41"/>
      <c r="FXY48" s="41"/>
      <c r="FXZ48" s="41"/>
      <c r="FYA48" s="41"/>
      <c r="FYB48" s="41"/>
      <c r="FYC48" s="41"/>
      <c r="FYD48" s="41"/>
      <c r="FYE48" s="41"/>
      <c r="FYF48" s="41"/>
      <c r="FYG48" s="41"/>
      <c r="FYH48" s="41"/>
      <c r="FYI48" s="41"/>
      <c r="FYJ48" s="41"/>
      <c r="FYK48" s="41"/>
      <c r="FYL48" s="41"/>
      <c r="FYM48" s="41"/>
      <c r="FYN48" s="41"/>
      <c r="FYO48" s="41"/>
      <c r="FYP48" s="41"/>
      <c r="FYQ48" s="41"/>
      <c r="FYR48" s="41"/>
      <c r="FYS48" s="41"/>
      <c r="FYT48" s="41"/>
      <c r="FYU48" s="41"/>
      <c r="FYV48" s="41"/>
      <c r="FYW48" s="41"/>
      <c r="FYX48" s="41"/>
      <c r="FYY48" s="41"/>
      <c r="FYZ48" s="41"/>
      <c r="FZA48" s="41"/>
      <c r="FZB48" s="41"/>
      <c r="FZC48" s="41"/>
      <c r="FZD48" s="41"/>
      <c r="FZE48" s="41"/>
      <c r="FZF48" s="41"/>
      <c r="FZG48" s="41"/>
      <c r="FZH48" s="41"/>
      <c r="FZI48" s="41"/>
      <c r="FZJ48" s="41"/>
      <c r="FZK48" s="41"/>
      <c r="FZL48" s="41"/>
      <c r="FZM48" s="41"/>
      <c r="FZN48" s="41"/>
      <c r="FZO48" s="41"/>
      <c r="FZP48" s="41"/>
      <c r="FZQ48" s="41"/>
      <c r="FZR48" s="41"/>
      <c r="FZS48" s="41"/>
      <c r="FZT48" s="41"/>
      <c r="FZU48" s="41"/>
      <c r="FZV48" s="41"/>
      <c r="FZW48" s="41"/>
      <c r="FZX48" s="41"/>
      <c r="FZY48" s="41"/>
      <c r="FZZ48" s="41"/>
      <c r="GAA48" s="41"/>
      <c r="GAB48" s="41"/>
      <c r="GAC48" s="41"/>
      <c r="GAD48" s="41"/>
      <c r="GAE48" s="41"/>
      <c r="GAF48" s="41"/>
      <c r="GAG48" s="41"/>
      <c r="GAH48" s="41"/>
      <c r="GAI48" s="41"/>
      <c r="GAJ48" s="41"/>
      <c r="GAK48" s="41"/>
      <c r="GAL48" s="41"/>
      <c r="GAM48" s="41"/>
      <c r="GAN48" s="41"/>
      <c r="GAO48" s="41"/>
      <c r="GAP48" s="41"/>
      <c r="GAQ48" s="41"/>
      <c r="GAR48" s="41"/>
      <c r="GAS48" s="41"/>
      <c r="GAT48" s="41"/>
      <c r="GAU48" s="41"/>
      <c r="GAV48" s="41"/>
      <c r="GAW48" s="41"/>
      <c r="GAX48" s="41"/>
      <c r="GAY48" s="41"/>
      <c r="GAZ48" s="41"/>
      <c r="GBA48" s="41"/>
      <c r="GBB48" s="41"/>
      <c r="GBC48" s="41"/>
      <c r="GBD48" s="41"/>
      <c r="GBE48" s="41"/>
      <c r="GBF48" s="41"/>
      <c r="GBG48" s="41"/>
      <c r="GBH48" s="41"/>
      <c r="GBI48" s="41"/>
      <c r="GBJ48" s="41"/>
      <c r="GBK48" s="41"/>
      <c r="GBL48" s="41"/>
      <c r="GBM48" s="41"/>
      <c r="GBN48" s="41"/>
      <c r="GBO48" s="41"/>
      <c r="GBP48" s="41"/>
      <c r="GBQ48" s="41"/>
      <c r="GBR48" s="41"/>
      <c r="GBS48" s="41"/>
      <c r="GBT48" s="41"/>
      <c r="GBU48" s="41"/>
      <c r="GBV48" s="41"/>
      <c r="GBW48" s="41"/>
      <c r="GBX48" s="41"/>
      <c r="GBY48" s="41"/>
      <c r="GBZ48" s="41"/>
      <c r="GCA48" s="41"/>
      <c r="GCB48" s="41"/>
      <c r="GCC48" s="41"/>
      <c r="GCD48" s="41"/>
      <c r="GCE48" s="41"/>
      <c r="GCF48" s="41"/>
      <c r="GCG48" s="41"/>
      <c r="GCH48" s="41"/>
      <c r="GCI48" s="41"/>
      <c r="GCJ48" s="41"/>
      <c r="GCK48" s="41"/>
      <c r="GCL48" s="41"/>
      <c r="GCM48" s="41"/>
      <c r="GCN48" s="41"/>
      <c r="GCO48" s="41"/>
      <c r="GCP48" s="41"/>
      <c r="GCQ48" s="41"/>
      <c r="GCR48" s="41"/>
      <c r="GCS48" s="41"/>
      <c r="GCT48" s="41"/>
      <c r="GCU48" s="41"/>
      <c r="GCV48" s="41"/>
      <c r="GCW48" s="41"/>
      <c r="GCX48" s="41"/>
      <c r="GCY48" s="41"/>
      <c r="GCZ48" s="41"/>
      <c r="GDA48" s="41"/>
      <c r="GDB48" s="41"/>
      <c r="GDC48" s="41"/>
      <c r="GDD48" s="41"/>
      <c r="GDE48" s="41"/>
      <c r="GDF48" s="41"/>
      <c r="GDG48" s="41"/>
      <c r="GDH48" s="41"/>
      <c r="GDI48" s="41"/>
      <c r="GDJ48" s="41"/>
      <c r="GDK48" s="41"/>
      <c r="GDL48" s="41"/>
      <c r="GDM48" s="41"/>
      <c r="GDN48" s="41"/>
      <c r="GDO48" s="41"/>
      <c r="GDP48" s="41"/>
      <c r="GDQ48" s="41"/>
      <c r="GDR48" s="41"/>
      <c r="GDS48" s="41"/>
      <c r="GDT48" s="41"/>
      <c r="GDU48" s="41"/>
      <c r="GDV48" s="41"/>
      <c r="GDW48" s="41"/>
      <c r="GDX48" s="41"/>
      <c r="GDY48" s="41"/>
      <c r="GDZ48" s="41"/>
      <c r="GEA48" s="41"/>
      <c r="GEB48" s="41"/>
      <c r="GEC48" s="41"/>
      <c r="GED48" s="41"/>
      <c r="GEE48" s="41"/>
      <c r="GEF48" s="41"/>
      <c r="GEG48" s="41"/>
      <c r="GEH48" s="41"/>
      <c r="GEI48" s="41"/>
      <c r="GEJ48" s="41"/>
      <c r="GEK48" s="41"/>
      <c r="GEL48" s="41"/>
      <c r="GEM48" s="41"/>
      <c r="GEN48" s="41"/>
      <c r="GEO48" s="41"/>
      <c r="GEP48" s="41"/>
      <c r="GEQ48" s="41"/>
      <c r="GER48" s="41"/>
      <c r="GES48" s="41"/>
      <c r="GET48" s="41"/>
      <c r="GEU48" s="41"/>
      <c r="GEV48" s="41"/>
      <c r="GEW48" s="41"/>
      <c r="GEX48" s="41"/>
      <c r="GEY48" s="41"/>
      <c r="GEZ48" s="41"/>
      <c r="GFA48" s="41"/>
      <c r="GFB48" s="41"/>
      <c r="GFC48" s="41"/>
      <c r="GFD48" s="41"/>
      <c r="GFE48" s="41"/>
      <c r="GFF48" s="41"/>
      <c r="GFG48" s="41"/>
      <c r="GFH48" s="41"/>
      <c r="GFI48" s="41"/>
      <c r="GFJ48" s="41"/>
      <c r="GFK48" s="41"/>
      <c r="GFL48" s="41"/>
      <c r="GFM48" s="41"/>
      <c r="GFN48" s="41"/>
      <c r="GFO48" s="41"/>
      <c r="GFP48" s="41"/>
      <c r="GFQ48" s="41"/>
      <c r="GFR48" s="41"/>
      <c r="GFS48" s="41"/>
      <c r="GFT48" s="41"/>
      <c r="GFU48" s="41"/>
      <c r="GFV48" s="41"/>
      <c r="GFW48" s="41"/>
      <c r="GFX48" s="41"/>
      <c r="GFY48" s="41"/>
      <c r="GFZ48" s="41"/>
      <c r="GGA48" s="41"/>
      <c r="GGB48" s="41"/>
      <c r="GGC48" s="41"/>
      <c r="GGD48" s="41"/>
      <c r="GGE48" s="41"/>
      <c r="GGF48" s="41"/>
      <c r="GGG48" s="41"/>
      <c r="GGH48" s="41"/>
      <c r="GGI48" s="41"/>
      <c r="GGJ48" s="41"/>
      <c r="GGK48" s="41"/>
      <c r="GGL48" s="41"/>
      <c r="GGM48" s="41"/>
      <c r="GGN48" s="41"/>
      <c r="GGO48" s="41"/>
      <c r="GGP48" s="41"/>
      <c r="GGQ48" s="41"/>
      <c r="GGR48" s="41"/>
      <c r="GGS48" s="41"/>
      <c r="GGT48" s="41"/>
      <c r="GGU48" s="41"/>
      <c r="GGV48" s="41"/>
      <c r="GGW48" s="41"/>
      <c r="GGX48" s="41"/>
      <c r="GGY48" s="41"/>
      <c r="GGZ48" s="41"/>
      <c r="GHA48" s="41"/>
      <c r="GHB48" s="41"/>
      <c r="GHC48" s="41"/>
      <c r="GHD48" s="41"/>
      <c r="GHE48" s="41"/>
      <c r="GHF48" s="41"/>
      <c r="GHG48" s="41"/>
      <c r="GHH48" s="41"/>
      <c r="GHI48" s="41"/>
      <c r="GHJ48" s="41"/>
      <c r="GHK48" s="41"/>
      <c r="GHL48" s="41"/>
      <c r="GHM48" s="41"/>
      <c r="GHN48" s="41"/>
      <c r="GHO48" s="41"/>
      <c r="GHP48" s="41"/>
      <c r="GHQ48" s="41"/>
      <c r="GHR48" s="41"/>
      <c r="GHS48" s="41"/>
      <c r="GHT48" s="41"/>
      <c r="GHU48" s="41"/>
      <c r="GHV48" s="41"/>
      <c r="GHW48" s="41"/>
      <c r="GHX48" s="41"/>
      <c r="GHY48" s="41"/>
      <c r="GHZ48" s="41"/>
      <c r="GIA48" s="41"/>
      <c r="GIB48" s="41"/>
      <c r="GIC48" s="41"/>
      <c r="GID48" s="41"/>
      <c r="GIE48" s="41"/>
      <c r="GIF48" s="41"/>
      <c r="GIG48" s="41"/>
      <c r="GIH48" s="41"/>
      <c r="GII48" s="41"/>
      <c r="GIJ48" s="41"/>
      <c r="GIK48" s="41"/>
      <c r="GIL48" s="41"/>
      <c r="GIM48" s="41"/>
      <c r="GIN48" s="41"/>
      <c r="GIO48" s="41"/>
      <c r="GIP48" s="41"/>
      <c r="GIQ48" s="41"/>
      <c r="GIR48" s="41"/>
      <c r="GIS48" s="41"/>
      <c r="GIT48" s="41"/>
      <c r="GIU48" s="41"/>
      <c r="GIV48" s="41"/>
      <c r="GIW48" s="41"/>
      <c r="GIX48" s="41"/>
      <c r="GIY48" s="41"/>
      <c r="GIZ48" s="41"/>
      <c r="GJA48" s="41"/>
      <c r="GJB48" s="41"/>
      <c r="GJC48" s="41"/>
      <c r="GJD48" s="41"/>
      <c r="GJE48" s="41"/>
      <c r="GJF48" s="41"/>
      <c r="GJG48" s="41"/>
      <c r="GJH48" s="41"/>
      <c r="GJI48" s="41"/>
      <c r="GJJ48" s="41"/>
      <c r="GJK48" s="41"/>
      <c r="GJL48" s="41"/>
      <c r="GJM48" s="41"/>
      <c r="GJN48" s="41"/>
      <c r="GJO48" s="41"/>
      <c r="GJP48" s="41"/>
      <c r="GJQ48" s="41"/>
      <c r="GJR48" s="41"/>
      <c r="GJS48" s="41"/>
      <c r="GJT48" s="41"/>
      <c r="GJU48" s="41"/>
      <c r="GJV48" s="41"/>
      <c r="GJW48" s="41"/>
      <c r="GJX48" s="41"/>
      <c r="GJY48" s="41"/>
      <c r="GJZ48" s="41"/>
      <c r="GKA48" s="41"/>
      <c r="GKB48" s="41"/>
      <c r="GKC48" s="41"/>
      <c r="GKD48" s="41"/>
      <c r="GKE48" s="41"/>
      <c r="GKF48" s="41"/>
      <c r="GKG48" s="41"/>
      <c r="GKH48" s="41"/>
      <c r="GKI48" s="41"/>
      <c r="GKJ48" s="41"/>
      <c r="GKK48" s="41"/>
      <c r="GKL48" s="41"/>
      <c r="GKM48" s="41"/>
      <c r="GKN48" s="41"/>
      <c r="GKO48" s="41"/>
      <c r="GKP48" s="41"/>
      <c r="GKQ48" s="41"/>
      <c r="GKR48" s="41"/>
      <c r="GKS48" s="41"/>
      <c r="GKT48" s="41"/>
      <c r="GKU48" s="41"/>
      <c r="GKV48" s="41"/>
      <c r="GKW48" s="41"/>
      <c r="GKX48" s="41"/>
      <c r="GKY48" s="41"/>
      <c r="GKZ48" s="41"/>
      <c r="GLA48" s="41"/>
      <c r="GLB48" s="41"/>
      <c r="GLC48" s="41"/>
      <c r="GLD48" s="41"/>
      <c r="GLE48" s="41"/>
      <c r="GLF48" s="41"/>
      <c r="GLG48" s="41"/>
      <c r="GLH48" s="41"/>
      <c r="GLI48" s="41"/>
      <c r="GLJ48" s="41"/>
      <c r="GLK48" s="41"/>
      <c r="GLL48" s="41"/>
      <c r="GLM48" s="41"/>
      <c r="GLN48" s="41"/>
      <c r="GLO48" s="41"/>
      <c r="GLP48" s="41"/>
      <c r="GLQ48" s="41"/>
      <c r="GLR48" s="41"/>
      <c r="GLS48" s="41"/>
      <c r="GLT48" s="41"/>
      <c r="GLU48" s="41"/>
      <c r="GLV48" s="41"/>
      <c r="GLW48" s="41"/>
      <c r="GLX48" s="41"/>
      <c r="GLY48" s="41"/>
      <c r="GLZ48" s="41"/>
      <c r="GMA48" s="41"/>
      <c r="GMB48" s="41"/>
      <c r="GMC48" s="41"/>
      <c r="GMD48" s="41"/>
      <c r="GME48" s="41"/>
      <c r="GMF48" s="41"/>
      <c r="GMG48" s="41"/>
      <c r="GMH48" s="41"/>
      <c r="GMI48" s="41"/>
      <c r="GMJ48" s="41"/>
      <c r="GMK48" s="41"/>
      <c r="GML48" s="41"/>
      <c r="GMM48" s="41"/>
      <c r="GMN48" s="41"/>
      <c r="GMO48" s="41"/>
      <c r="GMP48" s="41"/>
      <c r="GMQ48" s="41"/>
      <c r="GMR48" s="41"/>
      <c r="GMS48" s="41"/>
      <c r="GMT48" s="41"/>
      <c r="GMU48" s="41"/>
      <c r="GMV48" s="41"/>
      <c r="GMW48" s="41"/>
      <c r="GMX48" s="41"/>
      <c r="GMY48" s="41"/>
      <c r="GMZ48" s="41"/>
      <c r="GNA48" s="41"/>
      <c r="GNB48" s="41"/>
      <c r="GNC48" s="41"/>
      <c r="GND48" s="41"/>
      <c r="GNE48" s="41"/>
      <c r="GNF48" s="41"/>
      <c r="GNG48" s="41"/>
      <c r="GNH48" s="41"/>
      <c r="GNI48" s="41"/>
      <c r="GNJ48" s="41"/>
      <c r="GNK48" s="41"/>
      <c r="GNL48" s="41"/>
      <c r="GNM48" s="41"/>
      <c r="GNN48" s="41"/>
      <c r="GNO48" s="41"/>
      <c r="GNP48" s="41"/>
      <c r="GNQ48" s="41"/>
      <c r="GNR48" s="41"/>
      <c r="GNS48" s="41"/>
      <c r="GNT48" s="41"/>
      <c r="GNU48" s="41"/>
      <c r="GNV48" s="41"/>
      <c r="GNW48" s="41"/>
      <c r="GNX48" s="41"/>
      <c r="GNY48" s="41"/>
      <c r="GNZ48" s="41"/>
      <c r="GOA48" s="41"/>
      <c r="GOB48" s="41"/>
      <c r="GOC48" s="41"/>
      <c r="GOD48" s="41"/>
      <c r="GOE48" s="41"/>
      <c r="GOF48" s="41"/>
      <c r="GOG48" s="41"/>
      <c r="GOH48" s="41"/>
      <c r="GOI48" s="41"/>
      <c r="GOJ48" s="41"/>
      <c r="GOK48" s="41"/>
      <c r="GOL48" s="41"/>
      <c r="GOM48" s="41"/>
      <c r="GON48" s="41"/>
      <c r="GOO48" s="41"/>
      <c r="GOP48" s="41"/>
      <c r="GOQ48" s="41"/>
      <c r="GOR48" s="41"/>
      <c r="GOS48" s="41"/>
      <c r="GOT48" s="41"/>
      <c r="GOU48" s="41"/>
      <c r="GOV48" s="41"/>
      <c r="GOW48" s="41"/>
      <c r="GOX48" s="41"/>
      <c r="GOY48" s="41"/>
      <c r="GOZ48" s="41"/>
      <c r="GPA48" s="41"/>
      <c r="GPB48" s="41"/>
      <c r="GPC48" s="41"/>
      <c r="GPD48" s="41"/>
      <c r="GPE48" s="41"/>
      <c r="GPF48" s="41"/>
      <c r="GPG48" s="41"/>
      <c r="GPH48" s="41"/>
      <c r="GPI48" s="41"/>
      <c r="GPJ48" s="41"/>
      <c r="GPK48" s="41"/>
      <c r="GPL48" s="41"/>
      <c r="GPM48" s="41"/>
      <c r="GPN48" s="41"/>
      <c r="GPO48" s="41"/>
      <c r="GPP48" s="41"/>
      <c r="GPQ48" s="41"/>
      <c r="GPR48" s="41"/>
      <c r="GPS48" s="41"/>
      <c r="GPT48" s="41"/>
      <c r="GPU48" s="41"/>
      <c r="GPV48" s="41"/>
      <c r="GPW48" s="41"/>
      <c r="GPX48" s="41"/>
      <c r="GPY48" s="41"/>
      <c r="GPZ48" s="41"/>
      <c r="GQA48" s="41"/>
      <c r="GQB48" s="41"/>
      <c r="GQC48" s="41"/>
      <c r="GQD48" s="41"/>
      <c r="GQE48" s="41"/>
      <c r="GQF48" s="41"/>
      <c r="GQG48" s="41"/>
      <c r="GQH48" s="41"/>
      <c r="GQI48" s="41"/>
      <c r="GQJ48" s="41"/>
      <c r="GQK48" s="41"/>
      <c r="GQL48" s="41"/>
      <c r="GQM48" s="41"/>
      <c r="GQN48" s="41"/>
      <c r="GQO48" s="41"/>
      <c r="GQP48" s="41"/>
      <c r="GQQ48" s="41"/>
      <c r="GQR48" s="41"/>
      <c r="GQS48" s="41"/>
      <c r="GQT48" s="41"/>
      <c r="GQU48" s="41"/>
      <c r="GQV48" s="41"/>
      <c r="GQW48" s="41"/>
      <c r="GQX48" s="41"/>
      <c r="GQY48" s="41"/>
      <c r="GQZ48" s="41"/>
      <c r="GRA48" s="41"/>
      <c r="GRB48" s="41"/>
      <c r="GRC48" s="41"/>
      <c r="GRD48" s="41"/>
      <c r="GRE48" s="41"/>
      <c r="GRF48" s="41"/>
      <c r="GRG48" s="41"/>
      <c r="GRH48" s="41"/>
      <c r="GRI48" s="41"/>
      <c r="GRJ48" s="41"/>
      <c r="GRK48" s="41"/>
      <c r="GRL48" s="41"/>
      <c r="GRM48" s="41"/>
      <c r="GRN48" s="41"/>
      <c r="GRO48" s="41"/>
      <c r="GRP48" s="41"/>
      <c r="GRQ48" s="41"/>
      <c r="GRR48" s="41"/>
      <c r="GRS48" s="41"/>
      <c r="GRT48" s="41"/>
      <c r="GRU48" s="41"/>
      <c r="GRV48" s="41"/>
      <c r="GRW48" s="41"/>
      <c r="GRX48" s="41"/>
      <c r="GRY48" s="41"/>
      <c r="GRZ48" s="41"/>
      <c r="GSA48" s="41"/>
      <c r="GSB48" s="41"/>
      <c r="GSC48" s="41"/>
      <c r="GSD48" s="41"/>
      <c r="GSE48" s="41"/>
      <c r="GSF48" s="41"/>
      <c r="GSG48" s="41"/>
      <c r="GSH48" s="41"/>
      <c r="GSI48" s="41"/>
      <c r="GSJ48" s="41"/>
      <c r="GSK48" s="41"/>
      <c r="GSL48" s="41"/>
      <c r="GSM48" s="41"/>
      <c r="GSN48" s="41"/>
      <c r="GSO48" s="41"/>
      <c r="GSP48" s="41"/>
      <c r="GSQ48" s="41"/>
      <c r="GSR48" s="41"/>
      <c r="GSS48" s="41"/>
      <c r="GST48" s="41"/>
      <c r="GSU48" s="41"/>
      <c r="GSV48" s="41"/>
      <c r="GSW48" s="41"/>
      <c r="GSX48" s="41"/>
      <c r="GSY48" s="41"/>
      <c r="GSZ48" s="41"/>
      <c r="GTA48" s="41"/>
      <c r="GTB48" s="41"/>
      <c r="GTC48" s="41"/>
      <c r="GTD48" s="41"/>
      <c r="GTE48" s="41"/>
      <c r="GTF48" s="41"/>
      <c r="GTG48" s="41"/>
      <c r="GTH48" s="41"/>
      <c r="GTI48" s="41"/>
      <c r="GTJ48" s="41"/>
      <c r="GTK48" s="41"/>
      <c r="GTL48" s="41"/>
      <c r="GTM48" s="41"/>
      <c r="GTN48" s="41"/>
      <c r="GTO48" s="41"/>
      <c r="GTP48" s="41"/>
      <c r="GTQ48" s="41"/>
      <c r="GTR48" s="41"/>
      <c r="GTS48" s="41"/>
      <c r="GTT48" s="41"/>
      <c r="GTU48" s="41"/>
      <c r="GTV48" s="41"/>
      <c r="GTW48" s="41"/>
      <c r="GTX48" s="41"/>
      <c r="GTY48" s="41"/>
      <c r="GTZ48" s="41"/>
      <c r="GUA48" s="41"/>
      <c r="GUB48" s="41"/>
      <c r="GUC48" s="41"/>
      <c r="GUD48" s="41"/>
      <c r="GUE48" s="41"/>
      <c r="GUF48" s="41"/>
      <c r="GUG48" s="41"/>
      <c r="GUH48" s="41"/>
      <c r="GUI48" s="41"/>
      <c r="GUJ48" s="41"/>
      <c r="GUK48" s="41"/>
      <c r="GUL48" s="41"/>
      <c r="GUM48" s="41"/>
      <c r="GUN48" s="41"/>
      <c r="GUO48" s="41"/>
      <c r="GUP48" s="41"/>
      <c r="GUQ48" s="41"/>
      <c r="GUR48" s="41"/>
      <c r="GUS48" s="41"/>
      <c r="GUT48" s="41"/>
      <c r="GUU48" s="41"/>
      <c r="GUV48" s="41"/>
      <c r="GUW48" s="41"/>
      <c r="GUX48" s="41"/>
      <c r="GUY48" s="41"/>
      <c r="GUZ48" s="41"/>
      <c r="GVA48" s="41"/>
      <c r="GVB48" s="41"/>
      <c r="GVC48" s="41"/>
      <c r="GVD48" s="41"/>
      <c r="GVE48" s="41"/>
      <c r="GVF48" s="41"/>
      <c r="GVG48" s="41"/>
      <c r="GVH48" s="41"/>
      <c r="GVI48" s="41"/>
      <c r="GVJ48" s="41"/>
      <c r="GVK48" s="41"/>
      <c r="GVL48" s="41"/>
      <c r="GVM48" s="41"/>
      <c r="GVN48" s="41"/>
      <c r="GVO48" s="41"/>
      <c r="GVP48" s="41"/>
      <c r="GVQ48" s="41"/>
      <c r="GVR48" s="41"/>
      <c r="GVS48" s="41"/>
      <c r="GVT48" s="41"/>
      <c r="GVU48" s="41"/>
      <c r="GVV48" s="41"/>
      <c r="GVW48" s="41"/>
      <c r="GVX48" s="41"/>
      <c r="GVY48" s="41"/>
      <c r="GVZ48" s="41"/>
      <c r="GWA48" s="41"/>
      <c r="GWB48" s="41"/>
      <c r="GWC48" s="41"/>
      <c r="GWD48" s="41"/>
      <c r="GWE48" s="41"/>
      <c r="GWF48" s="41"/>
      <c r="GWG48" s="41"/>
      <c r="GWH48" s="41"/>
      <c r="GWI48" s="41"/>
      <c r="GWJ48" s="41"/>
      <c r="GWK48" s="41"/>
      <c r="GWL48" s="41"/>
      <c r="GWM48" s="41"/>
      <c r="GWN48" s="41"/>
      <c r="GWO48" s="41"/>
      <c r="GWP48" s="41"/>
      <c r="GWQ48" s="41"/>
      <c r="GWR48" s="41"/>
      <c r="GWS48" s="41"/>
      <c r="GWT48" s="41"/>
      <c r="GWU48" s="41"/>
      <c r="GWV48" s="41"/>
      <c r="GWW48" s="41"/>
      <c r="GWX48" s="41"/>
      <c r="GWY48" s="41"/>
      <c r="GWZ48" s="41"/>
      <c r="GXA48" s="41"/>
      <c r="GXB48" s="41"/>
      <c r="GXC48" s="41"/>
      <c r="GXD48" s="41"/>
      <c r="GXE48" s="41"/>
      <c r="GXF48" s="41"/>
      <c r="GXG48" s="41"/>
      <c r="GXH48" s="41"/>
      <c r="GXI48" s="41"/>
      <c r="GXJ48" s="41"/>
      <c r="GXK48" s="41"/>
      <c r="GXL48" s="41"/>
      <c r="GXM48" s="41"/>
      <c r="GXN48" s="41"/>
      <c r="GXO48" s="41"/>
      <c r="GXP48" s="41"/>
      <c r="GXQ48" s="41"/>
      <c r="GXR48" s="41"/>
      <c r="GXS48" s="41"/>
      <c r="GXT48" s="41"/>
      <c r="GXU48" s="41"/>
      <c r="GXV48" s="41"/>
      <c r="GXW48" s="41"/>
      <c r="GXX48" s="41"/>
      <c r="GXY48" s="41"/>
      <c r="GXZ48" s="41"/>
      <c r="GYA48" s="41"/>
      <c r="GYB48" s="41"/>
      <c r="GYC48" s="41"/>
      <c r="GYD48" s="41"/>
      <c r="GYE48" s="41"/>
      <c r="GYF48" s="41"/>
      <c r="GYG48" s="41"/>
      <c r="GYH48" s="41"/>
      <c r="GYI48" s="41"/>
      <c r="GYJ48" s="41"/>
      <c r="GYK48" s="41"/>
      <c r="GYL48" s="41"/>
      <c r="GYM48" s="41"/>
      <c r="GYN48" s="41"/>
      <c r="GYO48" s="41"/>
      <c r="GYP48" s="41"/>
      <c r="GYQ48" s="41"/>
      <c r="GYR48" s="41"/>
      <c r="GYS48" s="41"/>
      <c r="GYT48" s="41"/>
      <c r="GYU48" s="41"/>
      <c r="GYV48" s="41"/>
      <c r="GYW48" s="41"/>
      <c r="GYX48" s="41"/>
      <c r="GYY48" s="41"/>
      <c r="GYZ48" s="41"/>
      <c r="GZA48" s="41"/>
      <c r="GZB48" s="41"/>
      <c r="GZC48" s="41"/>
      <c r="GZD48" s="41"/>
      <c r="GZE48" s="41"/>
      <c r="GZF48" s="41"/>
      <c r="GZG48" s="41"/>
      <c r="GZH48" s="41"/>
      <c r="GZI48" s="41"/>
      <c r="GZJ48" s="41"/>
      <c r="GZK48" s="41"/>
      <c r="GZL48" s="41"/>
      <c r="GZM48" s="41"/>
      <c r="GZN48" s="41"/>
      <c r="GZO48" s="41"/>
      <c r="GZP48" s="41"/>
      <c r="GZQ48" s="41"/>
      <c r="GZR48" s="41"/>
      <c r="GZS48" s="41"/>
      <c r="GZT48" s="41"/>
      <c r="GZU48" s="41"/>
      <c r="GZV48" s="41"/>
      <c r="GZW48" s="41"/>
      <c r="GZX48" s="41"/>
      <c r="GZY48" s="41"/>
      <c r="GZZ48" s="41"/>
      <c r="HAA48" s="41"/>
      <c r="HAB48" s="41"/>
      <c r="HAC48" s="41"/>
      <c r="HAD48" s="41"/>
      <c r="HAE48" s="41"/>
      <c r="HAF48" s="41"/>
      <c r="HAG48" s="41"/>
      <c r="HAH48" s="41"/>
      <c r="HAI48" s="41"/>
      <c r="HAJ48" s="41"/>
      <c r="HAK48" s="41"/>
      <c r="HAL48" s="41"/>
      <c r="HAM48" s="41"/>
      <c r="HAN48" s="41"/>
      <c r="HAO48" s="41"/>
      <c r="HAP48" s="41"/>
      <c r="HAQ48" s="41"/>
      <c r="HAR48" s="41"/>
      <c r="HAS48" s="41"/>
      <c r="HAT48" s="41"/>
      <c r="HAU48" s="41"/>
      <c r="HAV48" s="41"/>
      <c r="HAW48" s="41"/>
      <c r="HAX48" s="41"/>
      <c r="HAY48" s="41"/>
      <c r="HAZ48" s="41"/>
      <c r="HBA48" s="41"/>
      <c r="HBB48" s="41"/>
      <c r="HBC48" s="41"/>
      <c r="HBD48" s="41"/>
      <c r="HBE48" s="41"/>
      <c r="HBF48" s="41"/>
      <c r="HBG48" s="41"/>
      <c r="HBH48" s="41"/>
      <c r="HBI48" s="41"/>
      <c r="HBJ48" s="41"/>
      <c r="HBK48" s="41"/>
      <c r="HBL48" s="41"/>
      <c r="HBM48" s="41"/>
      <c r="HBN48" s="41"/>
      <c r="HBO48" s="41"/>
      <c r="HBP48" s="41"/>
      <c r="HBQ48" s="41"/>
      <c r="HBR48" s="41"/>
      <c r="HBS48" s="41"/>
      <c r="HBT48" s="41"/>
      <c r="HBU48" s="41"/>
      <c r="HBV48" s="41"/>
      <c r="HBW48" s="41"/>
      <c r="HBX48" s="41"/>
      <c r="HBY48" s="41"/>
      <c r="HBZ48" s="41"/>
      <c r="HCA48" s="41"/>
      <c r="HCB48" s="41"/>
      <c r="HCC48" s="41"/>
      <c r="HCD48" s="41"/>
      <c r="HCE48" s="41"/>
      <c r="HCF48" s="41"/>
      <c r="HCG48" s="41"/>
      <c r="HCH48" s="41"/>
      <c r="HCI48" s="41"/>
      <c r="HCJ48" s="41"/>
      <c r="HCK48" s="41"/>
      <c r="HCL48" s="41"/>
      <c r="HCM48" s="41"/>
      <c r="HCN48" s="41"/>
      <c r="HCO48" s="41"/>
      <c r="HCP48" s="41"/>
      <c r="HCQ48" s="41"/>
      <c r="HCR48" s="41"/>
      <c r="HCS48" s="41"/>
      <c r="HCT48" s="41"/>
      <c r="HCU48" s="41"/>
      <c r="HCV48" s="41"/>
      <c r="HCW48" s="41"/>
      <c r="HCX48" s="41"/>
      <c r="HCY48" s="41"/>
      <c r="HCZ48" s="41"/>
      <c r="HDA48" s="41"/>
      <c r="HDB48" s="41"/>
      <c r="HDC48" s="41"/>
      <c r="HDD48" s="41"/>
      <c r="HDE48" s="41"/>
      <c r="HDF48" s="41"/>
      <c r="HDG48" s="41"/>
      <c r="HDH48" s="41"/>
      <c r="HDI48" s="41"/>
      <c r="HDJ48" s="41"/>
      <c r="HDK48" s="41"/>
      <c r="HDL48" s="41"/>
      <c r="HDM48" s="41"/>
      <c r="HDN48" s="41"/>
      <c r="HDO48" s="41"/>
      <c r="HDP48" s="41"/>
      <c r="HDQ48" s="41"/>
      <c r="HDR48" s="41"/>
      <c r="HDS48" s="41"/>
      <c r="HDT48" s="41"/>
      <c r="HDU48" s="41"/>
      <c r="HDV48" s="41"/>
      <c r="HDW48" s="41"/>
      <c r="HDX48" s="41"/>
      <c r="HDY48" s="41"/>
      <c r="HDZ48" s="41"/>
      <c r="HEA48" s="41"/>
      <c r="HEB48" s="41"/>
      <c r="HEC48" s="41"/>
      <c r="HED48" s="41"/>
      <c r="HEE48" s="41"/>
      <c r="HEF48" s="41"/>
      <c r="HEG48" s="41"/>
      <c r="HEH48" s="41"/>
      <c r="HEI48" s="41"/>
      <c r="HEJ48" s="41"/>
      <c r="HEK48" s="41"/>
      <c r="HEL48" s="41"/>
      <c r="HEM48" s="41"/>
      <c r="HEN48" s="41"/>
      <c r="HEO48" s="41"/>
      <c r="HEP48" s="41"/>
      <c r="HEQ48" s="41"/>
      <c r="HER48" s="41"/>
      <c r="HES48" s="41"/>
      <c r="HET48" s="41"/>
      <c r="HEU48" s="41"/>
      <c r="HEV48" s="41"/>
      <c r="HEW48" s="41"/>
      <c r="HEX48" s="41"/>
      <c r="HEY48" s="41"/>
      <c r="HEZ48" s="41"/>
      <c r="HFA48" s="41"/>
      <c r="HFB48" s="41"/>
      <c r="HFC48" s="41"/>
      <c r="HFD48" s="41"/>
      <c r="HFE48" s="41"/>
      <c r="HFF48" s="41"/>
      <c r="HFG48" s="41"/>
      <c r="HFH48" s="41"/>
      <c r="HFI48" s="41"/>
      <c r="HFJ48" s="41"/>
      <c r="HFK48" s="41"/>
      <c r="HFL48" s="41"/>
      <c r="HFM48" s="41"/>
      <c r="HFN48" s="41"/>
      <c r="HFO48" s="41"/>
      <c r="HFP48" s="41"/>
      <c r="HFQ48" s="41"/>
      <c r="HFR48" s="41"/>
      <c r="HFS48" s="41"/>
      <c r="HFT48" s="41"/>
      <c r="HFU48" s="41"/>
      <c r="HFV48" s="41"/>
      <c r="HFW48" s="41"/>
      <c r="HFX48" s="41"/>
      <c r="HFY48" s="41"/>
      <c r="HFZ48" s="41"/>
      <c r="HGA48" s="41"/>
      <c r="HGB48" s="41"/>
      <c r="HGC48" s="41"/>
      <c r="HGD48" s="41"/>
      <c r="HGE48" s="41"/>
      <c r="HGF48" s="41"/>
      <c r="HGG48" s="41"/>
      <c r="HGH48" s="41"/>
      <c r="HGI48" s="41"/>
      <c r="HGJ48" s="41"/>
      <c r="HGK48" s="41"/>
      <c r="HGL48" s="41"/>
      <c r="HGM48" s="41"/>
      <c r="HGN48" s="41"/>
      <c r="HGO48" s="41"/>
      <c r="HGP48" s="41"/>
      <c r="HGQ48" s="41"/>
      <c r="HGR48" s="41"/>
      <c r="HGS48" s="41"/>
      <c r="HGT48" s="41"/>
      <c r="HGU48" s="41"/>
      <c r="HGV48" s="41"/>
      <c r="HGW48" s="41"/>
      <c r="HGX48" s="41"/>
      <c r="HGY48" s="41"/>
      <c r="HGZ48" s="41"/>
      <c r="HHA48" s="41"/>
      <c r="HHB48" s="41"/>
      <c r="HHC48" s="41"/>
      <c r="HHD48" s="41"/>
      <c r="HHE48" s="41"/>
      <c r="HHF48" s="41"/>
      <c r="HHG48" s="41"/>
      <c r="HHH48" s="41"/>
      <c r="HHI48" s="41"/>
      <c r="HHJ48" s="41"/>
      <c r="HHK48" s="41"/>
      <c r="HHL48" s="41"/>
      <c r="HHM48" s="41"/>
      <c r="HHN48" s="41"/>
      <c r="HHO48" s="41"/>
      <c r="HHP48" s="41"/>
      <c r="HHQ48" s="41"/>
      <c r="HHR48" s="41"/>
      <c r="HHS48" s="41"/>
      <c r="HHT48" s="41"/>
      <c r="HHU48" s="41"/>
      <c r="HHV48" s="41"/>
      <c r="HHW48" s="41"/>
      <c r="HHX48" s="41"/>
      <c r="HHY48" s="41"/>
      <c r="HHZ48" s="41"/>
      <c r="HIA48" s="41"/>
      <c r="HIB48" s="41"/>
      <c r="HIC48" s="41"/>
      <c r="HID48" s="41"/>
      <c r="HIE48" s="41"/>
      <c r="HIF48" s="41"/>
      <c r="HIG48" s="41"/>
      <c r="HIH48" s="41"/>
      <c r="HII48" s="41"/>
      <c r="HIJ48" s="41"/>
      <c r="HIK48" s="41"/>
      <c r="HIL48" s="41"/>
      <c r="HIM48" s="41"/>
      <c r="HIN48" s="41"/>
      <c r="HIO48" s="41"/>
      <c r="HIP48" s="41"/>
      <c r="HIQ48" s="41"/>
      <c r="HIR48" s="41"/>
      <c r="HIS48" s="41"/>
      <c r="HIT48" s="41"/>
      <c r="HIU48" s="41"/>
      <c r="HIV48" s="41"/>
      <c r="HIW48" s="41"/>
      <c r="HIX48" s="41"/>
      <c r="HIY48" s="41"/>
      <c r="HIZ48" s="41"/>
      <c r="HJA48" s="41"/>
      <c r="HJB48" s="41"/>
      <c r="HJC48" s="41"/>
      <c r="HJD48" s="41"/>
      <c r="HJE48" s="41"/>
      <c r="HJF48" s="41"/>
      <c r="HJG48" s="41"/>
      <c r="HJH48" s="41"/>
      <c r="HJI48" s="41"/>
      <c r="HJJ48" s="41"/>
      <c r="HJK48" s="41"/>
      <c r="HJL48" s="41"/>
      <c r="HJM48" s="41"/>
      <c r="HJN48" s="41"/>
      <c r="HJO48" s="41"/>
      <c r="HJP48" s="41"/>
      <c r="HJQ48" s="41"/>
      <c r="HJR48" s="41"/>
      <c r="HJS48" s="41"/>
      <c r="HJT48" s="41"/>
      <c r="HJU48" s="41"/>
      <c r="HJV48" s="41"/>
      <c r="HJW48" s="41"/>
      <c r="HJX48" s="41"/>
      <c r="HJY48" s="41"/>
      <c r="HJZ48" s="41"/>
      <c r="HKA48" s="41"/>
      <c r="HKB48" s="41"/>
      <c r="HKC48" s="41"/>
      <c r="HKD48" s="41"/>
      <c r="HKE48" s="41"/>
      <c r="HKF48" s="41"/>
      <c r="HKG48" s="41"/>
      <c r="HKH48" s="41"/>
      <c r="HKI48" s="41"/>
      <c r="HKJ48" s="41"/>
      <c r="HKK48" s="41"/>
      <c r="HKL48" s="41"/>
      <c r="HKM48" s="41"/>
      <c r="HKN48" s="41"/>
      <c r="HKO48" s="41"/>
      <c r="HKP48" s="41"/>
      <c r="HKQ48" s="41"/>
      <c r="HKR48" s="41"/>
      <c r="HKS48" s="41"/>
      <c r="HKT48" s="41"/>
      <c r="HKU48" s="41"/>
      <c r="HKV48" s="41"/>
      <c r="HKW48" s="41"/>
      <c r="HKX48" s="41"/>
      <c r="HKY48" s="41"/>
      <c r="HKZ48" s="41"/>
      <c r="HLA48" s="41"/>
      <c r="HLB48" s="41"/>
      <c r="HLC48" s="41"/>
      <c r="HLD48" s="41"/>
      <c r="HLE48" s="41"/>
      <c r="HLF48" s="41"/>
      <c r="HLG48" s="41"/>
      <c r="HLH48" s="41"/>
      <c r="HLI48" s="41"/>
      <c r="HLJ48" s="41"/>
      <c r="HLK48" s="41"/>
      <c r="HLL48" s="41"/>
      <c r="HLM48" s="41"/>
      <c r="HLN48" s="41"/>
      <c r="HLO48" s="41"/>
      <c r="HLP48" s="41"/>
      <c r="HLQ48" s="41"/>
      <c r="HLR48" s="41"/>
      <c r="HLS48" s="41"/>
      <c r="HLT48" s="41"/>
      <c r="HLU48" s="41"/>
      <c r="HLV48" s="41"/>
      <c r="HLW48" s="41"/>
      <c r="HLX48" s="41"/>
      <c r="HLY48" s="41"/>
      <c r="HLZ48" s="41"/>
      <c r="HMA48" s="41"/>
      <c r="HMB48" s="41"/>
      <c r="HMC48" s="41"/>
      <c r="HMD48" s="41"/>
      <c r="HME48" s="41"/>
      <c r="HMF48" s="41"/>
      <c r="HMG48" s="41"/>
      <c r="HMH48" s="41"/>
      <c r="HMI48" s="41"/>
      <c r="HMJ48" s="41"/>
      <c r="HMK48" s="41"/>
      <c r="HML48" s="41"/>
      <c r="HMM48" s="41"/>
      <c r="HMN48" s="41"/>
      <c r="HMO48" s="41"/>
      <c r="HMP48" s="41"/>
      <c r="HMQ48" s="41"/>
      <c r="HMR48" s="41"/>
      <c r="HMS48" s="41"/>
      <c r="HMT48" s="41"/>
      <c r="HMU48" s="41"/>
      <c r="HMV48" s="41"/>
      <c r="HMW48" s="41"/>
      <c r="HMX48" s="41"/>
      <c r="HMY48" s="41"/>
      <c r="HMZ48" s="41"/>
      <c r="HNA48" s="41"/>
      <c r="HNB48" s="41"/>
      <c r="HNC48" s="41"/>
      <c r="HND48" s="41"/>
      <c r="HNE48" s="41"/>
      <c r="HNF48" s="41"/>
      <c r="HNG48" s="41"/>
      <c r="HNH48" s="41"/>
      <c r="HNI48" s="41"/>
      <c r="HNJ48" s="41"/>
      <c r="HNK48" s="41"/>
      <c r="HNL48" s="41"/>
      <c r="HNM48" s="41"/>
      <c r="HNN48" s="41"/>
      <c r="HNO48" s="41"/>
      <c r="HNP48" s="41"/>
      <c r="HNQ48" s="41"/>
      <c r="HNR48" s="41"/>
      <c r="HNS48" s="41"/>
      <c r="HNT48" s="41"/>
      <c r="HNU48" s="41"/>
      <c r="HNV48" s="41"/>
      <c r="HNW48" s="41"/>
      <c r="HNX48" s="41"/>
      <c r="HNY48" s="41"/>
      <c r="HNZ48" s="41"/>
      <c r="HOA48" s="41"/>
      <c r="HOB48" s="41"/>
      <c r="HOC48" s="41"/>
      <c r="HOD48" s="41"/>
      <c r="HOE48" s="41"/>
      <c r="HOF48" s="41"/>
      <c r="HOG48" s="41"/>
      <c r="HOH48" s="41"/>
      <c r="HOI48" s="41"/>
      <c r="HOJ48" s="41"/>
      <c r="HOK48" s="41"/>
      <c r="HOL48" s="41"/>
      <c r="HOM48" s="41"/>
      <c r="HON48" s="41"/>
      <c r="HOO48" s="41"/>
      <c r="HOP48" s="41"/>
      <c r="HOQ48" s="41"/>
      <c r="HOR48" s="41"/>
      <c r="HOS48" s="41"/>
      <c r="HOT48" s="41"/>
      <c r="HOU48" s="41"/>
      <c r="HOV48" s="41"/>
      <c r="HOW48" s="41"/>
      <c r="HOX48" s="41"/>
      <c r="HOY48" s="41"/>
      <c r="HOZ48" s="41"/>
      <c r="HPA48" s="41"/>
      <c r="HPB48" s="41"/>
      <c r="HPC48" s="41"/>
      <c r="HPD48" s="41"/>
      <c r="HPE48" s="41"/>
      <c r="HPF48" s="41"/>
      <c r="HPG48" s="41"/>
      <c r="HPH48" s="41"/>
      <c r="HPI48" s="41"/>
      <c r="HPJ48" s="41"/>
      <c r="HPK48" s="41"/>
      <c r="HPL48" s="41"/>
      <c r="HPM48" s="41"/>
      <c r="HPN48" s="41"/>
      <c r="HPO48" s="41"/>
      <c r="HPP48" s="41"/>
      <c r="HPQ48" s="41"/>
      <c r="HPR48" s="41"/>
      <c r="HPS48" s="41"/>
      <c r="HPT48" s="41"/>
      <c r="HPU48" s="41"/>
      <c r="HPV48" s="41"/>
      <c r="HPW48" s="41"/>
      <c r="HPX48" s="41"/>
      <c r="HPY48" s="41"/>
      <c r="HPZ48" s="41"/>
      <c r="HQA48" s="41"/>
      <c r="HQB48" s="41"/>
      <c r="HQC48" s="41"/>
      <c r="HQD48" s="41"/>
      <c r="HQE48" s="41"/>
      <c r="HQF48" s="41"/>
      <c r="HQG48" s="41"/>
      <c r="HQH48" s="41"/>
      <c r="HQI48" s="41"/>
      <c r="HQJ48" s="41"/>
      <c r="HQK48" s="41"/>
      <c r="HQL48" s="41"/>
      <c r="HQM48" s="41"/>
      <c r="HQN48" s="41"/>
      <c r="HQO48" s="41"/>
      <c r="HQP48" s="41"/>
      <c r="HQQ48" s="41"/>
      <c r="HQR48" s="41"/>
      <c r="HQS48" s="41"/>
      <c r="HQT48" s="41"/>
      <c r="HQU48" s="41"/>
      <c r="HQV48" s="41"/>
      <c r="HQW48" s="41"/>
      <c r="HQX48" s="41"/>
      <c r="HQY48" s="41"/>
      <c r="HQZ48" s="41"/>
      <c r="HRA48" s="41"/>
      <c r="HRB48" s="41"/>
      <c r="HRC48" s="41"/>
      <c r="HRD48" s="41"/>
      <c r="HRE48" s="41"/>
      <c r="HRF48" s="41"/>
      <c r="HRG48" s="41"/>
      <c r="HRH48" s="41"/>
      <c r="HRI48" s="41"/>
      <c r="HRJ48" s="41"/>
      <c r="HRK48" s="41"/>
      <c r="HRL48" s="41"/>
      <c r="HRM48" s="41"/>
      <c r="HRN48" s="41"/>
      <c r="HRO48" s="41"/>
      <c r="HRP48" s="41"/>
      <c r="HRQ48" s="41"/>
      <c r="HRR48" s="41"/>
      <c r="HRS48" s="41"/>
      <c r="HRT48" s="41"/>
      <c r="HRU48" s="41"/>
      <c r="HRV48" s="41"/>
      <c r="HRW48" s="41"/>
      <c r="HRX48" s="41"/>
      <c r="HRY48" s="41"/>
      <c r="HRZ48" s="41"/>
      <c r="HSA48" s="41"/>
      <c r="HSB48" s="41"/>
      <c r="HSC48" s="41"/>
      <c r="HSD48" s="41"/>
      <c r="HSE48" s="41"/>
      <c r="HSF48" s="41"/>
      <c r="HSG48" s="41"/>
      <c r="HSH48" s="41"/>
      <c r="HSI48" s="41"/>
      <c r="HSJ48" s="41"/>
      <c r="HSK48" s="41"/>
      <c r="HSL48" s="41"/>
      <c r="HSM48" s="41"/>
      <c r="HSN48" s="41"/>
      <c r="HSO48" s="41"/>
      <c r="HSP48" s="41"/>
      <c r="HSQ48" s="41"/>
      <c r="HSR48" s="41"/>
      <c r="HSS48" s="41"/>
      <c r="HST48" s="41"/>
      <c r="HSU48" s="41"/>
      <c r="HSV48" s="41"/>
      <c r="HSW48" s="41"/>
      <c r="HSX48" s="41"/>
      <c r="HSY48" s="41"/>
      <c r="HSZ48" s="41"/>
      <c r="HTA48" s="41"/>
      <c r="HTB48" s="41"/>
      <c r="HTC48" s="41"/>
      <c r="HTD48" s="41"/>
      <c r="HTE48" s="41"/>
      <c r="HTF48" s="41"/>
      <c r="HTG48" s="41"/>
      <c r="HTH48" s="41"/>
      <c r="HTI48" s="41"/>
      <c r="HTJ48" s="41"/>
      <c r="HTK48" s="41"/>
      <c r="HTL48" s="41"/>
      <c r="HTM48" s="41"/>
      <c r="HTN48" s="41"/>
      <c r="HTO48" s="41"/>
      <c r="HTP48" s="41"/>
      <c r="HTQ48" s="41"/>
      <c r="HTR48" s="41"/>
      <c r="HTS48" s="41"/>
      <c r="HTT48" s="41"/>
      <c r="HTU48" s="41"/>
      <c r="HTV48" s="41"/>
      <c r="HTW48" s="41"/>
      <c r="HTX48" s="41"/>
      <c r="HTY48" s="41"/>
      <c r="HTZ48" s="41"/>
      <c r="HUA48" s="41"/>
      <c r="HUB48" s="41"/>
      <c r="HUC48" s="41"/>
      <c r="HUD48" s="41"/>
      <c r="HUE48" s="41"/>
      <c r="HUF48" s="41"/>
      <c r="HUG48" s="41"/>
      <c r="HUH48" s="41"/>
      <c r="HUI48" s="41"/>
      <c r="HUJ48" s="41"/>
      <c r="HUK48" s="41"/>
      <c r="HUL48" s="41"/>
      <c r="HUM48" s="41"/>
      <c r="HUN48" s="41"/>
      <c r="HUO48" s="41"/>
      <c r="HUP48" s="41"/>
      <c r="HUQ48" s="41"/>
      <c r="HUR48" s="41"/>
      <c r="HUS48" s="41"/>
      <c r="HUT48" s="41"/>
      <c r="HUU48" s="41"/>
      <c r="HUV48" s="41"/>
      <c r="HUW48" s="41"/>
      <c r="HUX48" s="41"/>
      <c r="HUY48" s="41"/>
      <c r="HUZ48" s="41"/>
      <c r="HVA48" s="41"/>
      <c r="HVB48" s="41"/>
      <c r="HVC48" s="41"/>
      <c r="HVD48" s="41"/>
      <c r="HVE48" s="41"/>
      <c r="HVF48" s="41"/>
      <c r="HVG48" s="41"/>
      <c r="HVH48" s="41"/>
      <c r="HVI48" s="41"/>
      <c r="HVJ48" s="41"/>
      <c r="HVK48" s="41"/>
      <c r="HVL48" s="41"/>
      <c r="HVM48" s="41"/>
      <c r="HVN48" s="41"/>
      <c r="HVO48" s="41"/>
      <c r="HVP48" s="41"/>
      <c r="HVQ48" s="41"/>
      <c r="HVR48" s="41"/>
      <c r="HVS48" s="41"/>
      <c r="HVT48" s="41"/>
      <c r="HVU48" s="41"/>
      <c r="HVV48" s="41"/>
      <c r="HVW48" s="41"/>
      <c r="HVX48" s="41"/>
      <c r="HVY48" s="41"/>
      <c r="HVZ48" s="41"/>
      <c r="HWA48" s="41"/>
      <c r="HWB48" s="41"/>
      <c r="HWC48" s="41"/>
      <c r="HWD48" s="41"/>
      <c r="HWE48" s="41"/>
      <c r="HWF48" s="41"/>
      <c r="HWG48" s="41"/>
      <c r="HWH48" s="41"/>
      <c r="HWI48" s="41"/>
      <c r="HWJ48" s="41"/>
      <c r="HWK48" s="41"/>
      <c r="HWL48" s="41"/>
      <c r="HWM48" s="41"/>
      <c r="HWN48" s="41"/>
      <c r="HWO48" s="41"/>
      <c r="HWP48" s="41"/>
      <c r="HWQ48" s="41"/>
      <c r="HWR48" s="41"/>
      <c r="HWS48" s="41"/>
      <c r="HWT48" s="41"/>
      <c r="HWU48" s="41"/>
      <c r="HWV48" s="41"/>
      <c r="HWW48" s="41"/>
      <c r="HWX48" s="41"/>
      <c r="HWY48" s="41"/>
      <c r="HWZ48" s="41"/>
      <c r="HXA48" s="41"/>
      <c r="HXB48" s="41"/>
      <c r="HXC48" s="41"/>
      <c r="HXD48" s="41"/>
      <c r="HXE48" s="41"/>
      <c r="HXF48" s="41"/>
      <c r="HXG48" s="41"/>
      <c r="HXH48" s="41"/>
      <c r="HXI48" s="41"/>
      <c r="HXJ48" s="41"/>
      <c r="HXK48" s="41"/>
      <c r="HXL48" s="41"/>
      <c r="HXM48" s="41"/>
      <c r="HXN48" s="41"/>
      <c r="HXO48" s="41"/>
      <c r="HXP48" s="41"/>
      <c r="HXQ48" s="41"/>
      <c r="HXR48" s="41"/>
      <c r="HXS48" s="41"/>
      <c r="HXT48" s="41"/>
      <c r="HXU48" s="41"/>
      <c r="HXV48" s="41"/>
      <c r="HXW48" s="41"/>
      <c r="HXX48" s="41"/>
      <c r="HXY48" s="41"/>
      <c r="HXZ48" s="41"/>
      <c r="HYA48" s="41"/>
      <c r="HYB48" s="41"/>
      <c r="HYC48" s="41"/>
      <c r="HYD48" s="41"/>
      <c r="HYE48" s="41"/>
      <c r="HYF48" s="41"/>
      <c r="HYG48" s="41"/>
      <c r="HYH48" s="41"/>
      <c r="HYI48" s="41"/>
      <c r="HYJ48" s="41"/>
      <c r="HYK48" s="41"/>
      <c r="HYL48" s="41"/>
      <c r="HYM48" s="41"/>
      <c r="HYN48" s="41"/>
      <c r="HYO48" s="41"/>
      <c r="HYP48" s="41"/>
      <c r="HYQ48" s="41"/>
      <c r="HYR48" s="41"/>
      <c r="HYS48" s="41"/>
      <c r="HYT48" s="41"/>
      <c r="HYU48" s="41"/>
      <c r="HYV48" s="41"/>
      <c r="HYW48" s="41"/>
      <c r="HYX48" s="41"/>
      <c r="HYY48" s="41"/>
      <c r="HYZ48" s="41"/>
      <c r="HZA48" s="41"/>
      <c r="HZB48" s="41"/>
      <c r="HZC48" s="41"/>
      <c r="HZD48" s="41"/>
      <c r="HZE48" s="41"/>
      <c r="HZF48" s="41"/>
      <c r="HZG48" s="41"/>
      <c r="HZH48" s="41"/>
      <c r="HZI48" s="41"/>
      <c r="HZJ48" s="41"/>
      <c r="HZK48" s="41"/>
      <c r="HZL48" s="41"/>
      <c r="HZM48" s="41"/>
      <c r="HZN48" s="41"/>
      <c r="HZO48" s="41"/>
      <c r="HZP48" s="41"/>
      <c r="HZQ48" s="41"/>
      <c r="HZR48" s="41"/>
      <c r="HZS48" s="41"/>
      <c r="HZT48" s="41"/>
      <c r="HZU48" s="41"/>
      <c r="HZV48" s="41"/>
      <c r="HZW48" s="41"/>
      <c r="HZX48" s="41"/>
      <c r="HZY48" s="41"/>
      <c r="HZZ48" s="41"/>
      <c r="IAA48" s="41"/>
      <c r="IAB48" s="41"/>
      <c r="IAC48" s="41"/>
      <c r="IAD48" s="41"/>
      <c r="IAE48" s="41"/>
      <c r="IAF48" s="41"/>
      <c r="IAG48" s="41"/>
      <c r="IAH48" s="41"/>
      <c r="IAI48" s="41"/>
      <c r="IAJ48" s="41"/>
      <c r="IAK48" s="41"/>
      <c r="IAL48" s="41"/>
      <c r="IAM48" s="41"/>
      <c r="IAN48" s="41"/>
      <c r="IAO48" s="41"/>
      <c r="IAP48" s="41"/>
      <c r="IAQ48" s="41"/>
      <c r="IAR48" s="41"/>
      <c r="IAS48" s="41"/>
      <c r="IAT48" s="41"/>
      <c r="IAU48" s="41"/>
      <c r="IAV48" s="41"/>
      <c r="IAW48" s="41"/>
      <c r="IAX48" s="41"/>
      <c r="IAY48" s="41"/>
      <c r="IAZ48" s="41"/>
      <c r="IBA48" s="41"/>
      <c r="IBB48" s="41"/>
      <c r="IBC48" s="41"/>
      <c r="IBD48" s="41"/>
      <c r="IBE48" s="41"/>
      <c r="IBF48" s="41"/>
      <c r="IBG48" s="41"/>
      <c r="IBH48" s="41"/>
      <c r="IBI48" s="41"/>
      <c r="IBJ48" s="41"/>
      <c r="IBK48" s="41"/>
      <c r="IBL48" s="41"/>
      <c r="IBM48" s="41"/>
      <c r="IBN48" s="41"/>
      <c r="IBO48" s="41"/>
      <c r="IBP48" s="41"/>
      <c r="IBQ48" s="41"/>
      <c r="IBR48" s="41"/>
      <c r="IBS48" s="41"/>
      <c r="IBT48" s="41"/>
      <c r="IBU48" s="41"/>
      <c r="IBV48" s="41"/>
      <c r="IBW48" s="41"/>
      <c r="IBX48" s="41"/>
      <c r="IBY48" s="41"/>
      <c r="IBZ48" s="41"/>
      <c r="ICA48" s="41"/>
      <c r="ICB48" s="41"/>
      <c r="ICC48" s="41"/>
      <c r="ICD48" s="41"/>
      <c r="ICE48" s="41"/>
      <c r="ICF48" s="41"/>
      <c r="ICG48" s="41"/>
      <c r="ICH48" s="41"/>
      <c r="ICI48" s="41"/>
      <c r="ICJ48" s="41"/>
      <c r="ICK48" s="41"/>
      <c r="ICL48" s="41"/>
      <c r="ICM48" s="41"/>
      <c r="ICN48" s="41"/>
      <c r="ICO48" s="41"/>
      <c r="ICP48" s="41"/>
      <c r="ICQ48" s="41"/>
      <c r="ICR48" s="41"/>
      <c r="ICS48" s="41"/>
      <c r="ICT48" s="41"/>
      <c r="ICU48" s="41"/>
      <c r="ICV48" s="41"/>
      <c r="ICW48" s="41"/>
      <c r="ICX48" s="41"/>
      <c r="ICY48" s="41"/>
      <c r="ICZ48" s="41"/>
      <c r="IDA48" s="41"/>
      <c r="IDB48" s="41"/>
      <c r="IDC48" s="41"/>
      <c r="IDD48" s="41"/>
      <c r="IDE48" s="41"/>
      <c r="IDF48" s="41"/>
      <c r="IDG48" s="41"/>
      <c r="IDH48" s="41"/>
      <c r="IDI48" s="41"/>
      <c r="IDJ48" s="41"/>
      <c r="IDK48" s="41"/>
      <c r="IDL48" s="41"/>
      <c r="IDM48" s="41"/>
      <c r="IDN48" s="41"/>
      <c r="IDO48" s="41"/>
      <c r="IDP48" s="41"/>
      <c r="IDQ48" s="41"/>
      <c r="IDR48" s="41"/>
      <c r="IDS48" s="41"/>
      <c r="IDT48" s="41"/>
      <c r="IDU48" s="41"/>
      <c r="IDV48" s="41"/>
      <c r="IDW48" s="41"/>
      <c r="IDX48" s="41"/>
      <c r="IDY48" s="41"/>
      <c r="IDZ48" s="41"/>
      <c r="IEA48" s="41"/>
      <c r="IEB48" s="41"/>
      <c r="IEC48" s="41"/>
      <c r="IED48" s="41"/>
      <c r="IEE48" s="41"/>
      <c r="IEF48" s="41"/>
      <c r="IEG48" s="41"/>
      <c r="IEH48" s="41"/>
      <c r="IEI48" s="41"/>
      <c r="IEJ48" s="41"/>
      <c r="IEK48" s="41"/>
      <c r="IEL48" s="41"/>
      <c r="IEM48" s="41"/>
      <c r="IEN48" s="41"/>
      <c r="IEO48" s="41"/>
      <c r="IEP48" s="41"/>
      <c r="IEQ48" s="41"/>
      <c r="IER48" s="41"/>
      <c r="IES48" s="41"/>
      <c r="IET48" s="41"/>
      <c r="IEU48" s="41"/>
      <c r="IEV48" s="41"/>
      <c r="IEW48" s="41"/>
      <c r="IEX48" s="41"/>
      <c r="IEY48" s="41"/>
      <c r="IEZ48" s="41"/>
      <c r="IFA48" s="41"/>
      <c r="IFB48" s="41"/>
      <c r="IFC48" s="41"/>
      <c r="IFD48" s="41"/>
      <c r="IFE48" s="41"/>
      <c r="IFF48" s="41"/>
      <c r="IFG48" s="41"/>
      <c r="IFH48" s="41"/>
      <c r="IFI48" s="41"/>
      <c r="IFJ48" s="41"/>
      <c r="IFK48" s="41"/>
      <c r="IFL48" s="41"/>
      <c r="IFM48" s="41"/>
      <c r="IFN48" s="41"/>
      <c r="IFO48" s="41"/>
      <c r="IFP48" s="41"/>
      <c r="IFQ48" s="41"/>
      <c r="IFR48" s="41"/>
      <c r="IFS48" s="41"/>
      <c r="IFT48" s="41"/>
      <c r="IFU48" s="41"/>
      <c r="IFV48" s="41"/>
      <c r="IFW48" s="41"/>
      <c r="IFX48" s="41"/>
      <c r="IFY48" s="41"/>
      <c r="IFZ48" s="41"/>
      <c r="IGA48" s="41"/>
      <c r="IGB48" s="41"/>
      <c r="IGC48" s="41"/>
      <c r="IGD48" s="41"/>
      <c r="IGE48" s="41"/>
      <c r="IGF48" s="41"/>
      <c r="IGG48" s="41"/>
      <c r="IGH48" s="41"/>
      <c r="IGI48" s="41"/>
      <c r="IGJ48" s="41"/>
      <c r="IGK48" s="41"/>
      <c r="IGL48" s="41"/>
      <c r="IGM48" s="41"/>
      <c r="IGN48" s="41"/>
      <c r="IGO48" s="41"/>
      <c r="IGP48" s="41"/>
      <c r="IGQ48" s="41"/>
      <c r="IGR48" s="41"/>
      <c r="IGS48" s="41"/>
      <c r="IGT48" s="41"/>
      <c r="IGU48" s="41"/>
      <c r="IGV48" s="41"/>
      <c r="IGW48" s="41"/>
      <c r="IGX48" s="41"/>
      <c r="IGY48" s="41"/>
      <c r="IGZ48" s="41"/>
      <c r="IHA48" s="41"/>
      <c r="IHB48" s="41"/>
      <c r="IHC48" s="41"/>
      <c r="IHD48" s="41"/>
      <c r="IHE48" s="41"/>
      <c r="IHF48" s="41"/>
      <c r="IHG48" s="41"/>
      <c r="IHH48" s="41"/>
      <c r="IHI48" s="41"/>
      <c r="IHJ48" s="41"/>
      <c r="IHK48" s="41"/>
      <c r="IHL48" s="41"/>
      <c r="IHM48" s="41"/>
      <c r="IHN48" s="41"/>
      <c r="IHO48" s="41"/>
      <c r="IHP48" s="41"/>
      <c r="IHQ48" s="41"/>
      <c r="IHR48" s="41"/>
      <c r="IHS48" s="41"/>
      <c r="IHT48" s="41"/>
      <c r="IHU48" s="41"/>
      <c r="IHV48" s="41"/>
      <c r="IHW48" s="41"/>
      <c r="IHX48" s="41"/>
      <c r="IHY48" s="41"/>
      <c r="IHZ48" s="41"/>
      <c r="IIA48" s="41"/>
      <c r="IIB48" s="41"/>
      <c r="IIC48" s="41"/>
      <c r="IID48" s="41"/>
      <c r="IIE48" s="41"/>
      <c r="IIF48" s="41"/>
      <c r="IIG48" s="41"/>
      <c r="IIH48" s="41"/>
      <c r="III48" s="41"/>
      <c r="IIJ48" s="41"/>
      <c r="IIK48" s="41"/>
      <c r="IIL48" s="41"/>
      <c r="IIM48" s="41"/>
      <c r="IIN48" s="41"/>
      <c r="IIO48" s="41"/>
      <c r="IIP48" s="41"/>
      <c r="IIQ48" s="41"/>
      <c r="IIR48" s="41"/>
      <c r="IIS48" s="41"/>
      <c r="IIT48" s="41"/>
      <c r="IIU48" s="41"/>
      <c r="IIV48" s="41"/>
      <c r="IIW48" s="41"/>
      <c r="IIX48" s="41"/>
      <c r="IIY48" s="41"/>
      <c r="IIZ48" s="41"/>
      <c r="IJA48" s="41"/>
      <c r="IJB48" s="41"/>
      <c r="IJC48" s="41"/>
      <c r="IJD48" s="41"/>
      <c r="IJE48" s="41"/>
      <c r="IJF48" s="41"/>
      <c r="IJG48" s="41"/>
      <c r="IJH48" s="41"/>
      <c r="IJI48" s="41"/>
      <c r="IJJ48" s="41"/>
      <c r="IJK48" s="41"/>
      <c r="IJL48" s="41"/>
      <c r="IJM48" s="41"/>
      <c r="IJN48" s="41"/>
      <c r="IJO48" s="41"/>
      <c r="IJP48" s="41"/>
      <c r="IJQ48" s="41"/>
      <c r="IJR48" s="41"/>
      <c r="IJS48" s="41"/>
      <c r="IJT48" s="41"/>
      <c r="IJU48" s="41"/>
      <c r="IJV48" s="41"/>
      <c r="IJW48" s="41"/>
      <c r="IJX48" s="41"/>
      <c r="IJY48" s="41"/>
      <c r="IJZ48" s="41"/>
      <c r="IKA48" s="41"/>
      <c r="IKB48" s="41"/>
      <c r="IKC48" s="41"/>
      <c r="IKD48" s="41"/>
      <c r="IKE48" s="41"/>
      <c r="IKF48" s="41"/>
      <c r="IKG48" s="41"/>
      <c r="IKH48" s="41"/>
      <c r="IKI48" s="41"/>
      <c r="IKJ48" s="41"/>
      <c r="IKK48" s="41"/>
      <c r="IKL48" s="41"/>
      <c r="IKM48" s="41"/>
      <c r="IKN48" s="41"/>
      <c r="IKO48" s="41"/>
      <c r="IKP48" s="41"/>
      <c r="IKQ48" s="41"/>
      <c r="IKR48" s="41"/>
      <c r="IKS48" s="41"/>
      <c r="IKT48" s="41"/>
      <c r="IKU48" s="41"/>
      <c r="IKV48" s="41"/>
      <c r="IKW48" s="41"/>
      <c r="IKX48" s="41"/>
      <c r="IKY48" s="41"/>
      <c r="IKZ48" s="41"/>
      <c r="ILA48" s="41"/>
      <c r="ILB48" s="41"/>
      <c r="ILC48" s="41"/>
      <c r="ILD48" s="41"/>
      <c r="ILE48" s="41"/>
      <c r="ILF48" s="41"/>
      <c r="ILG48" s="41"/>
      <c r="ILH48" s="41"/>
      <c r="ILI48" s="41"/>
      <c r="ILJ48" s="41"/>
      <c r="ILK48" s="41"/>
      <c r="ILL48" s="41"/>
      <c r="ILM48" s="41"/>
      <c r="ILN48" s="41"/>
      <c r="ILO48" s="41"/>
      <c r="ILP48" s="41"/>
      <c r="ILQ48" s="41"/>
      <c r="ILR48" s="41"/>
      <c r="ILS48" s="41"/>
      <c r="ILT48" s="41"/>
      <c r="ILU48" s="41"/>
      <c r="ILV48" s="41"/>
      <c r="ILW48" s="41"/>
      <c r="ILX48" s="41"/>
      <c r="ILY48" s="41"/>
      <c r="ILZ48" s="41"/>
      <c r="IMA48" s="41"/>
      <c r="IMB48" s="41"/>
      <c r="IMC48" s="41"/>
      <c r="IMD48" s="41"/>
      <c r="IME48" s="41"/>
      <c r="IMF48" s="41"/>
      <c r="IMG48" s="41"/>
      <c r="IMH48" s="41"/>
      <c r="IMI48" s="41"/>
      <c r="IMJ48" s="41"/>
      <c r="IMK48" s="41"/>
      <c r="IML48" s="41"/>
      <c r="IMM48" s="41"/>
      <c r="IMN48" s="41"/>
      <c r="IMO48" s="41"/>
      <c r="IMP48" s="41"/>
      <c r="IMQ48" s="41"/>
      <c r="IMR48" s="41"/>
      <c r="IMS48" s="41"/>
      <c r="IMT48" s="41"/>
      <c r="IMU48" s="41"/>
      <c r="IMV48" s="41"/>
      <c r="IMW48" s="41"/>
      <c r="IMX48" s="41"/>
      <c r="IMY48" s="41"/>
      <c r="IMZ48" s="41"/>
      <c r="INA48" s="41"/>
      <c r="INB48" s="41"/>
      <c r="INC48" s="41"/>
      <c r="IND48" s="41"/>
      <c r="INE48" s="41"/>
      <c r="INF48" s="41"/>
      <c r="ING48" s="41"/>
      <c r="INH48" s="41"/>
      <c r="INI48" s="41"/>
      <c r="INJ48" s="41"/>
      <c r="INK48" s="41"/>
      <c r="INL48" s="41"/>
      <c r="INM48" s="41"/>
      <c r="INN48" s="41"/>
      <c r="INO48" s="41"/>
      <c r="INP48" s="41"/>
      <c r="INQ48" s="41"/>
      <c r="INR48" s="41"/>
      <c r="INS48" s="41"/>
      <c r="INT48" s="41"/>
      <c r="INU48" s="41"/>
      <c r="INV48" s="41"/>
      <c r="INW48" s="41"/>
      <c r="INX48" s="41"/>
      <c r="INY48" s="41"/>
      <c r="INZ48" s="41"/>
      <c r="IOA48" s="41"/>
      <c r="IOB48" s="41"/>
      <c r="IOC48" s="41"/>
      <c r="IOD48" s="41"/>
      <c r="IOE48" s="41"/>
      <c r="IOF48" s="41"/>
      <c r="IOG48" s="41"/>
      <c r="IOH48" s="41"/>
      <c r="IOI48" s="41"/>
      <c r="IOJ48" s="41"/>
      <c r="IOK48" s="41"/>
      <c r="IOL48" s="41"/>
      <c r="IOM48" s="41"/>
      <c r="ION48" s="41"/>
      <c r="IOO48" s="41"/>
      <c r="IOP48" s="41"/>
      <c r="IOQ48" s="41"/>
      <c r="IOR48" s="41"/>
      <c r="IOS48" s="41"/>
      <c r="IOT48" s="41"/>
      <c r="IOU48" s="41"/>
      <c r="IOV48" s="41"/>
      <c r="IOW48" s="41"/>
      <c r="IOX48" s="41"/>
      <c r="IOY48" s="41"/>
      <c r="IOZ48" s="41"/>
      <c r="IPA48" s="41"/>
      <c r="IPB48" s="41"/>
      <c r="IPC48" s="41"/>
      <c r="IPD48" s="41"/>
      <c r="IPE48" s="41"/>
      <c r="IPF48" s="41"/>
      <c r="IPG48" s="41"/>
      <c r="IPH48" s="41"/>
      <c r="IPI48" s="41"/>
      <c r="IPJ48" s="41"/>
      <c r="IPK48" s="41"/>
      <c r="IPL48" s="41"/>
      <c r="IPM48" s="41"/>
      <c r="IPN48" s="41"/>
      <c r="IPO48" s="41"/>
      <c r="IPP48" s="41"/>
      <c r="IPQ48" s="41"/>
      <c r="IPR48" s="41"/>
      <c r="IPS48" s="41"/>
      <c r="IPT48" s="41"/>
      <c r="IPU48" s="41"/>
      <c r="IPV48" s="41"/>
      <c r="IPW48" s="41"/>
      <c r="IPX48" s="41"/>
      <c r="IPY48" s="41"/>
      <c r="IPZ48" s="41"/>
      <c r="IQA48" s="41"/>
      <c r="IQB48" s="41"/>
      <c r="IQC48" s="41"/>
      <c r="IQD48" s="41"/>
      <c r="IQE48" s="41"/>
      <c r="IQF48" s="41"/>
      <c r="IQG48" s="41"/>
      <c r="IQH48" s="41"/>
      <c r="IQI48" s="41"/>
      <c r="IQJ48" s="41"/>
      <c r="IQK48" s="41"/>
      <c r="IQL48" s="41"/>
      <c r="IQM48" s="41"/>
      <c r="IQN48" s="41"/>
      <c r="IQO48" s="41"/>
      <c r="IQP48" s="41"/>
      <c r="IQQ48" s="41"/>
      <c r="IQR48" s="41"/>
      <c r="IQS48" s="41"/>
      <c r="IQT48" s="41"/>
      <c r="IQU48" s="41"/>
      <c r="IQV48" s="41"/>
      <c r="IQW48" s="41"/>
      <c r="IQX48" s="41"/>
      <c r="IQY48" s="41"/>
      <c r="IQZ48" s="41"/>
      <c r="IRA48" s="41"/>
      <c r="IRB48" s="41"/>
      <c r="IRC48" s="41"/>
      <c r="IRD48" s="41"/>
      <c r="IRE48" s="41"/>
      <c r="IRF48" s="41"/>
      <c r="IRG48" s="41"/>
      <c r="IRH48" s="41"/>
      <c r="IRI48" s="41"/>
      <c r="IRJ48" s="41"/>
      <c r="IRK48" s="41"/>
      <c r="IRL48" s="41"/>
      <c r="IRM48" s="41"/>
      <c r="IRN48" s="41"/>
      <c r="IRO48" s="41"/>
      <c r="IRP48" s="41"/>
      <c r="IRQ48" s="41"/>
      <c r="IRR48" s="41"/>
      <c r="IRS48" s="41"/>
      <c r="IRT48" s="41"/>
      <c r="IRU48" s="41"/>
      <c r="IRV48" s="41"/>
      <c r="IRW48" s="41"/>
      <c r="IRX48" s="41"/>
      <c r="IRY48" s="41"/>
      <c r="IRZ48" s="41"/>
      <c r="ISA48" s="41"/>
      <c r="ISB48" s="41"/>
      <c r="ISC48" s="41"/>
      <c r="ISD48" s="41"/>
      <c r="ISE48" s="41"/>
      <c r="ISF48" s="41"/>
      <c r="ISG48" s="41"/>
      <c r="ISH48" s="41"/>
      <c r="ISI48" s="41"/>
      <c r="ISJ48" s="41"/>
      <c r="ISK48" s="41"/>
      <c r="ISL48" s="41"/>
      <c r="ISM48" s="41"/>
      <c r="ISN48" s="41"/>
      <c r="ISO48" s="41"/>
      <c r="ISP48" s="41"/>
      <c r="ISQ48" s="41"/>
      <c r="ISR48" s="41"/>
      <c r="ISS48" s="41"/>
      <c r="IST48" s="41"/>
      <c r="ISU48" s="41"/>
      <c r="ISV48" s="41"/>
      <c r="ISW48" s="41"/>
      <c r="ISX48" s="41"/>
      <c r="ISY48" s="41"/>
      <c r="ISZ48" s="41"/>
      <c r="ITA48" s="41"/>
      <c r="ITB48" s="41"/>
      <c r="ITC48" s="41"/>
      <c r="ITD48" s="41"/>
      <c r="ITE48" s="41"/>
      <c r="ITF48" s="41"/>
      <c r="ITG48" s="41"/>
      <c r="ITH48" s="41"/>
      <c r="ITI48" s="41"/>
      <c r="ITJ48" s="41"/>
      <c r="ITK48" s="41"/>
      <c r="ITL48" s="41"/>
      <c r="ITM48" s="41"/>
      <c r="ITN48" s="41"/>
      <c r="ITO48" s="41"/>
      <c r="ITP48" s="41"/>
      <c r="ITQ48" s="41"/>
      <c r="ITR48" s="41"/>
      <c r="ITS48" s="41"/>
      <c r="ITT48" s="41"/>
      <c r="ITU48" s="41"/>
      <c r="ITV48" s="41"/>
      <c r="ITW48" s="41"/>
      <c r="ITX48" s="41"/>
      <c r="ITY48" s="41"/>
      <c r="ITZ48" s="41"/>
      <c r="IUA48" s="41"/>
      <c r="IUB48" s="41"/>
      <c r="IUC48" s="41"/>
      <c r="IUD48" s="41"/>
      <c r="IUE48" s="41"/>
      <c r="IUF48" s="41"/>
      <c r="IUG48" s="41"/>
      <c r="IUH48" s="41"/>
      <c r="IUI48" s="41"/>
      <c r="IUJ48" s="41"/>
      <c r="IUK48" s="41"/>
      <c r="IUL48" s="41"/>
      <c r="IUM48" s="41"/>
      <c r="IUN48" s="41"/>
      <c r="IUO48" s="41"/>
      <c r="IUP48" s="41"/>
      <c r="IUQ48" s="41"/>
      <c r="IUR48" s="41"/>
      <c r="IUS48" s="41"/>
      <c r="IUT48" s="41"/>
      <c r="IUU48" s="41"/>
      <c r="IUV48" s="41"/>
      <c r="IUW48" s="41"/>
      <c r="IUX48" s="41"/>
      <c r="IUY48" s="41"/>
      <c r="IUZ48" s="41"/>
      <c r="IVA48" s="41"/>
      <c r="IVB48" s="41"/>
      <c r="IVC48" s="41"/>
      <c r="IVD48" s="41"/>
      <c r="IVE48" s="41"/>
      <c r="IVF48" s="41"/>
      <c r="IVG48" s="41"/>
      <c r="IVH48" s="41"/>
      <c r="IVI48" s="41"/>
      <c r="IVJ48" s="41"/>
      <c r="IVK48" s="41"/>
      <c r="IVL48" s="41"/>
      <c r="IVM48" s="41"/>
      <c r="IVN48" s="41"/>
      <c r="IVO48" s="41"/>
      <c r="IVP48" s="41"/>
      <c r="IVQ48" s="41"/>
      <c r="IVR48" s="41"/>
      <c r="IVS48" s="41"/>
      <c r="IVT48" s="41"/>
      <c r="IVU48" s="41"/>
      <c r="IVV48" s="41"/>
      <c r="IVW48" s="41"/>
      <c r="IVX48" s="41"/>
      <c r="IVY48" s="41"/>
      <c r="IVZ48" s="41"/>
      <c r="IWA48" s="41"/>
      <c r="IWB48" s="41"/>
      <c r="IWC48" s="41"/>
      <c r="IWD48" s="41"/>
      <c r="IWE48" s="41"/>
      <c r="IWF48" s="41"/>
      <c r="IWG48" s="41"/>
      <c r="IWH48" s="41"/>
      <c r="IWI48" s="41"/>
      <c r="IWJ48" s="41"/>
      <c r="IWK48" s="41"/>
      <c r="IWL48" s="41"/>
      <c r="IWM48" s="41"/>
      <c r="IWN48" s="41"/>
      <c r="IWO48" s="41"/>
      <c r="IWP48" s="41"/>
      <c r="IWQ48" s="41"/>
      <c r="IWR48" s="41"/>
      <c r="IWS48" s="41"/>
      <c r="IWT48" s="41"/>
      <c r="IWU48" s="41"/>
      <c r="IWV48" s="41"/>
      <c r="IWW48" s="41"/>
      <c r="IWX48" s="41"/>
      <c r="IWY48" s="41"/>
      <c r="IWZ48" s="41"/>
      <c r="IXA48" s="41"/>
      <c r="IXB48" s="41"/>
      <c r="IXC48" s="41"/>
      <c r="IXD48" s="41"/>
      <c r="IXE48" s="41"/>
      <c r="IXF48" s="41"/>
      <c r="IXG48" s="41"/>
      <c r="IXH48" s="41"/>
      <c r="IXI48" s="41"/>
      <c r="IXJ48" s="41"/>
      <c r="IXK48" s="41"/>
      <c r="IXL48" s="41"/>
      <c r="IXM48" s="41"/>
      <c r="IXN48" s="41"/>
      <c r="IXO48" s="41"/>
      <c r="IXP48" s="41"/>
      <c r="IXQ48" s="41"/>
      <c r="IXR48" s="41"/>
      <c r="IXS48" s="41"/>
      <c r="IXT48" s="41"/>
      <c r="IXU48" s="41"/>
      <c r="IXV48" s="41"/>
      <c r="IXW48" s="41"/>
      <c r="IXX48" s="41"/>
      <c r="IXY48" s="41"/>
      <c r="IXZ48" s="41"/>
      <c r="IYA48" s="41"/>
      <c r="IYB48" s="41"/>
      <c r="IYC48" s="41"/>
      <c r="IYD48" s="41"/>
      <c r="IYE48" s="41"/>
      <c r="IYF48" s="41"/>
      <c r="IYG48" s="41"/>
      <c r="IYH48" s="41"/>
      <c r="IYI48" s="41"/>
      <c r="IYJ48" s="41"/>
      <c r="IYK48" s="41"/>
      <c r="IYL48" s="41"/>
      <c r="IYM48" s="41"/>
      <c r="IYN48" s="41"/>
      <c r="IYO48" s="41"/>
      <c r="IYP48" s="41"/>
      <c r="IYQ48" s="41"/>
      <c r="IYR48" s="41"/>
      <c r="IYS48" s="41"/>
      <c r="IYT48" s="41"/>
      <c r="IYU48" s="41"/>
      <c r="IYV48" s="41"/>
      <c r="IYW48" s="41"/>
      <c r="IYX48" s="41"/>
      <c r="IYY48" s="41"/>
      <c r="IYZ48" s="41"/>
      <c r="IZA48" s="41"/>
      <c r="IZB48" s="41"/>
      <c r="IZC48" s="41"/>
      <c r="IZD48" s="41"/>
      <c r="IZE48" s="41"/>
      <c r="IZF48" s="41"/>
      <c r="IZG48" s="41"/>
      <c r="IZH48" s="41"/>
      <c r="IZI48" s="41"/>
      <c r="IZJ48" s="41"/>
      <c r="IZK48" s="41"/>
      <c r="IZL48" s="41"/>
      <c r="IZM48" s="41"/>
      <c r="IZN48" s="41"/>
      <c r="IZO48" s="41"/>
      <c r="IZP48" s="41"/>
      <c r="IZQ48" s="41"/>
      <c r="IZR48" s="41"/>
      <c r="IZS48" s="41"/>
      <c r="IZT48" s="41"/>
      <c r="IZU48" s="41"/>
      <c r="IZV48" s="41"/>
      <c r="IZW48" s="41"/>
      <c r="IZX48" s="41"/>
      <c r="IZY48" s="41"/>
      <c r="IZZ48" s="41"/>
      <c r="JAA48" s="41"/>
      <c r="JAB48" s="41"/>
      <c r="JAC48" s="41"/>
      <c r="JAD48" s="41"/>
      <c r="JAE48" s="41"/>
      <c r="JAF48" s="41"/>
      <c r="JAG48" s="41"/>
      <c r="JAH48" s="41"/>
      <c r="JAI48" s="41"/>
      <c r="JAJ48" s="41"/>
      <c r="JAK48" s="41"/>
      <c r="JAL48" s="41"/>
      <c r="JAM48" s="41"/>
      <c r="JAN48" s="41"/>
      <c r="JAO48" s="41"/>
      <c r="JAP48" s="41"/>
      <c r="JAQ48" s="41"/>
      <c r="JAR48" s="41"/>
      <c r="JAS48" s="41"/>
      <c r="JAT48" s="41"/>
      <c r="JAU48" s="41"/>
      <c r="JAV48" s="41"/>
      <c r="JAW48" s="41"/>
      <c r="JAX48" s="41"/>
      <c r="JAY48" s="41"/>
      <c r="JAZ48" s="41"/>
      <c r="JBA48" s="41"/>
      <c r="JBB48" s="41"/>
      <c r="JBC48" s="41"/>
      <c r="JBD48" s="41"/>
      <c r="JBE48" s="41"/>
      <c r="JBF48" s="41"/>
      <c r="JBG48" s="41"/>
      <c r="JBH48" s="41"/>
      <c r="JBI48" s="41"/>
      <c r="JBJ48" s="41"/>
      <c r="JBK48" s="41"/>
      <c r="JBL48" s="41"/>
      <c r="JBM48" s="41"/>
      <c r="JBN48" s="41"/>
      <c r="JBO48" s="41"/>
      <c r="JBP48" s="41"/>
      <c r="JBQ48" s="41"/>
      <c r="JBR48" s="41"/>
      <c r="JBS48" s="41"/>
      <c r="JBT48" s="41"/>
      <c r="JBU48" s="41"/>
      <c r="JBV48" s="41"/>
      <c r="JBW48" s="41"/>
      <c r="JBX48" s="41"/>
      <c r="JBY48" s="41"/>
      <c r="JBZ48" s="41"/>
      <c r="JCA48" s="41"/>
      <c r="JCB48" s="41"/>
      <c r="JCC48" s="41"/>
      <c r="JCD48" s="41"/>
      <c r="JCE48" s="41"/>
      <c r="JCF48" s="41"/>
      <c r="JCG48" s="41"/>
      <c r="JCH48" s="41"/>
      <c r="JCI48" s="41"/>
      <c r="JCJ48" s="41"/>
      <c r="JCK48" s="41"/>
      <c r="JCL48" s="41"/>
      <c r="JCM48" s="41"/>
      <c r="JCN48" s="41"/>
      <c r="JCO48" s="41"/>
      <c r="JCP48" s="41"/>
      <c r="JCQ48" s="41"/>
      <c r="JCR48" s="41"/>
      <c r="JCS48" s="41"/>
      <c r="JCT48" s="41"/>
      <c r="JCU48" s="41"/>
      <c r="JCV48" s="41"/>
      <c r="JCW48" s="41"/>
      <c r="JCX48" s="41"/>
      <c r="JCY48" s="41"/>
      <c r="JCZ48" s="41"/>
      <c r="JDA48" s="41"/>
      <c r="JDB48" s="41"/>
      <c r="JDC48" s="41"/>
      <c r="JDD48" s="41"/>
      <c r="JDE48" s="41"/>
      <c r="JDF48" s="41"/>
      <c r="JDG48" s="41"/>
      <c r="JDH48" s="41"/>
      <c r="JDI48" s="41"/>
      <c r="JDJ48" s="41"/>
      <c r="JDK48" s="41"/>
      <c r="JDL48" s="41"/>
      <c r="JDM48" s="41"/>
      <c r="JDN48" s="41"/>
      <c r="JDO48" s="41"/>
      <c r="JDP48" s="41"/>
      <c r="JDQ48" s="41"/>
      <c r="JDR48" s="41"/>
      <c r="JDS48" s="41"/>
      <c r="JDT48" s="41"/>
      <c r="JDU48" s="41"/>
      <c r="JDV48" s="41"/>
      <c r="JDW48" s="41"/>
      <c r="JDX48" s="41"/>
      <c r="JDY48" s="41"/>
      <c r="JDZ48" s="41"/>
      <c r="JEA48" s="41"/>
      <c r="JEB48" s="41"/>
      <c r="JEC48" s="41"/>
      <c r="JED48" s="41"/>
      <c r="JEE48" s="41"/>
      <c r="JEF48" s="41"/>
      <c r="JEG48" s="41"/>
      <c r="JEH48" s="41"/>
      <c r="JEI48" s="41"/>
      <c r="JEJ48" s="41"/>
      <c r="JEK48" s="41"/>
      <c r="JEL48" s="41"/>
      <c r="JEM48" s="41"/>
      <c r="JEN48" s="41"/>
      <c r="JEO48" s="41"/>
      <c r="JEP48" s="41"/>
      <c r="JEQ48" s="41"/>
      <c r="JER48" s="41"/>
      <c r="JES48" s="41"/>
      <c r="JET48" s="41"/>
      <c r="JEU48" s="41"/>
      <c r="JEV48" s="41"/>
      <c r="JEW48" s="41"/>
      <c r="JEX48" s="41"/>
      <c r="JEY48" s="41"/>
      <c r="JEZ48" s="41"/>
      <c r="JFA48" s="41"/>
      <c r="JFB48" s="41"/>
      <c r="JFC48" s="41"/>
      <c r="JFD48" s="41"/>
      <c r="JFE48" s="41"/>
      <c r="JFF48" s="41"/>
      <c r="JFG48" s="41"/>
      <c r="JFH48" s="41"/>
      <c r="JFI48" s="41"/>
      <c r="JFJ48" s="41"/>
      <c r="JFK48" s="41"/>
      <c r="JFL48" s="41"/>
      <c r="JFM48" s="41"/>
      <c r="JFN48" s="41"/>
      <c r="JFO48" s="41"/>
      <c r="JFP48" s="41"/>
      <c r="JFQ48" s="41"/>
      <c r="JFR48" s="41"/>
      <c r="JFS48" s="41"/>
      <c r="JFT48" s="41"/>
      <c r="JFU48" s="41"/>
      <c r="JFV48" s="41"/>
      <c r="JFW48" s="41"/>
      <c r="JFX48" s="41"/>
      <c r="JFY48" s="41"/>
      <c r="JFZ48" s="41"/>
      <c r="JGA48" s="41"/>
      <c r="JGB48" s="41"/>
      <c r="JGC48" s="41"/>
      <c r="JGD48" s="41"/>
      <c r="JGE48" s="41"/>
      <c r="JGF48" s="41"/>
      <c r="JGG48" s="41"/>
      <c r="JGH48" s="41"/>
      <c r="JGI48" s="41"/>
      <c r="JGJ48" s="41"/>
      <c r="JGK48" s="41"/>
      <c r="JGL48" s="41"/>
      <c r="JGM48" s="41"/>
      <c r="JGN48" s="41"/>
      <c r="JGO48" s="41"/>
      <c r="JGP48" s="41"/>
      <c r="JGQ48" s="41"/>
      <c r="JGR48" s="41"/>
      <c r="JGS48" s="41"/>
      <c r="JGT48" s="41"/>
      <c r="JGU48" s="41"/>
      <c r="JGV48" s="41"/>
      <c r="JGW48" s="41"/>
      <c r="JGX48" s="41"/>
      <c r="JGY48" s="41"/>
      <c r="JGZ48" s="41"/>
      <c r="JHA48" s="41"/>
      <c r="JHB48" s="41"/>
      <c r="JHC48" s="41"/>
      <c r="JHD48" s="41"/>
      <c r="JHE48" s="41"/>
      <c r="JHF48" s="41"/>
      <c r="JHG48" s="41"/>
      <c r="JHH48" s="41"/>
      <c r="JHI48" s="41"/>
      <c r="JHJ48" s="41"/>
      <c r="JHK48" s="41"/>
      <c r="JHL48" s="41"/>
      <c r="JHM48" s="41"/>
      <c r="JHN48" s="41"/>
      <c r="JHO48" s="41"/>
      <c r="JHP48" s="41"/>
      <c r="JHQ48" s="41"/>
      <c r="JHR48" s="41"/>
      <c r="JHS48" s="41"/>
      <c r="JHT48" s="41"/>
      <c r="JHU48" s="41"/>
      <c r="JHV48" s="41"/>
      <c r="JHW48" s="41"/>
      <c r="JHX48" s="41"/>
      <c r="JHY48" s="41"/>
      <c r="JHZ48" s="41"/>
      <c r="JIA48" s="41"/>
      <c r="JIB48" s="41"/>
      <c r="JIC48" s="41"/>
      <c r="JID48" s="41"/>
      <c r="JIE48" s="41"/>
      <c r="JIF48" s="41"/>
      <c r="JIG48" s="41"/>
      <c r="JIH48" s="41"/>
      <c r="JII48" s="41"/>
      <c r="JIJ48" s="41"/>
      <c r="JIK48" s="41"/>
      <c r="JIL48" s="41"/>
      <c r="JIM48" s="41"/>
      <c r="JIN48" s="41"/>
      <c r="JIO48" s="41"/>
      <c r="JIP48" s="41"/>
      <c r="JIQ48" s="41"/>
      <c r="JIR48" s="41"/>
      <c r="JIS48" s="41"/>
      <c r="JIT48" s="41"/>
      <c r="JIU48" s="41"/>
      <c r="JIV48" s="41"/>
      <c r="JIW48" s="41"/>
      <c r="JIX48" s="41"/>
      <c r="JIY48" s="41"/>
      <c r="JIZ48" s="41"/>
      <c r="JJA48" s="41"/>
      <c r="JJB48" s="41"/>
      <c r="JJC48" s="41"/>
      <c r="JJD48" s="41"/>
      <c r="JJE48" s="41"/>
      <c r="JJF48" s="41"/>
      <c r="JJG48" s="41"/>
      <c r="JJH48" s="41"/>
      <c r="JJI48" s="41"/>
      <c r="JJJ48" s="41"/>
      <c r="JJK48" s="41"/>
      <c r="JJL48" s="41"/>
      <c r="JJM48" s="41"/>
      <c r="JJN48" s="41"/>
      <c r="JJO48" s="41"/>
      <c r="JJP48" s="41"/>
      <c r="JJQ48" s="41"/>
      <c r="JJR48" s="41"/>
      <c r="JJS48" s="41"/>
      <c r="JJT48" s="41"/>
      <c r="JJU48" s="41"/>
      <c r="JJV48" s="41"/>
      <c r="JJW48" s="41"/>
      <c r="JJX48" s="41"/>
      <c r="JJY48" s="41"/>
      <c r="JJZ48" s="41"/>
      <c r="JKA48" s="41"/>
      <c r="JKB48" s="41"/>
      <c r="JKC48" s="41"/>
      <c r="JKD48" s="41"/>
      <c r="JKE48" s="41"/>
      <c r="JKF48" s="41"/>
      <c r="JKG48" s="41"/>
      <c r="JKH48" s="41"/>
      <c r="JKI48" s="41"/>
      <c r="JKJ48" s="41"/>
      <c r="JKK48" s="41"/>
      <c r="JKL48" s="41"/>
      <c r="JKM48" s="41"/>
      <c r="JKN48" s="41"/>
      <c r="JKO48" s="41"/>
      <c r="JKP48" s="41"/>
      <c r="JKQ48" s="41"/>
      <c r="JKR48" s="41"/>
      <c r="JKS48" s="41"/>
      <c r="JKT48" s="41"/>
      <c r="JKU48" s="41"/>
      <c r="JKV48" s="41"/>
      <c r="JKW48" s="41"/>
      <c r="JKX48" s="41"/>
      <c r="JKY48" s="41"/>
      <c r="JKZ48" s="41"/>
      <c r="JLA48" s="41"/>
      <c r="JLB48" s="41"/>
      <c r="JLC48" s="41"/>
      <c r="JLD48" s="41"/>
      <c r="JLE48" s="41"/>
      <c r="JLF48" s="41"/>
      <c r="JLG48" s="41"/>
      <c r="JLH48" s="41"/>
      <c r="JLI48" s="41"/>
      <c r="JLJ48" s="41"/>
      <c r="JLK48" s="41"/>
      <c r="JLL48" s="41"/>
      <c r="JLM48" s="41"/>
      <c r="JLN48" s="41"/>
      <c r="JLO48" s="41"/>
      <c r="JLP48" s="41"/>
      <c r="JLQ48" s="41"/>
      <c r="JLR48" s="41"/>
      <c r="JLS48" s="41"/>
      <c r="JLT48" s="41"/>
      <c r="JLU48" s="41"/>
      <c r="JLV48" s="41"/>
      <c r="JLW48" s="41"/>
      <c r="JLX48" s="41"/>
      <c r="JLY48" s="41"/>
      <c r="JLZ48" s="41"/>
      <c r="JMA48" s="41"/>
      <c r="JMB48" s="41"/>
      <c r="JMC48" s="41"/>
      <c r="JMD48" s="41"/>
      <c r="JME48" s="41"/>
      <c r="JMF48" s="41"/>
      <c r="JMG48" s="41"/>
      <c r="JMH48" s="41"/>
      <c r="JMI48" s="41"/>
      <c r="JMJ48" s="41"/>
      <c r="JMK48" s="41"/>
      <c r="JML48" s="41"/>
      <c r="JMM48" s="41"/>
      <c r="JMN48" s="41"/>
      <c r="JMO48" s="41"/>
      <c r="JMP48" s="41"/>
      <c r="JMQ48" s="41"/>
      <c r="JMR48" s="41"/>
      <c r="JMS48" s="41"/>
      <c r="JMT48" s="41"/>
      <c r="JMU48" s="41"/>
      <c r="JMV48" s="41"/>
      <c r="JMW48" s="41"/>
      <c r="JMX48" s="41"/>
      <c r="JMY48" s="41"/>
      <c r="JMZ48" s="41"/>
      <c r="JNA48" s="41"/>
      <c r="JNB48" s="41"/>
      <c r="JNC48" s="41"/>
      <c r="JND48" s="41"/>
      <c r="JNE48" s="41"/>
      <c r="JNF48" s="41"/>
      <c r="JNG48" s="41"/>
      <c r="JNH48" s="41"/>
      <c r="JNI48" s="41"/>
      <c r="JNJ48" s="41"/>
      <c r="JNK48" s="41"/>
      <c r="JNL48" s="41"/>
      <c r="JNM48" s="41"/>
      <c r="JNN48" s="41"/>
      <c r="JNO48" s="41"/>
      <c r="JNP48" s="41"/>
      <c r="JNQ48" s="41"/>
      <c r="JNR48" s="41"/>
      <c r="JNS48" s="41"/>
      <c r="JNT48" s="41"/>
      <c r="JNU48" s="41"/>
      <c r="JNV48" s="41"/>
      <c r="JNW48" s="41"/>
      <c r="JNX48" s="41"/>
      <c r="JNY48" s="41"/>
      <c r="JNZ48" s="41"/>
      <c r="JOA48" s="41"/>
      <c r="JOB48" s="41"/>
      <c r="JOC48" s="41"/>
      <c r="JOD48" s="41"/>
      <c r="JOE48" s="41"/>
      <c r="JOF48" s="41"/>
      <c r="JOG48" s="41"/>
      <c r="JOH48" s="41"/>
      <c r="JOI48" s="41"/>
      <c r="JOJ48" s="41"/>
      <c r="JOK48" s="41"/>
      <c r="JOL48" s="41"/>
      <c r="JOM48" s="41"/>
      <c r="JON48" s="41"/>
      <c r="JOO48" s="41"/>
      <c r="JOP48" s="41"/>
      <c r="JOQ48" s="41"/>
      <c r="JOR48" s="41"/>
      <c r="JOS48" s="41"/>
      <c r="JOT48" s="41"/>
      <c r="JOU48" s="41"/>
      <c r="JOV48" s="41"/>
      <c r="JOW48" s="41"/>
      <c r="JOX48" s="41"/>
      <c r="JOY48" s="41"/>
      <c r="JOZ48" s="41"/>
      <c r="JPA48" s="41"/>
      <c r="JPB48" s="41"/>
      <c r="JPC48" s="41"/>
      <c r="JPD48" s="41"/>
      <c r="JPE48" s="41"/>
      <c r="JPF48" s="41"/>
      <c r="JPG48" s="41"/>
      <c r="JPH48" s="41"/>
      <c r="JPI48" s="41"/>
      <c r="JPJ48" s="41"/>
      <c r="JPK48" s="41"/>
      <c r="JPL48" s="41"/>
      <c r="JPM48" s="41"/>
      <c r="JPN48" s="41"/>
      <c r="JPO48" s="41"/>
      <c r="JPP48" s="41"/>
      <c r="JPQ48" s="41"/>
      <c r="JPR48" s="41"/>
      <c r="JPS48" s="41"/>
      <c r="JPT48" s="41"/>
      <c r="JPU48" s="41"/>
      <c r="JPV48" s="41"/>
      <c r="JPW48" s="41"/>
      <c r="JPX48" s="41"/>
      <c r="JPY48" s="41"/>
      <c r="JPZ48" s="41"/>
      <c r="JQA48" s="41"/>
      <c r="JQB48" s="41"/>
      <c r="JQC48" s="41"/>
      <c r="JQD48" s="41"/>
      <c r="JQE48" s="41"/>
      <c r="JQF48" s="41"/>
      <c r="JQG48" s="41"/>
      <c r="JQH48" s="41"/>
      <c r="JQI48" s="41"/>
      <c r="JQJ48" s="41"/>
      <c r="JQK48" s="41"/>
      <c r="JQL48" s="41"/>
      <c r="JQM48" s="41"/>
      <c r="JQN48" s="41"/>
      <c r="JQO48" s="41"/>
      <c r="JQP48" s="41"/>
      <c r="JQQ48" s="41"/>
      <c r="JQR48" s="41"/>
      <c r="JQS48" s="41"/>
      <c r="JQT48" s="41"/>
      <c r="JQU48" s="41"/>
      <c r="JQV48" s="41"/>
      <c r="JQW48" s="41"/>
      <c r="JQX48" s="41"/>
      <c r="JQY48" s="41"/>
      <c r="JQZ48" s="41"/>
      <c r="JRA48" s="41"/>
      <c r="JRB48" s="41"/>
      <c r="JRC48" s="41"/>
      <c r="JRD48" s="41"/>
      <c r="JRE48" s="41"/>
      <c r="JRF48" s="41"/>
      <c r="JRG48" s="41"/>
      <c r="JRH48" s="41"/>
      <c r="JRI48" s="41"/>
      <c r="JRJ48" s="41"/>
      <c r="JRK48" s="41"/>
      <c r="JRL48" s="41"/>
      <c r="JRM48" s="41"/>
      <c r="JRN48" s="41"/>
      <c r="JRO48" s="41"/>
      <c r="JRP48" s="41"/>
      <c r="JRQ48" s="41"/>
      <c r="JRR48" s="41"/>
      <c r="JRS48" s="41"/>
      <c r="JRT48" s="41"/>
      <c r="JRU48" s="41"/>
      <c r="JRV48" s="41"/>
      <c r="JRW48" s="41"/>
      <c r="JRX48" s="41"/>
      <c r="JRY48" s="41"/>
      <c r="JRZ48" s="41"/>
      <c r="JSA48" s="41"/>
      <c r="JSB48" s="41"/>
      <c r="JSC48" s="41"/>
      <c r="JSD48" s="41"/>
      <c r="JSE48" s="41"/>
      <c r="JSF48" s="41"/>
      <c r="JSG48" s="41"/>
      <c r="JSH48" s="41"/>
      <c r="JSI48" s="41"/>
      <c r="JSJ48" s="41"/>
      <c r="JSK48" s="41"/>
      <c r="JSL48" s="41"/>
      <c r="JSM48" s="41"/>
      <c r="JSN48" s="41"/>
      <c r="JSO48" s="41"/>
      <c r="JSP48" s="41"/>
      <c r="JSQ48" s="41"/>
      <c r="JSR48" s="41"/>
      <c r="JSS48" s="41"/>
      <c r="JST48" s="41"/>
      <c r="JSU48" s="41"/>
      <c r="JSV48" s="41"/>
      <c r="JSW48" s="41"/>
      <c r="JSX48" s="41"/>
      <c r="JSY48" s="41"/>
      <c r="JSZ48" s="41"/>
      <c r="JTA48" s="41"/>
      <c r="JTB48" s="41"/>
      <c r="JTC48" s="41"/>
      <c r="JTD48" s="41"/>
      <c r="JTE48" s="41"/>
      <c r="JTF48" s="41"/>
      <c r="JTG48" s="41"/>
      <c r="JTH48" s="41"/>
      <c r="JTI48" s="41"/>
      <c r="JTJ48" s="41"/>
      <c r="JTK48" s="41"/>
      <c r="JTL48" s="41"/>
      <c r="JTM48" s="41"/>
      <c r="JTN48" s="41"/>
      <c r="JTO48" s="41"/>
      <c r="JTP48" s="41"/>
      <c r="JTQ48" s="41"/>
      <c r="JTR48" s="41"/>
      <c r="JTS48" s="41"/>
      <c r="JTT48" s="41"/>
      <c r="JTU48" s="41"/>
      <c r="JTV48" s="41"/>
      <c r="JTW48" s="41"/>
      <c r="JTX48" s="41"/>
      <c r="JTY48" s="41"/>
      <c r="JTZ48" s="41"/>
      <c r="JUA48" s="41"/>
      <c r="JUB48" s="41"/>
      <c r="JUC48" s="41"/>
      <c r="JUD48" s="41"/>
      <c r="JUE48" s="41"/>
      <c r="JUF48" s="41"/>
      <c r="JUG48" s="41"/>
      <c r="JUH48" s="41"/>
      <c r="JUI48" s="41"/>
      <c r="JUJ48" s="41"/>
      <c r="JUK48" s="41"/>
      <c r="JUL48" s="41"/>
      <c r="JUM48" s="41"/>
      <c r="JUN48" s="41"/>
      <c r="JUO48" s="41"/>
      <c r="JUP48" s="41"/>
      <c r="JUQ48" s="41"/>
      <c r="JUR48" s="41"/>
      <c r="JUS48" s="41"/>
      <c r="JUT48" s="41"/>
      <c r="JUU48" s="41"/>
      <c r="JUV48" s="41"/>
      <c r="JUW48" s="41"/>
      <c r="JUX48" s="41"/>
      <c r="JUY48" s="41"/>
      <c r="JUZ48" s="41"/>
      <c r="JVA48" s="41"/>
      <c r="JVB48" s="41"/>
      <c r="JVC48" s="41"/>
      <c r="JVD48" s="41"/>
      <c r="JVE48" s="41"/>
      <c r="JVF48" s="41"/>
      <c r="JVG48" s="41"/>
      <c r="JVH48" s="41"/>
      <c r="JVI48" s="41"/>
      <c r="JVJ48" s="41"/>
      <c r="JVK48" s="41"/>
      <c r="JVL48" s="41"/>
      <c r="JVM48" s="41"/>
      <c r="JVN48" s="41"/>
      <c r="JVO48" s="41"/>
      <c r="JVP48" s="41"/>
      <c r="JVQ48" s="41"/>
      <c r="JVR48" s="41"/>
      <c r="JVS48" s="41"/>
      <c r="JVT48" s="41"/>
      <c r="JVU48" s="41"/>
      <c r="JVV48" s="41"/>
      <c r="JVW48" s="41"/>
      <c r="JVX48" s="41"/>
      <c r="JVY48" s="41"/>
      <c r="JVZ48" s="41"/>
      <c r="JWA48" s="41"/>
      <c r="JWB48" s="41"/>
      <c r="JWC48" s="41"/>
      <c r="JWD48" s="41"/>
      <c r="JWE48" s="41"/>
      <c r="JWF48" s="41"/>
      <c r="JWG48" s="41"/>
      <c r="JWH48" s="41"/>
      <c r="JWI48" s="41"/>
      <c r="JWJ48" s="41"/>
      <c r="JWK48" s="41"/>
      <c r="JWL48" s="41"/>
      <c r="JWM48" s="41"/>
      <c r="JWN48" s="41"/>
      <c r="JWO48" s="41"/>
      <c r="JWP48" s="41"/>
      <c r="JWQ48" s="41"/>
      <c r="JWR48" s="41"/>
      <c r="JWS48" s="41"/>
      <c r="JWT48" s="41"/>
      <c r="JWU48" s="41"/>
      <c r="JWV48" s="41"/>
      <c r="JWW48" s="41"/>
      <c r="JWX48" s="41"/>
      <c r="JWY48" s="41"/>
      <c r="JWZ48" s="41"/>
      <c r="JXA48" s="41"/>
      <c r="JXB48" s="41"/>
      <c r="JXC48" s="41"/>
      <c r="JXD48" s="41"/>
      <c r="JXE48" s="41"/>
      <c r="JXF48" s="41"/>
      <c r="JXG48" s="41"/>
      <c r="JXH48" s="41"/>
      <c r="JXI48" s="41"/>
      <c r="JXJ48" s="41"/>
      <c r="JXK48" s="41"/>
      <c r="JXL48" s="41"/>
      <c r="JXM48" s="41"/>
      <c r="JXN48" s="41"/>
      <c r="JXO48" s="41"/>
      <c r="JXP48" s="41"/>
      <c r="JXQ48" s="41"/>
      <c r="JXR48" s="41"/>
      <c r="JXS48" s="41"/>
      <c r="JXT48" s="41"/>
      <c r="JXU48" s="41"/>
      <c r="JXV48" s="41"/>
      <c r="JXW48" s="41"/>
      <c r="JXX48" s="41"/>
      <c r="JXY48" s="41"/>
      <c r="JXZ48" s="41"/>
      <c r="JYA48" s="41"/>
      <c r="JYB48" s="41"/>
      <c r="JYC48" s="41"/>
      <c r="JYD48" s="41"/>
      <c r="JYE48" s="41"/>
      <c r="JYF48" s="41"/>
      <c r="JYG48" s="41"/>
      <c r="JYH48" s="41"/>
      <c r="JYI48" s="41"/>
      <c r="JYJ48" s="41"/>
      <c r="JYK48" s="41"/>
      <c r="JYL48" s="41"/>
      <c r="JYM48" s="41"/>
      <c r="JYN48" s="41"/>
      <c r="JYO48" s="41"/>
      <c r="JYP48" s="41"/>
      <c r="JYQ48" s="41"/>
      <c r="JYR48" s="41"/>
      <c r="JYS48" s="41"/>
      <c r="JYT48" s="41"/>
      <c r="JYU48" s="41"/>
      <c r="JYV48" s="41"/>
      <c r="JYW48" s="41"/>
      <c r="JYX48" s="41"/>
      <c r="JYY48" s="41"/>
      <c r="JYZ48" s="41"/>
      <c r="JZA48" s="41"/>
      <c r="JZB48" s="41"/>
      <c r="JZC48" s="41"/>
      <c r="JZD48" s="41"/>
      <c r="JZE48" s="41"/>
      <c r="JZF48" s="41"/>
      <c r="JZG48" s="41"/>
      <c r="JZH48" s="41"/>
      <c r="JZI48" s="41"/>
      <c r="JZJ48" s="41"/>
      <c r="JZK48" s="41"/>
      <c r="JZL48" s="41"/>
      <c r="JZM48" s="41"/>
      <c r="JZN48" s="41"/>
      <c r="JZO48" s="41"/>
      <c r="JZP48" s="41"/>
      <c r="JZQ48" s="41"/>
      <c r="JZR48" s="41"/>
      <c r="JZS48" s="41"/>
      <c r="JZT48" s="41"/>
      <c r="JZU48" s="41"/>
      <c r="JZV48" s="41"/>
      <c r="JZW48" s="41"/>
      <c r="JZX48" s="41"/>
      <c r="JZY48" s="41"/>
      <c r="JZZ48" s="41"/>
      <c r="KAA48" s="41"/>
      <c r="KAB48" s="41"/>
      <c r="KAC48" s="41"/>
      <c r="KAD48" s="41"/>
      <c r="KAE48" s="41"/>
      <c r="KAF48" s="41"/>
      <c r="KAG48" s="41"/>
      <c r="KAH48" s="41"/>
      <c r="KAI48" s="41"/>
      <c r="KAJ48" s="41"/>
      <c r="KAK48" s="41"/>
      <c r="KAL48" s="41"/>
      <c r="KAM48" s="41"/>
      <c r="KAN48" s="41"/>
      <c r="KAO48" s="41"/>
      <c r="KAP48" s="41"/>
      <c r="KAQ48" s="41"/>
      <c r="KAR48" s="41"/>
      <c r="KAS48" s="41"/>
      <c r="KAT48" s="41"/>
      <c r="KAU48" s="41"/>
      <c r="KAV48" s="41"/>
      <c r="KAW48" s="41"/>
      <c r="KAX48" s="41"/>
      <c r="KAY48" s="41"/>
      <c r="KAZ48" s="41"/>
      <c r="KBA48" s="41"/>
      <c r="KBB48" s="41"/>
      <c r="KBC48" s="41"/>
      <c r="KBD48" s="41"/>
      <c r="KBE48" s="41"/>
      <c r="KBF48" s="41"/>
      <c r="KBG48" s="41"/>
      <c r="KBH48" s="41"/>
      <c r="KBI48" s="41"/>
      <c r="KBJ48" s="41"/>
      <c r="KBK48" s="41"/>
      <c r="KBL48" s="41"/>
      <c r="KBM48" s="41"/>
      <c r="KBN48" s="41"/>
      <c r="KBO48" s="41"/>
      <c r="KBP48" s="41"/>
      <c r="KBQ48" s="41"/>
      <c r="KBR48" s="41"/>
      <c r="KBS48" s="41"/>
      <c r="KBT48" s="41"/>
      <c r="KBU48" s="41"/>
      <c r="KBV48" s="41"/>
      <c r="KBW48" s="41"/>
      <c r="KBX48" s="41"/>
      <c r="KBY48" s="41"/>
      <c r="KBZ48" s="41"/>
      <c r="KCA48" s="41"/>
      <c r="KCB48" s="41"/>
      <c r="KCC48" s="41"/>
      <c r="KCD48" s="41"/>
      <c r="KCE48" s="41"/>
      <c r="KCF48" s="41"/>
      <c r="KCG48" s="41"/>
      <c r="KCH48" s="41"/>
      <c r="KCI48" s="41"/>
      <c r="KCJ48" s="41"/>
      <c r="KCK48" s="41"/>
      <c r="KCL48" s="41"/>
      <c r="KCM48" s="41"/>
      <c r="KCN48" s="41"/>
      <c r="KCO48" s="41"/>
      <c r="KCP48" s="41"/>
      <c r="KCQ48" s="41"/>
      <c r="KCR48" s="41"/>
      <c r="KCS48" s="41"/>
      <c r="KCT48" s="41"/>
      <c r="KCU48" s="41"/>
      <c r="KCV48" s="41"/>
      <c r="KCW48" s="41"/>
      <c r="KCX48" s="41"/>
      <c r="KCY48" s="41"/>
      <c r="KCZ48" s="41"/>
      <c r="KDA48" s="41"/>
      <c r="KDB48" s="41"/>
      <c r="KDC48" s="41"/>
      <c r="KDD48" s="41"/>
      <c r="KDE48" s="41"/>
      <c r="KDF48" s="41"/>
      <c r="KDG48" s="41"/>
      <c r="KDH48" s="41"/>
      <c r="KDI48" s="41"/>
      <c r="KDJ48" s="41"/>
      <c r="KDK48" s="41"/>
      <c r="KDL48" s="41"/>
      <c r="KDM48" s="41"/>
      <c r="KDN48" s="41"/>
      <c r="KDO48" s="41"/>
      <c r="KDP48" s="41"/>
      <c r="KDQ48" s="41"/>
      <c r="KDR48" s="41"/>
      <c r="KDS48" s="41"/>
      <c r="KDT48" s="41"/>
      <c r="KDU48" s="41"/>
      <c r="KDV48" s="41"/>
      <c r="KDW48" s="41"/>
      <c r="KDX48" s="41"/>
      <c r="KDY48" s="41"/>
      <c r="KDZ48" s="41"/>
      <c r="KEA48" s="41"/>
      <c r="KEB48" s="41"/>
      <c r="KEC48" s="41"/>
      <c r="KED48" s="41"/>
      <c r="KEE48" s="41"/>
      <c r="KEF48" s="41"/>
      <c r="KEG48" s="41"/>
      <c r="KEH48" s="41"/>
      <c r="KEI48" s="41"/>
      <c r="KEJ48" s="41"/>
      <c r="KEK48" s="41"/>
      <c r="KEL48" s="41"/>
      <c r="KEM48" s="41"/>
      <c r="KEN48" s="41"/>
      <c r="KEO48" s="41"/>
      <c r="KEP48" s="41"/>
      <c r="KEQ48" s="41"/>
      <c r="KER48" s="41"/>
      <c r="KES48" s="41"/>
      <c r="KET48" s="41"/>
      <c r="KEU48" s="41"/>
      <c r="KEV48" s="41"/>
      <c r="KEW48" s="41"/>
      <c r="KEX48" s="41"/>
      <c r="KEY48" s="41"/>
      <c r="KEZ48" s="41"/>
      <c r="KFA48" s="41"/>
      <c r="KFB48" s="41"/>
      <c r="KFC48" s="41"/>
      <c r="KFD48" s="41"/>
      <c r="KFE48" s="41"/>
      <c r="KFF48" s="41"/>
      <c r="KFG48" s="41"/>
      <c r="KFH48" s="41"/>
      <c r="KFI48" s="41"/>
      <c r="KFJ48" s="41"/>
      <c r="KFK48" s="41"/>
      <c r="KFL48" s="41"/>
      <c r="KFM48" s="41"/>
      <c r="KFN48" s="41"/>
      <c r="KFO48" s="41"/>
      <c r="KFP48" s="41"/>
      <c r="KFQ48" s="41"/>
      <c r="KFR48" s="41"/>
      <c r="KFS48" s="41"/>
      <c r="KFT48" s="41"/>
      <c r="KFU48" s="41"/>
      <c r="KFV48" s="41"/>
      <c r="KFW48" s="41"/>
      <c r="KFX48" s="41"/>
      <c r="KFY48" s="41"/>
      <c r="KFZ48" s="41"/>
      <c r="KGA48" s="41"/>
      <c r="KGB48" s="41"/>
      <c r="KGC48" s="41"/>
      <c r="KGD48" s="41"/>
      <c r="KGE48" s="41"/>
      <c r="KGF48" s="41"/>
      <c r="KGG48" s="41"/>
      <c r="KGH48" s="41"/>
      <c r="KGI48" s="41"/>
      <c r="KGJ48" s="41"/>
      <c r="KGK48" s="41"/>
      <c r="KGL48" s="41"/>
      <c r="KGM48" s="41"/>
      <c r="KGN48" s="41"/>
      <c r="KGO48" s="41"/>
      <c r="KGP48" s="41"/>
      <c r="KGQ48" s="41"/>
      <c r="KGR48" s="41"/>
      <c r="KGS48" s="41"/>
      <c r="KGT48" s="41"/>
      <c r="KGU48" s="41"/>
      <c r="KGV48" s="41"/>
      <c r="KGW48" s="41"/>
      <c r="KGX48" s="41"/>
      <c r="KGY48" s="41"/>
      <c r="KGZ48" s="41"/>
      <c r="KHA48" s="41"/>
      <c r="KHB48" s="41"/>
      <c r="KHC48" s="41"/>
      <c r="KHD48" s="41"/>
      <c r="KHE48" s="41"/>
      <c r="KHF48" s="41"/>
      <c r="KHG48" s="41"/>
      <c r="KHH48" s="41"/>
      <c r="KHI48" s="41"/>
      <c r="KHJ48" s="41"/>
      <c r="KHK48" s="41"/>
      <c r="KHL48" s="41"/>
      <c r="KHM48" s="41"/>
      <c r="KHN48" s="41"/>
      <c r="KHO48" s="41"/>
      <c r="KHP48" s="41"/>
      <c r="KHQ48" s="41"/>
      <c r="KHR48" s="41"/>
      <c r="KHS48" s="41"/>
      <c r="KHT48" s="41"/>
      <c r="KHU48" s="41"/>
      <c r="KHV48" s="41"/>
      <c r="KHW48" s="41"/>
      <c r="KHX48" s="41"/>
      <c r="KHY48" s="41"/>
      <c r="KHZ48" s="41"/>
      <c r="KIA48" s="41"/>
      <c r="KIB48" s="41"/>
      <c r="KIC48" s="41"/>
      <c r="KID48" s="41"/>
      <c r="KIE48" s="41"/>
      <c r="KIF48" s="41"/>
      <c r="KIG48" s="41"/>
      <c r="KIH48" s="41"/>
      <c r="KII48" s="41"/>
      <c r="KIJ48" s="41"/>
      <c r="KIK48" s="41"/>
      <c r="KIL48" s="41"/>
      <c r="KIM48" s="41"/>
      <c r="KIN48" s="41"/>
      <c r="KIO48" s="41"/>
      <c r="KIP48" s="41"/>
      <c r="KIQ48" s="41"/>
      <c r="KIR48" s="41"/>
      <c r="KIS48" s="41"/>
      <c r="KIT48" s="41"/>
      <c r="KIU48" s="41"/>
      <c r="KIV48" s="41"/>
      <c r="KIW48" s="41"/>
      <c r="KIX48" s="41"/>
      <c r="KIY48" s="41"/>
      <c r="KIZ48" s="41"/>
      <c r="KJA48" s="41"/>
      <c r="KJB48" s="41"/>
      <c r="KJC48" s="41"/>
      <c r="KJD48" s="41"/>
      <c r="KJE48" s="41"/>
      <c r="KJF48" s="41"/>
      <c r="KJG48" s="41"/>
      <c r="KJH48" s="41"/>
      <c r="KJI48" s="41"/>
      <c r="KJJ48" s="41"/>
      <c r="KJK48" s="41"/>
      <c r="KJL48" s="41"/>
      <c r="KJM48" s="41"/>
      <c r="KJN48" s="41"/>
      <c r="KJO48" s="41"/>
      <c r="KJP48" s="41"/>
      <c r="KJQ48" s="41"/>
      <c r="KJR48" s="41"/>
      <c r="KJS48" s="41"/>
      <c r="KJT48" s="41"/>
      <c r="KJU48" s="41"/>
      <c r="KJV48" s="41"/>
      <c r="KJW48" s="41"/>
      <c r="KJX48" s="41"/>
      <c r="KJY48" s="41"/>
      <c r="KJZ48" s="41"/>
      <c r="KKA48" s="41"/>
      <c r="KKB48" s="41"/>
      <c r="KKC48" s="41"/>
      <c r="KKD48" s="41"/>
      <c r="KKE48" s="41"/>
      <c r="KKF48" s="41"/>
      <c r="KKG48" s="41"/>
      <c r="KKH48" s="41"/>
      <c r="KKI48" s="41"/>
      <c r="KKJ48" s="41"/>
      <c r="KKK48" s="41"/>
      <c r="KKL48" s="41"/>
      <c r="KKM48" s="41"/>
      <c r="KKN48" s="41"/>
      <c r="KKO48" s="41"/>
      <c r="KKP48" s="41"/>
      <c r="KKQ48" s="41"/>
      <c r="KKR48" s="41"/>
      <c r="KKS48" s="41"/>
      <c r="KKT48" s="41"/>
      <c r="KKU48" s="41"/>
      <c r="KKV48" s="41"/>
      <c r="KKW48" s="41"/>
      <c r="KKX48" s="41"/>
      <c r="KKY48" s="41"/>
      <c r="KKZ48" s="41"/>
      <c r="KLA48" s="41"/>
      <c r="KLB48" s="41"/>
      <c r="KLC48" s="41"/>
      <c r="KLD48" s="41"/>
      <c r="KLE48" s="41"/>
      <c r="KLF48" s="41"/>
      <c r="KLG48" s="41"/>
      <c r="KLH48" s="41"/>
      <c r="KLI48" s="41"/>
      <c r="KLJ48" s="41"/>
      <c r="KLK48" s="41"/>
      <c r="KLL48" s="41"/>
      <c r="KLM48" s="41"/>
      <c r="KLN48" s="41"/>
      <c r="KLO48" s="41"/>
      <c r="KLP48" s="41"/>
      <c r="KLQ48" s="41"/>
      <c r="KLR48" s="41"/>
      <c r="KLS48" s="41"/>
      <c r="KLT48" s="41"/>
      <c r="KLU48" s="41"/>
      <c r="KLV48" s="41"/>
      <c r="KLW48" s="41"/>
      <c r="KLX48" s="41"/>
      <c r="KLY48" s="41"/>
      <c r="KLZ48" s="41"/>
      <c r="KMA48" s="41"/>
      <c r="KMB48" s="41"/>
      <c r="KMC48" s="41"/>
      <c r="KMD48" s="41"/>
      <c r="KME48" s="41"/>
      <c r="KMF48" s="41"/>
      <c r="KMG48" s="41"/>
      <c r="KMH48" s="41"/>
      <c r="KMI48" s="41"/>
      <c r="KMJ48" s="41"/>
      <c r="KMK48" s="41"/>
      <c r="KML48" s="41"/>
      <c r="KMM48" s="41"/>
      <c r="KMN48" s="41"/>
      <c r="KMO48" s="41"/>
      <c r="KMP48" s="41"/>
      <c r="KMQ48" s="41"/>
      <c r="KMR48" s="41"/>
      <c r="KMS48" s="41"/>
      <c r="KMT48" s="41"/>
      <c r="KMU48" s="41"/>
      <c r="KMV48" s="41"/>
      <c r="KMW48" s="41"/>
      <c r="KMX48" s="41"/>
      <c r="KMY48" s="41"/>
      <c r="KMZ48" s="41"/>
      <c r="KNA48" s="41"/>
      <c r="KNB48" s="41"/>
      <c r="KNC48" s="41"/>
      <c r="KND48" s="41"/>
      <c r="KNE48" s="41"/>
      <c r="KNF48" s="41"/>
      <c r="KNG48" s="41"/>
      <c r="KNH48" s="41"/>
      <c r="KNI48" s="41"/>
      <c r="KNJ48" s="41"/>
      <c r="KNK48" s="41"/>
      <c r="KNL48" s="41"/>
      <c r="KNM48" s="41"/>
      <c r="KNN48" s="41"/>
      <c r="KNO48" s="41"/>
      <c r="KNP48" s="41"/>
      <c r="KNQ48" s="41"/>
      <c r="KNR48" s="41"/>
      <c r="KNS48" s="41"/>
      <c r="KNT48" s="41"/>
      <c r="KNU48" s="41"/>
      <c r="KNV48" s="41"/>
      <c r="KNW48" s="41"/>
      <c r="KNX48" s="41"/>
      <c r="KNY48" s="41"/>
      <c r="KNZ48" s="41"/>
      <c r="KOA48" s="41"/>
      <c r="KOB48" s="41"/>
      <c r="KOC48" s="41"/>
      <c r="KOD48" s="41"/>
      <c r="KOE48" s="41"/>
      <c r="KOF48" s="41"/>
      <c r="KOG48" s="41"/>
      <c r="KOH48" s="41"/>
      <c r="KOI48" s="41"/>
      <c r="KOJ48" s="41"/>
      <c r="KOK48" s="41"/>
      <c r="KOL48" s="41"/>
      <c r="KOM48" s="41"/>
      <c r="KON48" s="41"/>
      <c r="KOO48" s="41"/>
      <c r="KOP48" s="41"/>
      <c r="KOQ48" s="41"/>
      <c r="KOR48" s="41"/>
      <c r="KOS48" s="41"/>
      <c r="KOT48" s="41"/>
      <c r="KOU48" s="41"/>
      <c r="KOV48" s="41"/>
      <c r="KOW48" s="41"/>
      <c r="KOX48" s="41"/>
      <c r="KOY48" s="41"/>
      <c r="KOZ48" s="41"/>
      <c r="KPA48" s="41"/>
      <c r="KPB48" s="41"/>
      <c r="KPC48" s="41"/>
      <c r="KPD48" s="41"/>
      <c r="KPE48" s="41"/>
      <c r="KPF48" s="41"/>
      <c r="KPG48" s="41"/>
      <c r="KPH48" s="41"/>
      <c r="KPI48" s="41"/>
      <c r="KPJ48" s="41"/>
      <c r="KPK48" s="41"/>
      <c r="KPL48" s="41"/>
      <c r="KPM48" s="41"/>
      <c r="KPN48" s="41"/>
      <c r="KPO48" s="41"/>
      <c r="KPP48" s="41"/>
      <c r="KPQ48" s="41"/>
      <c r="KPR48" s="41"/>
      <c r="KPS48" s="41"/>
      <c r="KPT48" s="41"/>
      <c r="KPU48" s="41"/>
      <c r="KPV48" s="41"/>
      <c r="KPW48" s="41"/>
      <c r="KPX48" s="41"/>
      <c r="KPY48" s="41"/>
      <c r="KPZ48" s="41"/>
      <c r="KQA48" s="41"/>
      <c r="KQB48" s="41"/>
      <c r="KQC48" s="41"/>
      <c r="KQD48" s="41"/>
      <c r="KQE48" s="41"/>
      <c r="KQF48" s="41"/>
      <c r="KQG48" s="41"/>
      <c r="KQH48" s="41"/>
      <c r="KQI48" s="41"/>
      <c r="KQJ48" s="41"/>
      <c r="KQK48" s="41"/>
      <c r="KQL48" s="41"/>
      <c r="KQM48" s="41"/>
      <c r="KQN48" s="41"/>
      <c r="KQO48" s="41"/>
      <c r="KQP48" s="41"/>
      <c r="KQQ48" s="41"/>
      <c r="KQR48" s="41"/>
      <c r="KQS48" s="41"/>
      <c r="KQT48" s="41"/>
      <c r="KQU48" s="41"/>
      <c r="KQV48" s="41"/>
      <c r="KQW48" s="41"/>
      <c r="KQX48" s="41"/>
      <c r="KQY48" s="41"/>
      <c r="KQZ48" s="41"/>
      <c r="KRA48" s="41"/>
      <c r="KRB48" s="41"/>
      <c r="KRC48" s="41"/>
      <c r="KRD48" s="41"/>
      <c r="KRE48" s="41"/>
      <c r="KRF48" s="41"/>
      <c r="KRG48" s="41"/>
      <c r="KRH48" s="41"/>
      <c r="KRI48" s="41"/>
      <c r="KRJ48" s="41"/>
      <c r="KRK48" s="41"/>
      <c r="KRL48" s="41"/>
      <c r="KRM48" s="41"/>
      <c r="KRN48" s="41"/>
      <c r="KRO48" s="41"/>
      <c r="KRP48" s="41"/>
      <c r="KRQ48" s="41"/>
      <c r="KRR48" s="41"/>
      <c r="KRS48" s="41"/>
      <c r="KRT48" s="41"/>
      <c r="KRU48" s="41"/>
      <c r="KRV48" s="41"/>
      <c r="KRW48" s="41"/>
      <c r="KRX48" s="41"/>
      <c r="KRY48" s="41"/>
      <c r="KRZ48" s="41"/>
      <c r="KSA48" s="41"/>
      <c r="KSB48" s="41"/>
      <c r="KSC48" s="41"/>
      <c r="KSD48" s="41"/>
      <c r="KSE48" s="41"/>
      <c r="KSF48" s="41"/>
      <c r="KSG48" s="41"/>
      <c r="KSH48" s="41"/>
      <c r="KSI48" s="41"/>
      <c r="KSJ48" s="41"/>
      <c r="KSK48" s="41"/>
      <c r="KSL48" s="41"/>
      <c r="KSM48" s="41"/>
      <c r="KSN48" s="41"/>
      <c r="KSO48" s="41"/>
      <c r="KSP48" s="41"/>
      <c r="KSQ48" s="41"/>
      <c r="KSR48" s="41"/>
      <c r="KSS48" s="41"/>
      <c r="KST48" s="41"/>
      <c r="KSU48" s="41"/>
      <c r="KSV48" s="41"/>
      <c r="KSW48" s="41"/>
      <c r="KSX48" s="41"/>
      <c r="KSY48" s="41"/>
      <c r="KSZ48" s="41"/>
      <c r="KTA48" s="41"/>
      <c r="KTB48" s="41"/>
      <c r="KTC48" s="41"/>
      <c r="KTD48" s="41"/>
      <c r="KTE48" s="41"/>
      <c r="KTF48" s="41"/>
      <c r="KTG48" s="41"/>
      <c r="KTH48" s="41"/>
      <c r="KTI48" s="41"/>
      <c r="KTJ48" s="41"/>
      <c r="KTK48" s="41"/>
      <c r="KTL48" s="41"/>
      <c r="KTM48" s="41"/>
      <c r="KTN48" s="41"/>
      <c r="KTO48" s="41"/>
      <c r="KTP48" s="41"/>
      <c r="KTQ48" s="41"/>
      <c r="KTR48" s="41"/>
      <c r="KTS48" s="41"/>
      <c r="KTT48" s="41"/>
      <c r="KTU48" s="41"/>
      <c r="KTV48" s="41"/>
      <c r="KTW48" s="41"/>
      <c r="KTX48" s="41"/>
      <c r="KTY48" s="41"/>
      <c r="KTZ48" s="41"/>
      <c r="KUA48" s="41"/>
      <c r="KUB48" s="41"/>
      <c r="KUC48" s="41"/>
      <c r="KUD48" s="41"/>
      <c r="KUE48" s="41"/>
      <c r="KUF48" s="41"/>
      <c r="KUG48" s="41"/>
      <c r="KUH48" s="41"/>
      <c r="KUI48" s="41"/>
      <c r="KUJ48" s="41"/>
      <c r="KUK48" s="41"/>
      <c r="KUL48" s="41"/>
      <c r="KUM48" s="41"/>
      <c r="KUN48" s="41"/>
      <c r="KUO48" s="41"/>
      <c r="KUP48" s="41"/>
      <c r="KUQ48" s="41"/>
      <c r="KUR48" s="41"/>
      <c r="KUS48" s="41"/>
      <c r="KUT48" s="41"/>
      <c r="KUU48" s="41"/>
      <c r="KUV48" s="41"/>
      <c r="KUW48" s="41"/>
      <c r="KUX48" s="41"/>
      <c r="KUY48" s="41"/>
      <c r="KUZ48" s="41"/>
      <c r="KVA48" s="41"/>
      <c r="KVB48" s="41"/>
      <c r="KVC48" s="41"/>
      <c r="KVD48" s="41"/>
      <c r="KVE48" s="41"/>
      <c r="KVF48" s="41"/>
      <c r="KVG48" s="41"/>
      <c r="KVH48" s="41"/>
      <c r="KVI48" s="41"/>
      <c r="KVJ48" s="41"/>
      <c r="KVK48" s="41"/>
      <c r="KVL48" s="41"/>
      <c r="KVM48" s="41"/>
      <c r="KVN48" s="41"/>
      <c r="KVO48" s="41"/>
      <c r="KVP48" s="41"/>
      <c r="KVQ48" s="41"/>
      <c r="KVR48" s="41"/>
      <c r="KVS48" s="41"/>
      <c r="KVT48" s="41"/>
      <c r="KVU48" s="41"/>
      <c r="KVV48" s="41"/>
      <c r="KVW48" s="41"/>
      <c r="KVX48" s="41"/>
      <c r="KVY48" s="41"/>
      <c r="KVZ48" s="41"/>
      <c r="KWA48" s="41"/>
      <c r="KWB48" s="41"/>
      <c r="KWC48" s="41"/>
      <c r="KWD48" s="41"/>
      <c r="KWE48" s="41"/>
      <c r="KWF48" s="41"/>
      <c r="KWG48" s="41"/>
      <c r="KWH48" s="41"/>
      <c r="KWI48" s="41"/>
      <c r="KWJ48" s="41"/>
      <c r="KWK48" s="41"/>
      <c r="KWL48" s="41"/>
      <c r="KWM48" s="41"/>
      <c r="KWN48" s="41"/>
      <c r="KWO48" s="41"/>
      <c r="KWP48" s="41"/>
      <c r="KWQ48" s="41"/>
      <c r="KWR48" s="41"/>
      <c r="KWS48" s="41"/>
      <c r="KWT48" s="41"/>
      <c r="KWU48" s="41"/>
      <c r="KWV48" s="41"/>
      <c r="KWW48" s="41"/>
      <c r="KWX48" s="41"/>
      <c r="KWY48" s="41"/>
      <c r="KWZ48" s="41"/>
      <c r="KXA48" s="41"/>
      <c r="KXB48" s="41"/>
      <c r="KXC48" s="41"/>
      <c r="KXD48" s="41"/>
      <c r="KXE48" s="41"/>
      <c r="KXF48" s="41"/>
      <c r="KXG48" s="41"/>
      <c r="KXH48" s="41"/>
      <c r="KXI48" s="41"/>
      <c r="KXJ48" s="41"/>
      <c r="KXK48" s="41"/>
      <c r="KXL48" s="41"/>
      <c r="KXM48" s="41"/>
      <c r="KXN48" s="41"/>
      <c r="KXO48" s="41"/>
      <c r="KXP48" s="41"/>
      <c r="KXQ48" s="41"/>
      <c r="KXR48" s="41"/>
      <c r="KXS48" s="41"/>
      <c r="KXT48" s="41"/>
      <c r="KXU48" s="41"/>
      <c r="KXV48" s="41"/>
      <c r="KXW48" s="41"/>
      <c r="KXX48" s="41"/>
      <c r="KXY48" s="41"/>
      <c r="KXZ48" s="41"/>
      <c r="KYA48" s="41"/>
      <c r="KYB48" s="41"/>
      <c r="KYC48" s="41"/>
      <c r="KYD48" s="41"/>
      <c r="KYE48" s="41"/>
      <c r="KYF48" s="41"/>
      <c r="KYG48" s="41"/>
      <c r="KYH48" s="41"/>
      <c r="KYI48" s="41"/>
      <c r="KYJ48" s="41"/>
      <c r="KYK48" s="41"/>
      <c r="KYL48" s="41"/>
      <c r="KYM48" s="41"/>
      <c r="KYN48" s="41"/>
      <c r="KYO48" s="41"/>
      <c r="KYP48" s="41"/>
      <c r="KYQ48" s="41"/>
      <c r="KYR48" s="41"/>
      <c r="KYS48" s="41"/>
      <c r="KYT48" s="41"/>
      <c r="KYU48" s="41"/>
      <c r="KYV48" s="41"/>
      <c r="KYW48" s="41"/>
      <c r="KYX48" s="41"/>
      <c r="KYY48" s="41"/>
      <c r="KYZ48" s="41"/>
      <c r="KZA48" s="41"/>
      <c r="KZB48" s="41"/>
      <c r="KZC48" s="41"/>
      <c r="KZD48" s="41"/>
      <c r="KZE48" s="41"/>
      <c r="KZF48" s="41"/>
      <c r="KZG48" s="41"/>
      <c r="KZH48" s="41"/>
      <c r="KZI48" s="41"/>
      <c r="KZJ48" s="41"/>
      <c r="KZK48" s="41"/>
      <c r="KZL48" s="41"/>
      <c r="KZM48" s="41"/>
      <c r="KZN48" s="41"/>
      <c r="KZO48" s="41"/>
      <c r="KZP48" s="41"/>
      <c r="KZQ48" s="41"/>
      <c r="KZR48" s="41"/>
      <c r="KZS48" s="41"/>
      <c r="KZT48" s="41"/>
      <c r="KZU48" s="41"/>
      <c r="KZV48" s="41"/>
      <c r="KZW48" s="41"/>
      <c r="KZX48" s="41"/>
      <c r="KZY48" s="41"/>
      <c r="KZZ48" s="41"/>
      <c r="LAA48" s="41"/>
      <c r="LAB48" s="41"/>
      <c r="LAC48" s="41"/>
      <c r="LAD48" s="41"/>
      <c r="LAE48" s="41"/>
      <c r="LAF48" s="41"/>
      <c r="LAG48" s="41"/>
      <c r="LAH48" s="41"/>
      <c r="LAI48" s="41"/>
      <c r="LAJ48" s="41"/>
      <c r="LAK48" s="41"/>
      <c r="LAL48" s="41"/>
      <c r="LAM48" s="41"/>
      <c r="LAN48" s="41"/>
      <c r="LAO48" s="41"/>
      <c r="LAP48" s="41"/>
      <c r="LAQ48" s="41"/>
      <c r="LAR48" s="41"/>
      <c r="LAS48" s="41"/>
      <c r="LAT48" s="41"/>
      <c r="LAU48" s="41"/>
      <c r="LAV48" s="41"/>
      <c r="LAW48" s="41"/>
      <c r="LAX48" s="41"/>
      <c r="LAY48" s="41"/>
      <c r="LAZ48" s="41"/>
      <c r="LBA48" s="41"/>
      <c r="LBB48" s="41"/>
      <c r="LBC48" s="41"/>
      <c r="LBD48" s="41"/>
      <c r="LBE48" s="41"/>
      <c r="LBF48" s="41"/>
      <c r="LBG48" s="41"/>
      <c r="LBH48" s="41"/>
      <c r="LBI48" s="41"/>
      <c r="LBJ48" s="41"/>
      <c r="LBK48" s="41"/>
      <c r="LBL48" s="41"/>
      <c r="LBM48" s="41"/>
      <c r="LBN48" s="41"/>
      <c r="LBO48" s="41"/>
      <c r="LBP48" s="41"/>
      <c r="LBQ48" s="41"/>
      <c r="LBR48" s="41"/>
      <c r="LBS48" s="41"/>
      <c r="LBT48" s="41"/>
      <c r="LBU48" s="41"/>
      <c r="LBV48" s="41"/>
      <c r="LBW48" s="41"/>
      <c r="LBX48" s="41"/>
      <c r="LBY48" s="41"/>
      <c r="LBZ48" s="41"/>
      <c r="LCA48" s="41"/>
      <c r="LCB48" s="41"/>
      <c r="LCC48" s="41"/>
      <c r="LCD48" s="41"/>
      <c r="LCE48" s="41"/>
      <c r="LCF48" s="41"/>
      <c r="LCG48" s="41"/>
      <c r="LCH48" s="41"/>
      <c r="LCI48" s="41"/>
      <c r="LCJ48" s="41"/>
      <c r="LCK48" s="41"/>
      <c r="LCL48" s="41"/>
      <c r="LCM48" s="41"/>
      <c r="LCN48" s="41"/>
      <c r="LCO48" s="41"/>
      <c r="LCP48" s="41"/>
      <c r="LCQ48" s="41"/>
      <c r="LCR48" s="41"/>
      <c r="LCS48" s="41"/>
      <c r="LCT48" s="41"/>
      <c r="LCU48" s="41"/>
      <c r="LCV48" s="41"/>
      <c r="LCW48" s="41"/>
      <c r="LCX48" s="41"/>
      <c r="LCY48" s="41"/>
      <c r="LCZ48" s="41"/>
      <c r="LDA48" s="41"/>
      <c r="LDB48" s="41"/>
      <c r="LDC48" s="41"/>
      <c r="LDD48" s="41"/>
      <c r="LDE48" s="41"/>
      <c r="LDF48" s="41"/>
      <c r="LDG48" s="41"/>
      <c r="LDH48" s="41"/>
      <c r="LDI48" s="41"/>
      <c r="LDJ48" s="41"/>
      <c r="LDK48" s="41"/>
      <c r="LDL48" s="41"/>
      <c r="LDM48" s="41"/>
      <c r="LDN48" s="41"/>
      <c r="LDO48" s="41"/>
      <c r="LDP48" s="41"/>
      <c r="LDQ48" s="41"/>
      <c r="LDR48" s="41"/>
      <c r="LDS48" s="41"/>
      <c r="LDT48" s="41"/>
      <c r="LDU48" s="41"/>
      <c r="LDV48" s="41"/>
      <c r="LDW48" s="41"/>
      <c r="LDX48" s="41"/>
      <c r="LDY48" s="41"/>
      <c r="LDZ48" s="41"/>
      <c r="LEA48" s="41"/>
      <c r="LEB48" s="41"/>
      <c r="LEC48" s="41"/>
      <c r="LED48" s="41"/>
      <c r="LEE48" s="41"/>
      <c r="LEF48" s="41"/>
      <c r="LEG48" s="41"/>
      <c r="LEH48" s="41"/>
      <c r="LEI48" s="41"/>
      <c r="LEJ48" s="41"/>
      <c r="LEK48" s="41"/>
      <c r="LEL48" s="41"/>
      <c r="LEM48" s="41"/>
      <c r="LEN48" s="41"/>
      <c r="LEO48" s="41"/>
      <c r="LEP48" s="41"/>
      <c r="LEQ48" s="41"/>
      <c r="LER48" s="41"/>
      <c r="LES48" s="41"/>
      <c r="LET48" s="41"/>
      <c r="LEU48" s="41"/>
      <c r="LEV48" s="41"/>
      <c r="LEW48" s="41"/>
      <c r="LEX48" s="41"/>
      <c r="LEY48" s="41"/>
      <c r="LEZ48" s="41"/>
      <c r="LFA48" s="41"/>
      <c r="LFB48" s="41"/>
      <c r="LFC48" s="41"/>
      <c r="LFD48" s="41"/>
      <c r="LFE48" s="41"/>
      <c r="LFF48" s="41"/>
      <c r="LFG48" s="41"/>
      <c r="LFH48" s="41"/>
      <c r="LFI48" s="41"/>
      <c r="LFJ48" s="41"/>
      <c r="LFK48" s="41"/>
      <c r="LFL48" s="41"/>
      <c r="LFM48" s="41"/>
      <c r="LFN48" s="41"/>
      <c r="LFO48" s="41"/>
      <c r="LFP48" s="41"/>
      <c r="LFQ48" s="41"/>
      <c r="LFR48" s="41"/>
      <c r="LFS48" s="41"/>
      <c r="LFT48" s="41"/>
      <c r="LFU48" s="41"/>
      <c r="LFV48" s="41"/>
      <c r="LFW48" s="41"/>
      <c r="LFX48" s="41"/>
      <c r="LFY48" s="41"/>
      <c r="LFZ48" s="41"/>
      <c r="LGA48" s="41"/>
      <c r="LGB48" s="41"/>
      <c r="LGC48" s="41"/>
      <c r="LGD48" s="41"/>
      <c r="LGE48" s="41"/>
      <c r="LGF48" s="41"/>
      <c r="LGG48" s="41"/>
      <c r="LGH48" s="41"/>
      <c r="LGI48" s="41"/>
      <c r="LGJ48" s="41"/>
      <c r="LGK48" s="41"/>
      <c r="LGL48" s="41"/>
      <c r="LGM48" s="41"/>
      <c r="LGN48" s="41"/>
      <c r="LGO48" s="41"/>
      <c r="LGP48" s="41"/>
      <c r="LGQ48" s="41"/>
      <c r="LGR48" s="41"/>
      <c r="LGS48" s="41"/>
      <c r="LGT48" s="41"/>
      <c r="LGU48" s="41"/>
      <c r="LGV48" s="41"/>
      <c r="LGW48" s="41"/>
      <c r="LGX48" s="41"/>
      <c r="LGY48" s="41"/>
      <c r="LGZ48" s="41"/>
      <c r="LHA48" s="41"/>
      <c r="LHB48" s="41"/>
      <c r="LHC48" s="41"/>
      <c r="LHD48" s="41"/>
      <c r="LHE48" s="41"/>
      <c r="LHF48" s="41"/>
      <c r="LHG48" s="41"/>
      <c r="LHH48" s="41"/>
      <c r="LHI48" s="41"/>
      <c r="LHJ48" s="41"/>
      <c r="LHK48" s="41"/>
      <c r="LHL48" s="41"/>
      <c r="LHM48" s="41"/>
      <c r="LHN48" s="41"/>
      <c r="LHO48" s="41"/>
      <c r="LHP48" s="41"/>
      <c r="LHQ48" s="41"/>
      <c r="LHR48" s="41"/>
      <c r="LHS48" s="41"/>
      <c r="LHT48" s="41"/>
      <c r="LHU48" s="41"/>
      <c r="LHV48" s="41"/>
      <c r="LHW48" s="41"/>
      <c r="LHX48" s="41"/>
      <c r="LHY48" s="41"/>
      <c r="LHZ48" s="41"/>
      <c r="LIA48" s="41"/>
      <c r="LIB48" s="41"/>
      <c r="LIC48" s="41"/>
      <c r="LID48" s="41"/>
      <c r="LIE48" s="41"/>
      <c r="LIF48" s="41"/>
      <c r="LIG48" s="41"/>
      <c r="LIH48" s="41"/>
      <c r="LII48" s="41"/>
      <c r="LIJ48" s="41"/>
      <c r="LIK48" s="41"/>
      <c r="LIL48" s="41"/>
      <c r="LIM48" s="41"/>
      <c r="LIN48" s="41"/>
      <c r="LIO48" s="41"/>
      <c r="LIP48" s="41"/>
      <c r="LIQ48" s="41"/>
      <c r="LIR48" s="41"/>
      <c r="LIS48" s="41"/>
      <c r="LIT48" s="41"/>
      <c r="LIU48" s="41"/>
      <c r="LIV48" s="41"/>
      <c r="LIW48" s="41"/>
      <c r="LIX48" s="41"/>
      <c r="LIY48" s="41"/>
      <c r="LIZ48" s="41"/>
      <c r="LJA48" s="41"/>
      <c r="LJB48" s="41"/>
      <c r="LJC48" s="41"/>
      <c r="LJD48" s="41"/>
      <c r="LJE48" s="41"/>
      <c r="LJF48" s="41"/>
      <c r="LJG48" s="41"/>
      <c r="LJH48" s="41"/>
      <c r="LJI48" s="41"/>
      <c r="LJJ48" s="41"/>
      <c r="LJK48" s="41"/>
      <c r="LJL48" s="41"/>
      <c r="LJM48" s="41"/>
      <c r="LJN48" s="41"/>
      <c r="LJO48" s="41"/>
      <c r="LJP48" s="41"/>
      <c r="LJQ48" s="41"/>
      <c r="LJR48" s="41"/>
      <c r="LJS48" s="41"/>
      <c r="LJT48" s="41"/>
      <c r="LJU48" s="41"/>
      <c r="LJV48" s="41"/>
      <c r="LJW48" s="41"/>
      <c r="LJX48" s="41"/>
      <c r="LJY48" s="41"/>
      <c r="LJZ48" s="41"/>
      <c r="LKA48" s="41"/>
      <c r="LKB48" s="41"/>
      <c r="LKC48" s="41"/>
      <c r="LKD48" s="41"/>
      <c r="LKE48" s="41"/>
      <c r="LKF48" s="41"/>
      <c r="LKG48" s="41"/>
      <c r="LKH48" s="41"/>
      <c r="LKI48" s="41"/>
      <c r="LKJ48" s="41"/>
      <c r="LKK48" s="41"/>
      <c r="LKL48" s="41"/>
      <c r="LKM48" s="41"/>
      <c r="LKN48" s="41"/>
      <c r="LKO48" s="41"/>
      <c r="LKP48" s="41"/>
      <c r="LKQ48" s="41"/>
      <c r="LKR48" s="41"/>
      <c r="LKS48" s="41"/>
      <c r="LKT48" s="41"/>
      <c r="LKU48" s="41"/>
      <c r="LKV48" s="41"/>
      <c r="LKW48" s="41"/>
      <c r="LKX48" s="41"/>
      <c r="LKY48" s="41"/>
      <c r="LKZ48" s="41"/>
      <c r="LLA48" s="41"/>
      <c r="LLB48" s="41"/>
      <c r="LLC48" s="41"/>
      <c r="LLD48" s="41"/>
      <c r="LLE48" s="41"/>
      <c r="LLF48" s="41"/>
      <c r="LLG48" s="41"/>
      <c r="LLH48" s="41"/>
      <c r="LLI48" s="41"/>
      <c r="LLJ48" s="41"/>
      <c r="LLK48" s="41"/>
      <c r="LLL48" s="41"/>
      <c r="LLM48" s="41"/>
      <c r="LLN48" s="41"/>
      <c r="LLO48" s="41"/>
      <c r="LLP48" s="41"/>
      <c r="LLQ48" s="41"/>
      <c r="LLR48" s="41"/>
      <c r="LLS48" s="41"/>
      <c r="LLT48" s="41"/>
      <c r="LLU48" s="41"/>
      <c r="LLV48" s="41"/>
      <c r="LLW48" s="41"/>
      <c r="LLX48" s="41"/>
      <c r="LLY48" s="41"/>
      <c r="LLZ48" s="41"/>
      <c r="LMA48" s="41"/>
      <c r="LMB48" s="41"/>
      <c r="LMC48" s="41"/>
      <c r="LMD48" s="41"/>
      <c r="LME48" s="41"/>
      <c r="LMF48" s="41"/>
      <c r="LMG48" s="41"/>
      <c r="LMH48" s="41"/>
      <c r="LMI48" s="41"/>
      <c r="LMJ48" s="41"/>
      <c r="LMK48" s="41"/>
      <c r="LML48" s="41"/>
      <c r="LMM48" s="41"/>
      <c r="LMN48" s="41"/>
      <c r="LMO48" s="41"/>
      <c r="LMP48" s="41"/>
      <c r="LMQ48" s="41"/>
      <c r="LMR48" s="41"/>
      <c r="LMS48" s="41"/>
      <c r="LMT48" s="41"/>
      <c r="LMU48" s="41"/>
      <c r="LMV48" s="41"/>
      <c r="LMW48" s="41"/>
      <c r="LMX48" s="41"/>
      <c r="LMY48" s="41"/>
      <c r="LMZ48" s="41"/>
      <c r="LNA48" s="41"/>
      <c r="LNB48" s="41"/>
      <c r="LNC48" s="41"/>
      <c r="LND48" s="41"/>
      <c r="LNE48" s="41"/>
      <c r="LNF48" s="41"/>
      <c r="LNG48" s="41"/>
      <c r="LNH48" s="41"/>
      <c r="LNI48" s="41"/>
      <c r="LNJ48" s="41"/>
      <c r="LNK48" s="41"/>
      <c r="LNL48" s="41"/>
      <c r="LNM48" s="41"/>
      <c r="LNN48" s="41"/>
      <c r="LNO48" s="41"/>
      <c r="LNP48" s="41"/>
      <c r="LNQ48" s="41"/>
      <c r="LNR48" s="41"/>
      <c r="LNS48" s="41"/>
      <c r="LNT48" s="41"/>
      <c r="LNU48" s="41"/>
      <c r="LNV48" s="41"/>
      <c r="LNW48" s="41"/>
      <c r="LNX48" s="41"/>
      <c r="LNY48" s="41"/>
      <c r="LNZ48" s="41"/>
      <c r="LOA48" s="41"/>
      <c r="LOB48" s="41"/>
      <c r="LOC48" s="41"/>
      <c r="LOD48" s="41"/>
      <c r="LOE48" s="41"/>
      <c r="LOF48" s="41"/>
      <c r="LOG48" s="41"/>
      <c r="LOH48" s="41"/>
      <c r="LOI48" s="41"/>
      <c r="LOJ48" s="41"/>
      <c r="LOK48" s="41"/>
      <c r="LOL48" s="41"/>
      <c r="LOM48" s="41"/>
      <c r="LON48" s="41"/>
      <c r="LOO48" s="41"/>
      <c r="LOP48" s="41"/>
      <c r="LOQ48" s="41"/>
      <c r="LOR48" s="41"/>
      <c r="LOS48" s="41"/>
      <c r="LOT48" s="41"/>
      <c r="LOU48" s="41"/>
      <c r="LOV48" s="41"/>
      <c r="LOW48" s="41"/>
      <c r="LOX48" s="41"/>
      <c r="LOY48" s="41"/>
      <c r="LOZ48" s="41"/>
      <c r="LPA48" s="41"/>
      <c r="LPB48" s="41"/>
      <c r="LPC48" s="41"/>
      <c r="LPD48" s="41"/>
      <c r="LPE48" s="41"/>
      <c r="LPF48" s="41"/>
      <c r="LPG48" s="41"/>
      <c r="LPH48" s="41"/>
      <c r="LPI48" s="41"/>
      <c r="LPJ48" s="41"/>
      <c r="LPK48" s="41"/>
      <c r="LPL48" s="41"/>
      <c r="LPM48" s="41"/>
      <c r="LPN48" s="41"/>
      <c r="LPO48" s="41"/>
      <c r="LPP48" s="41"/>
      <c r="LPQ48" s="41"/>
      <c r="LPR48" s="41"/>
      <c r="LPS48" s="41"/>
      <c r="LPT48" s="41"/>
      <c r="LPU48" s="41"/>
      <c r="LPV48" s="41"/>
      <c r="LPW48" s="41"/>
      <c r="LPX48" s="41"/>
      <c r="LPY48" s="41"/>
      <c r="LPZ48" s="41"/>
      <c r="LQA48" s="41"/>
      <c r="LQB48" s="41"/>
      <c r="LQC48" s="41"/>
      <c r="LQD48" s="41"/>
      <c r="LQE48" s="41"/>
      <c r="LQF48" s="41"/>
      <c r="LQG48" s="41"/>
      <c r="LQH48" s="41"/>
      <c r="LQI48" s="41"/>
      <c r="LQJ48" s="41"/>
      <c r="LQK48" s="41"/>
      <c r="LQL48" s="41"/>
      <c r="LQM48" s="41"/>
      <c r="LQN48" s="41"/>
      <c r="LQO48" s="41"/>
      <c r="LQP48" s="41"/>
      <c r="LQQ48" s="41"/>
      <c r="LQR48" s="41"/>
      <c r="LQS48" s="41"/>
      <c r="LQT48" s="41"/>
      <c r="LQU48" s="41"/>
      <c r="LQV48" s="41"/>
      <c r="LQW48" s="41"/>
      <c r="LQX48" s="41"/>
      <c r="LQY48" s="41"/>
      <c r="LQZ48" s="41"/>
      <c r="LRA48" s="41"/>
      <c r="LRB48" s="41"/>
      <c r="LRC48" s="41"/>
      <c r="LRD48" s="41"/>
      <c r="LRE48" s="41"/>
      <c r="LRF48" s="41"/>
      <c r="LRG48" s="41"/>
      <c r="LRH48" s="41"/>
      <c r="LRI48" s="41"/>
      <c r="LRJ48" s="41"/>
      <c r="LRK48" s="41"/>
      <c r="LRL48" s="41"/>
      <c r="LRM48" s="41"/>
      <c r="LRN48" s="41"/>
      <c r="LRO48" s="41"/>
      <c r="LRP48" s="41"/>
      <c r="LRQ48" s="41"/>
      <c r="LRR48" s="41"/>
      <c r="LRS48" s="41"/>
      <c r="LRT48" s="41"/>
      <c r="LRU48" s="41"/>
      <c r="LRV48" s="41"/>
      <c r="LRW48" s="41"/>
      <c r="LRX48" s="41"/>
      <c r="LRY48" s="41"/>
      <c r="LRZ48" s="41"/>
      <c r="LSA48" s="41"/>
      <c r="LSB48" s="41"/>
      <c r="LSC48" s="41"/>
      <c r="LSD48" s="41"/>
      <c r="LSE48" s="41"/>
      <c r="LSF48" s="41"/>
      <c r="LSG48" s="41"/>
      <c r="LSH48" s="41"/>
      <c r="LSI48" s="41"/>
      <c r="LSJ48" s="41"/>
      <c r="LSK48" s="41"/>
      <c r="LSL48" s="41"/>
      <c r="LSM48" s="41"/>
      <c r="LSN48" s="41"/>
      <c r="LSO48" s="41"/>
      <c r="LSP48" s="41"/>
      <c r="LSQ48" s="41"/>
      <c r="LSR48" s="41"/>
      <c r="LSS48" s="41"/>
      <c r="LST48" s="41"/>
      <c r="LSU48" s="41"/>
      <c r="LSV48" s="41"/>
      <c r="LSW48" s="41"/>
      <c r="LSX48" s="41"/>
      <c r="LSY48" s="41"/>
      <c r="LSZ48" s="41"/>
      <c r="LTA48" s="41"/>
      <c r="LTB48" s="41"/>
      <c r="LTC48" s="41"/>
      <c r="LTD48" s="41"/>
      <c r="LTE48" s="41"/>
      <c r="LTF48" s="41"/>
      <c r="LTG48" s="41"/>
      <c r="LTH48" s="41"/>
      <c r="LTI48" s="41"/>
      <c r="LTJ48" s="41"/>
      <c r="LTK48" s="41"/>
      <c r="LTL48" s="41"/>
      <c r="LTM48" s="41"/>
      <c r="LTN48" s="41"/>
      <c r="LTO48" s="41"/>
      <c r="LTP48" s="41"/>
      <c r="LTQ48" s="41"/>
      <c r="LTR48" s="41"/>
      <c r="LTS48" s="41"/>
      <c r="LTT48" s="41"/>
      <c r="LTU48" s="41"/>
      <c r="LTV48" s="41"/>
      <c r="LTW48" s="41"/>
      <c r="LTX48" s="41"/>
      <c r="LTY48" s="41"/>
      <c r="LTZ48" s="41"/>
      <c r="LUA48" s="41"/>
      <c r="LUB48" s="41"/>
      <c r="LUC48" s="41"/>
      <c r="LUD48" s="41"/>
      <c r="LUE48" s="41"/>
      <c r="LUF48" s="41"/>
      <c r="LUG48" s="41"/>
      <c r="LUH48" s="41"/>
      <c r="LUI48" s="41"/>
      <c r="LUJ48" s="41"/>
      <c r="LUK48" s="41"/>
      <c r="LUL48" s="41"/>
      <c r="LUM48" s="41"/>
      <c r="LUN48" s="41"/>
      <c r="LUO48" s="41"/>
      <c r="LUP48" s="41"/>
      <c r="LUQ48" s="41"/>
      <c r="LUR48" s="41"/>
      <c r="LUS48" s="41"/>
      <c r="LUT48" s="41"/>
      <c r="LUU48" s="41"/>
      <c r="LUV48" s="41"/>
      <c r="LUW48" s="41"/>
      <c r="LUX48" s="41"/>
      <c r="LUY48" s="41"/>
      <c r="LUZ48" s="41"/>
      <c r="LVA48" s="41"/>
      <c r="LVB48" s="41"/>
      <c r="LVC48" s="41"/>
      <c r="LVD48" s="41"/>
      <c r="LVE48" s="41"/>
      <c r="LVF48" s="41"/>
      <c r="LVG48" s="41"/>
      <c r="LVH48" s="41"/>
      <c r="LVI48" s="41"/>
      <c r="LVJ48" s="41"/>
      <c r="LVK48" s="41"/>
      <c r="LVL48" s="41"/>
      <c r="LVM48" s="41"/>
      <c r="LVN48" s="41"/>
      <c r="LVO48" s="41"/>
      <c r="LVP48" s="41"/>
      <c r="LVQ48" s="41"/>
      <c r="LVR48" s="41"/>
      <c r="LVS48" s="41"/>
      <c r="LVT48" s="41"/>
      <c r="LVU48" s="41"/>
      <c r="LVV48" s="41"/>
      <c r="LVW48" s="41"/>
      <c r="LVX48" s="41"/>
      <c r="LVY48" s="41"/>
      <c r="LVZ48" s="41"/>
      <c r="LWA48" s="41"/>
      <c r="LWB48" s="41"/>
      <c r="LWC48" s="41"/>
      <c r="LWD48" s="41"/>
      <c r="LWE48" s="41"/>
      <c r="LWF48" s="41"/>
      <c r="LWG48" s="41"/>
      <c r="LWH48" s="41"/>
      <c r="LWI48" s="41"/>
      <c r="LWJ48" s="41"/>
      <c r="LWK48" s="41"/>
      <c r="LWL48" s="41"/>
      <c r="LWM48" s="41"/>
      <c r="LWN48" s="41"/>
      <c r="LWO48" s="41"/>
      <c r="LWP48" s="41"/>
      <c r="LWQ48" s="41"/>
      <c r="LWR48" s="41"/>
      <c r="LWS48" s="41"/>
      <c r="LWT48" s="41"/>
      <c r="LWU48" s="41"/>
      <c r="LWV48" s="41"/>
      <c r="LWW48" s="41"/>
      <c r="LWX48" s="41"/>
      <c r="LWY48" s="41"/>
      <c r="LWZ48" s="41"/>
      <c r="LXA48" s="41"/>
      <c r="LXB48" s="41"/>
      <c r="LXC48" s="41"/>
      <c r="LXD48" s="41"/>
      <c r="LXE48" s="41"/>
      <c r="LXF48" s="41"/>
      <c r="LXG48" s="41"/>
      <c r="LXH48" s="41"/>
      <c r="LXI48" s="41"/>
      <c r="LXJ48" s="41"/>
      <c r="LXK48" s="41"/>
      <c r="LXL48" s="41"/>
      <c r="LXM48" s="41"/>
      <c r="LXN48" s="41"/>
      <c r="LXO48" s="41"/>
      <c r="LXP48" s="41"/>
      <c r="LXQ48" s="41"/>
      <c r="LXR48" s="41"/>
      <c r="LXS48" s="41"/>
      <c r="LXT48" s="41"/>
      <c r="LXU48" s="41"/>
      <c r="LXV48" s="41"/>
      <c r="LXW48" s="41"/>
      <c r="LXX48" s="41"/>
      <c r="LXY48" s="41"/>
      <c r="LXZ48" s="41"/>
      <c r="LYA48" s="41"/>
      <c r="LYB48" s="41"/>
      <c r="LYC48" s="41"/>
      <c r="LYD48" s="41"/>
      <c r="LYE48" s="41"/>
      <c r="LYF48" s="41"/>
      <c r="LYG48" s="41"/>
      <c r="LYH48" s="41"/>
      <c r="LYI48" s="41"/>
      <c r="LYJ48" s="41"/>
      <c r="LYK48" s="41"/>
      <c r="LYL48" s="41"/>
      <c r="LYM48" s="41"/>
      <c r="LYN48" s="41"/>
      <c r="LYO48" s="41"/>
      <c r="LYP48" s="41"/>
      <c r="LYQ48" s="41"/>
      <c r="LYR48" s="41"/>
      <c r="LYS48" s="41"/>
      <c r="LYT48" s="41"/>
      <c r="LYU48" s="41"/>
      <c r="LYV48" s="41"/>
      <c r="LYW48" s="41"/>
      <c r="LYX48" s="41"/>
      <c r="LYY48" s="41"/>
      <c r="LYZ48" s="41"/>
      <c r="LZA48" s="41"/>
      <c r="LZB48" s="41"/>
      <c r="LZC48" s="41"/>
      <c r="LZD48" s="41"/>
      <c r="LZE48" s="41"/>
      <c r="LZF48" s="41"/>
      <c r="LZG48" s="41"/>
      <c r="LZH48" s="41"/>
      <c r="LZI48" s="41"/>
      <c r="LZJ48" s="41"/>
      <c r="LZK48" s="41"/>
      <c r="LZL48" s="41"/>
      <c r="LZM48" s="41"/>
      <c r="LZN48" s="41"/>
      <c r="LZO48" s="41"/>
      <c r="LZP48" s="41"/>
      <c r="LZQ48" s="41"/>
      <c r="LZR48" s="41"/>
      <c r="LZS48" s="41"/>
      <c r="LZT48" s="41"/>
      <c r="LZU48" s="41"/>
      <c r="LZV48" s="41"/>
      <c r="LZW48" s="41"/>
      <c r="LZX48" s="41"/>
      <c r="LZY48" s="41"/>
      <c r="LZZ48" s="41"/>
      <c r="MAA48" s="41"/>
      <c r="MAB48" s="41"/>
      <c r="MAC48" s="41"/>
      <c r="MAD48" s="41"/>
      <c r="MAE48" s="41"/>
      <c r="MAF48" s="41"/>
      <c r="MAG48" s="41"/>
      <c r="MAH48" s="41"/>
      <c r="MAI48" s="41"/>
      <c r="MAJ48" s="41"/>
      <c r="MAK48" s="41"/>
      <c r="MAL48" s="41"/>
      <c r="MAM48" s="41"/>
      <c r="MAN48" s="41"/>
      <c r="MAO48" s="41"/>
      <c r="MAP48" s="41"/>
      <c r="MAQ48" s="41"/>
      <c r="MAR48" s="41"/>
      <c r="MAS48" s="41"/>
      <c r="MAT48" s="41"/>
      <c r="MAU48" s="41"/>
      <c r="MAV48" s="41"/>
      <c r="MAW48" s="41"/>
      <c r="MAX48" s="41"/>
      <c r="MAY48" s="41"/>
      <c r="MAZ48" s="41"/>
      <c r="MBA48" s="41"/>
      <c r="MBB48" s="41"/>
      <c r="MBC48" s="41"/>
      <c r="MBD48" s="41"/>
      <c r="MBE48" s="41"/>
      <c r="MBF48" s="41"/>
      <c r="MBG48" s="41"/>
      <c r="MBH48" s="41"/>
      <c r="MBI48" s="41"/>
      <c r="MBJ48" s="41"/>
      <c r="MBK48" s="41"/>
      <c r="MBL48" s="41"/>
      <c r="MBM48" s="41"/>
      <c r="MBN48" s="41"/>
      <c r="MBO48" s="41"/>
      <c r="MBP48" s="41"/>
      <c r="MBQ48" s="41"/>
      <c r="MBR48" s="41"/>
      <c r="MBS48" s="41"/>
      <c r="MBT48" s="41"/>
      <c r="MBU48" s="41"/>
      <c r="MBV48" s="41"/>
      <c r="MBW48" s="41"/>
      <c r="MBX48" s="41"/>
      <c r="MBY48" s="41"/>
      <c r="MBZ48" s="41"/>
      <c r="MCA48" s="41"/>
      <c r="MCB48" s="41"/>
      <c r="MCC48" s="41"/>
      <c r="MCD48" s="41"/>
      <c r="MCE48" s="41"/>
      <c r="MCF48" s="41"/>
      <c r="MCG48" s="41"/>
      <c r="MCH48" s="41"/>
      <c r="MCI48" s="41"/>
      <c r="MCJ48" s="41"/>
      <c r="MCK48" s="41"/>
      <c r="MCL48" s="41"/>
      <c r="MCM48" s="41"/>
      <c r="MCN48" s="41"/>
      <c r="MCO48" s="41"/>
      <c r="MCP48" s="41"/>
      <c r="MCQ48" s="41"/>
      <c r="MCR48" s="41"/>
      <c r="MCS48" s="41"/>
      <c r="MCT48" s="41"/>
      <c r="MCU48" s="41"/>
      <c r="MCV48" s="41"/>
      <c r="MCW48" s="41"/>
      <c r="MCX48" s="41"/>
      <c r="MCY48" s="41"/>
      <c r="MCZ48" s="41"/>
      <c r="MDA48" s="41"/>
      <c r="MDB48" s="41"/>
      <c r="MDC48" s="41"/>
      <c r="MDD48" s="41"/>
      <c r="MDE48" s="41"/>
      <c r="MDF48" s="41"/>
      <c r="MDG48" s="41"/>
      <c r="MDH48" s="41"/>
      <c r="MDI48" s="41"/>
      <c r="MDJ48" s="41"/>
      <c r="MDK48" s="41"/>
      <c r="MDL48" s="41"/>
      <c r="MDM48" s="41"/>
      <c r="MDN48" s="41"/>
      <c r="MDO48" s="41"/>
      <c r="MDP48" s="41"/>
      <c r="MDQ48" s="41"/>
      <c r="MDR48" s="41"/>
      <c r="MDS48" s="41"/>
      <c r="MDT48" s="41"/>
      <c r="MDU48" s="41"/>
      <c r="MDV48" s="41"/>
      <c r="MDW48" s="41"/>
      <c r="MDX48" s="41"/>
      <c r="MDY48" s="41"/>
      <c r="MDZ48" s="41"/>
      <c r="MEA48" s="41"/>
      <c r="MEB48" s="41"/>
      <c r="MEC48" s="41"/>
      <c r="MED48" s="41"/>
      <c r="MEE48" s="41"/>
      <c r="MEF48" s="41"/>
      <c r="MEG48" s="41"/>
      <c r="MEH48" s="41"/>
      <c r="MEI48" s="41"/>
      <c r="MEJ48" s="41"/>
      <c r="MEK48" s="41"/>
      <c r="MEL48" s="41"/>
      <c r="MEM48" s="41"/>
      <c r="MEN48" s="41"/>
      <c r="MEO48" s="41"/>
      <c r="MEP48" s="41"/>
      <c r="MEQ48" s="41"/>
      <c r="MER48" s="41"/>
      <c r="MES48" s="41"/>
      <c r="MET48" s="41"/>
      <c r="MEU48" s="41"/>
      <c r="MEV48" s="41"/>
      <c r="MEW48" s="41"/>
      <c r="MEX48" s="41"/>
      <c r="MEY48" s="41"/>
      <c r="MEZ48" s="41"/>
      <c r="MFA48" s="41"/>
      <c r="MFB48" s="41"/>
      <c r="MFC48" s="41"/>
      <c r="MFD48" s="41"/>
      <c r="MFE48" s="41"/>
      <c r="MFF48" s="41"/>
      <c r="MFG48" s="41"/>
      <c r="MFH48" s="41"/>
      <c r="MFI48" s="41"/>
      <c r="MFJ48" s="41"/>
      <c r="MFK48" s="41"/>
      <c r="MFL48" s="41"/>
      <c r="MFM48" s="41"/>
      <c r="MFN48" s="41"/>
      <c r="MFO48" s="41"/>
      <c r="MFP48" s="41"/>
      <c r="MFQ48" s="41"/>
      <c r="MFR48" s="41"/>
      <c r="MFS48" s="41"/>
      <c r="MFT48" s="41"/>
      <c r="MFU48" s="41"/>
      <c r="MFV48" s="41"/>
      <c r="MFW48" s="41"/>
      <c r="MFX48" s="41"/>
      <c r="MFY48" s="41"/>
      <c r="MFZ48" s="41"/>
      <c r="MGA48" s="41"/>
      <c r="MGB48" s="41"/>
      <c r="MGC48" s="41"/>
      <c r="MGD48" s="41"/>
      <c r="MGE48" s="41"/>
      <c r="MGF48" s="41"/>
      <c r="MGG48" s="41"/>
      <c r="MGH48" s="41"/>
      <c r="MGI48" s="41"/>
      <c r="MGJ48" s="41"/>
      <c r="MGK48" s="41"/>
      <c r="MGL48" s="41"/>
      <c r="MGM48" s="41"/>
      <c r="MGN48" s="41"/>
      <c r="MGO48" s="41"/>
      <c r="MGP48" s="41"/>
      <c r="MGQ48" s="41"/>
      <c r="MGR48" s="41"/>
      <c r="MGS48" s="41"/>
      <c r="MGT48" s="41"/>
      <c r="MGU48" s="41"/>
      <c r="MGV48" s="41"/>
      <c r="MGW48" s="41"/>
      <c r="MGX48" s="41"/>
      <c r="MGY48" s="41"/>
      <c r="MGZ48" s="41"/>
      <c r="MHA48" s="41"/>
      <c r="MHB48" s="41"/>
      <c r="MHC48" s="41"/>
      <c r="MHD48" s="41"/>
      <c r="MHE48" s="41"/>
      <c r="MHF48" s="41"/>
      <c r="MHG48" s="41"/>
      <c r="MHH48" s="41"/>
      <c r="MHI48" s="41"/>
      <c r="MHJ48" s="41"/>
      <c r="MHK48" s="41"/>
      <c r="MHL48" s="41"/>
      <c r="MHM48" s="41"/>
      <c r="MHN48" s="41"/>
      <c r="MHO48" s="41"/>
      <c r="MHP48" s="41"/>
      <c r="MHQ48" s="41"/>
      <c r="MHR48" s="41"/>
      <c r="MHS48" s="41"/>
      <c r="MHT48" s="41"/>
      <c r="MHU48" s="41"/>
      <c r="MHV48" s="41"/>
      <c r="MHW48" s="41"/>
      <c r="MHX48" s="41"/>
      <c r="MHY48" s="41"/>
      <c r="MHZ48" s="41"/>
      <c r="MIA48" s="41"/>
      <c r="MIB48" s="41"/>
      <c r="MIC48" s="41"/>
      <c r="MID48" s="41"/>
      <c r="MIE48" s="41"/>
      <c r="MIF48" s="41"/>
      <c r="MIG48" s="41"/>
      <c r="MIH48" s="41"/>
      <c r="MII48" s="41"/>
      <c r="MIJ48" s="41"/>
      <c r="MIK48" s="41"/>
      <c r="MIL48" s="41"/>
      <c r="MIM48" s="41"/>
      <c r="MIN48" s="41"/>
      <c r="MIO48" s="41"/>
      <c r="MIP48" s="41"/>
      <c r="MIQ48" s="41"/>
      <c r="MIR48" s="41"/>
      <c r="MIS48" s="41"/>
      <c r="MIT48" s="41"/>
      <c r="MIU48" s="41"/>
      <c r="MIV48" s="41"/>
      <c r="MIW48" s="41"/>
      <c r="MIX48" s="41"/>
      <c r="MIY48" s="41"/>
      <c r="MIZ48" s="41"/>
      <c r="MJA48" s="41"/>
      <c r="MJB48" s="41"/>
      <c r="MJC48" s="41"/>
      <c r="MJD48" s="41"/>
      <c r="MJE48" s="41"/>
      <c r="MJF48" s="41"/>
      <c r="MJG48" s="41"/>
      <c r="MJH48" s="41"/>
      <c r="MJI48" s="41"/>
      <c r="MJJ48" s="41"/>
      <c r="MJK48" s="41"/>
      <c r="MJL48" s="41"/>
      <c r="MJM48" s="41"/>
      <c r="MJN48" s="41"/>
      <c r="MJO48" s="41"/>
      <c r="MJP48" s="41"/>
      <c r="MJQ48" s="41"/>
      <c r="MJR48" s="41"/>
      <c r="MJS48" s="41"/>
      <c r="MJT48" s="41"/>
      <c r="MJU48" s="41"/>
      <c r="MJV48" s="41"/>
      <c r="MJW48" s="41"/>
      <c r="MJX48" s="41"/>
      <c r="MJY48" s="41"/>
      <c r="MJZ48" s="41"/>
      <c r="MKA48" s="41"/>
      <c r="MKB48" s="41"/>
      <c r="MKC48" s="41"/>
      <c r="MKD48" s="41"/>
      <c r="MKE48" s="41"/>
      <c r="MKF48" s="41"/>
      <c r="MKG48" s="41"/>
      <c r="MKH48" s="41"/>
      <c r="MKI48" s="41"/>
      <c r="MKJ48" s="41"/>
      <c r="MKK48" s="41"/>
      <c r="MKL48" s="41"/>
      <c r="MKM48" s="41"/>
      <c r="MKN48" s="41"/>
      <c r="MKO48" s="41"/>
      <c r="MKP48" s="41"/>
      <c r="MKQ48" s="41"/>
      <c r="MKR48" s="41"/>
      <c r="MKS48" s="41"/>
      <c r="MKT48" s="41"/>
      <c r="MKU48" s="41"/>
      <c r="MKV48" s="41"/>
      <c r="MKW48" s="41"/>
      <c r="MKX48" s="41"/>
      <c r="MKY48" s="41"/>
      <c r="MKZ48" s="41"/>
      <c r="MLA48" s="41"/>
      <c r="MLB48" s="41"/>
      <c r="MLC48" s="41"/>
      <c r="MLD48" s="41"/>
      <c r="MLE48" s="41"/>
      <c r="MLF48" s="41"/>
      <c r="MLG48" s="41"/>
      <c r="MLH48" s="41"/>
      <c r="MLI48" s="41"/>
      <c r="MLJ48" s="41"/>
      <c r="MLK48" s="41"/>
      <c r="MLL48" s="41"/>
      <c r="MLM48" s="41"/>
      <c r="MLN48" s="41"/>
      <c r="MLO48" s="41"/>
      <c r="MLP48" s="41"/>
      <c r="MLQ48" s="41"/>
      <c r="MLR48" s="41"/>
      <c r="MLS48" s="41"/>
      <c r="MLT48" s="41"/>
      <c r="MLU48" s="41"/>
      <c r="MLV48" s="41"/>
      <c r="MLW48" s="41"/>
      <c r="MLX48" s="41"/>
      <c r="MLY48" s="41"/>
      <c r="MLZ48" s="41"/>
      <c r="MMA48" s="41"/>
      <c r="MMB48" s="41"/>
      <c r="MMC48" s="41"/>
      <c r="MMD48" s="41"/>
      <c r="MME48" s="41"/>
      <c r="MMF48" s="41"/>
      <c r="MMG48" s="41"/>
      <c r="MMH48" s="41"/>
      <c r="MMI48" s="41"/>
      <c r="MMJ48" s="41"/>
      <c r="MMK48" s="41"/>
      <c r="MML48" s="41"/>
      <c r="MMM48" s="41"/>
      <c r="MMN48" s="41"/>
      <c r="MMO48" s="41"/>
      <c r="MMP48" s="41"/>
      <c r="MMQ48" s="41"/>
      <c r="MMR48" s="41"/>
      <c r="MMS48" s="41"/>
      <c r="MMT48" s="41"/>
      <c r="MMU48" s="41"/>
      <c r="MMV48" s="41"/>
      <c r="MMW48" s="41"/>
      <c r="MMX48" s="41"/>
      <c r="MMY48" s="41"/>
      <c r="MMZ48" s="41"/>
      <c r="MNA48" s="41"/>
      <c r="MNB48" s="41"/>
      <c r="MNC48" s="41"/>
      <c r="MND48" s="41"/>
      <c r="MNE48" s="41"/>
      <c r="MNF48" s="41"/>
      <c r="MNG48" s="41"/>
      <c r="MNH48" s="41"/>
      <c r="MNI48" s="41"/>
      <c r="MNJ48" s="41"/>
      <c r="MNK48" s="41"/>
      <c r="MNL48" s="41"/>
      <c r="MNM48" s="41"/>
      <c r="MNN48" s="41"/>
      <c r="MNO48" s="41"/>
      <c r="MNP48" s="41"/>
      <c r="MNQ48" s="41"/>
      <c r="MNR48" s="41"/>
      <c r="MNS48" s="41"/>
      <c r="MNT48" s="41"/>
      <c r="MNU48" s="41"/>
      <c r="MNV48" s="41"/>
      <c r="MNW48" s="41"/>
      <c r="MNX48" s="41"/>
      <c r="MNY48" s="41"/>
      <c r="MNZ48" s="41"/>
      <c r="MOA48" s="41"/>
      <c r="MOB48" s="41"/>
      <c r="MOC48" s="41"/>
      <c r="MOD48" s="41"/>
      <c r="MOE48" s="41"/>
      <c r="MOF48" s="41"/>
      <c r="MOG48" s="41"/>
      <c r="MOH48" s="41"/>
      <c r="MOI48" s="41"/>
      <c r="MOJ48" s="41"/>
      <c r="MOK48" s="41"/>
      <c r="MOL48" s="41"/>
      <c r="MOM48" s="41"/>
      <c r="MON48" s="41"/>
      <c r="MOO48" s="41"/>
      <c r="MOP48" s="41"/>
      <c r="MOQ48" s="41"/>
      <c r="MOR48" s="41"/>
      <c r="MOS48" s="41"/>
      <c r="MOT48" s="41"/>
      <c r="MOU48" s="41"/>
      <c r="MOV48" s="41"/>
      <c r="MOW48" s="41"/>
      <c r="MOX48" s="41"/>
      <c r="MOY48" s="41"/>
      <c r="MOZ48" s="41"/>
      <c r="MPA48" s="41"/>
      <c r="MPB48" s="41"/>
      <c r="MPC48" s="41"/>
      <c r="MPD48" s="41"/>
      <c r="MPE48" s="41"/>
      <c r="MPF48" s="41"/>
      <c r="MPG48" s="41"/>
      <c r="MPH48" s="41"/>
      <c r="MPI48" s="41"/>
      <c r="MPJ48" s="41"/>
      <c r="MPK48" s="41"/>
      <c r="MPL48" s="41"/>
      <c r="MPM48" s="41"/>
      <c r="MPN48" s="41"/>
      <c r="MPO48" s="41"/>
      <c r="MPP48" s="41"/>
      <c r="MPQ48" s="41"/>
      <c r="MPR48" s="41"/>
      <c r="MPS48" s="41"/>
      <c r="MPT48" s="41"/>
      <c r="MPU48" s="41"/>
      <c r="MPV48" s="41"/>
      <c r="MPW48" s="41"/>
      <c r="MPX48" s="41"/>
      <c r="MPY48" s="41"/>
      <c r="MPZ48" s="41"/>
      <c r="MQA48" s="41"/>
      <c r="MQB48" s="41"/>
      <c r="MQC48" s="41"/>
      <c r="MQD48" s="41"/>
      <c r="MQE48" s="41"/>
      <c r="MQF48" s="41"/>
      <c r="MQG48" s="41"/>
      <c r="MQH48" s="41"/>
      <c r="MQI48" s="41"/>
      <c r="MQJ48" s="41"/>
      <c r="MQK48" s="41"/>
      <c r="MQL48" s="41"/>
      <c r="MQM48" s="41"/>
      <c r="MQN48" s="41"/>
      <c r="MQO48" s="41"/>
      <c r="MQP48" s="41"/>
      <c r="MQQ48" s="41"/>
      <c r="MQR48" s="41"/>
      <c r="MQS48" s="41"/>
      <c r="MQT48" s="41"/>
      <c r="MQU48" s="41"/>
      <c r="MQV48" s="41"/>
      <c r="MQW48" s="41"/>
      <c r="MQX48" s="41"/>
      <c r="MQY48" s="41"/>
      <c r="MQZ48" s="41"/>
      <c r="MRA48" s="41"/>
      <c r="MRB48" s="41"/>
      <c r="MRC48" s="41"/>
      <c r="MRD48" s="41"/>
      <c r="MRE48" s="41"/>
      <c r="MRF48" s="41"/>
      <c r="MRG48" s="41"/>
      <c r="MRH48" s="41"/>
      <c r="MRI48" s="41"/>
      <c r="MRJ48" s="41"/>
      <c r="MRK48" s="41"/>
      <c r="MRL48" s="41"/>
      <c r="MRM48" s="41"/>
      <c r="MRN48" s="41"/>
      <c r="MRO48" s="41"/>
      <c r="MRP48" s="41"/>
      <c r="MRQ48" s="41"/>
      <c r="MRR48" s="41"/>
      <c r="MRS48" s="41"/>
      <c r="MRT48" s="41"/>
      <c r="MRU48" s="41"/>
      <c r="MRV48" s="41"/>
      <c r="MRW48" s="41"/>
      <c r="MRX48" s="41"/>
      <c r="MRY48" s="41"/>
      <c r="MRZ48" s="41"/>
      <c r="MSA48" s="41"/>
      <c r="MSB48" s="41"/>
      <c r="MSC48" s="41"/>
      <c r="MSD48" s="41"/>
      <c r="MSE48" s="41"/>
      <c r="MSF48" s="41"/>
      <c r="MSG48" s="41"/>
      <c r="MSH48" s="41"/>
      <c r="MSI48" s="41"/>
      <c r="MSJ48" s="41"/>
      <c r="MSK48" s="41"/>
      <c r="MSL48" s="41"/>
      <c r="MSM48" s="41"/>
      <c r="MSN48" s="41"/>
      <c r="MSO48" s="41"/>
      <c r="MSP48" s="41"/>
      <c r="MSQ48" s="41"/>
      <c r="MSR48" s="41"/>
      <c r="MSS48" s="41"/>
      <c r="MST48" s="41"/>
      <c r="MSU48" s="41"/>
      <c r="MSV48" s="41"/>
      <c r="MSW48" s="41"/>
      <c r="MSX48" s="41"/>
      <c r="MSY48" s="41"/>
      <c r="MSZ48" s="41"/>
      <c r="MTA48" s="41"/>
      <c r="MTB48" s="41"/>
      <c r="MTC48" s="41"/>
      <c r="MTD48" s="41"/>
      <c r="MTE48" s="41"/>
      <c r="MTF48" s="41"/>
      <c r="MTG48" s="41"/>
      <c r="MTH48" s="41"/>
      <c r="MTI48" s="41"/>
      <c r="MTJ48" s="41"/>
      <c r="MTK48" s="41"/>
      <c r="MTL48" s="41"/>
      <c r="MTM48" s="41"/>
      <c r="MTN48" s="41"/>
      <c r="MTO48" s="41"/>
      <c r="MTP48" s="41"/>
      <c r="MTQ48" s="41"/>
      <c r="MTR48" s="41"/>
      <c r="MTS48" s="41"/>
      <c r="MTT48" s="41"/>
      <c r="MTU48" s="41"/>
      <c r="MTV48" s="41"/>
      <c r="MTW48" s="41"/>
      <c r="MTX48" s="41"/>
      <c r="MTY48" s="41"/>
      <c r="MTZ48" s="41"/>
      <c r="MUA48" s="41"/>
      <c r="MUB48" s="41"/>
      <c r="MUC48" s="41"/>
      <c r="MUD48" s="41"/>
      <c r="MUE48" s="41"/>
      <c r="MUF48" s="41"/>
      <c r="MUG48" s="41"/>
      <c r="MUH48" s="41"/>
      <c r="MUI48" s="41"/>
      <c r="MUJ48" s="41"/>
      <c r="MUK48" s="41"/>
      <c r="MUL48" s="41"/>
      <c r="MUM48" s="41"/>
      <c r="MUN48" s="41"/>
      <c r="MUO48" s="41"/>
      <c r="MUP48" s="41"/>
      <c r="MUQ48" s="41"/>
      <c r="MUR48" s="41"/>
      <c r="MUS48" s="41"/>
      <c r="MUT48" s="41"/>
      <c r="MUU48" s="41"/>
      <c r="MUV48" s="41"/>
      <c r="MUW48" s="41"/>
      <c r="MUX48" s="41"/>
      <c r="MUY48" s="41"/>
      <c r="MUZ48" s="41"/>
      <c r="MVA48" s="41"/>
      <c r="MVB48" s="41"/>
      <c r="MVC48" s="41"/>
      <c r="MVD48" s="41"/>
      <c r="MVE48" s="41"/>
      <c r="MVF48" s="41"/>
      <c r="MVG48" s="41"/>
      <c r="MVH48" s="41"/>
      <c r="MVI48" s="41"/>
      <c r="MVJ48" s="41"/>
      <c r="MVK48" s="41"/>
      <c r="MVL48" s="41"/>
      <c r="MVM48" s="41"/>
      <c r="MVN48" s="41"/>
      <c r="MVO48" s="41"/>
      <c r="MVP48" s="41"/>
      <c r="MVQ48" s="41"/>
      <c r="MVR48" s="41"/>
      <c r="MVS48" s="41"/>
      <c r="MVT48" s="41"/>
      <c r="MVU48" s="41"/>
      <c r="MVV48" s="41"/>
      <c r="MVW48" s="41"/>
      <c r="MVX48" s="41"/>
      <c r="MVY48" s="41"/>
      <c r="MVZ48" s="41"/>
      <c r="MWA48" s="41"/>
      <c r="MWB48" s="41"/>
      <c r="MWC48" s="41"/>
      <c r="MWD48" s="41"/>
      <c r="MWE48" s="41"/>
      <c r="MWF48" s="41"/>
      <c r="MWG48" s="41"/>
      <c r="MWH48" s="41"/>
      <c r="MWI48" s="41"/>
      <c r="MWJ48" s="41"/>
      <c r="MWK48" s="41"/>
      <c r="MWL48" s="41"/>
      <c r="MWM48" s="41"/>
      <c r="MWN48" s="41"/>
      <c r="MWO48" s="41"/>
      <c r="MWP48" s="41"/>
      <c r="MWQ48" s="41"/>
      <c r="MWR48" s="41"/>
      <c r="MWS48" s="41"/>
      <c r="MWT48" s="41"/>
      <c r="MWU48" s="41"/>
      <c r="MWV48" s="41"/>
      <c r="MWW48" s="41"/>
      <c r="MWX48" s="41"/>
      <c r="MWY48" s="41"/>
      <c r="MWZ48" s="41"/>
      <c r="MXA48" s="41"/>
      <c r="MXB48" s="41"/>
      <c r="MXC48" s="41"/>
      <c r="MXD48" s="41"/>
      <c r="MXE48" s="41"/>
      <c r="MXF48" s="41"/>
      <c r="MXG48" s="41"/>
      <c r="MXH48" s="41"/>
      <c r="MXI48" s="41"/>
      <c r="MXJ48" s="41"/>
      <c r="MXK48" s="41"/>
      <c r="MXL48" s="41"/>
      <c r="MXM48" s="41"/>
      <c r="MXN48" s="41"/>
      <c r="MXO48" s="41"/>
      <c r="MXP48" s="41"/>
      <c r="MXQ48" s="41"/>
      <c r="MXR48" s="41"/>
      <c r="MXS48" s="41"/>
      <c r="MXT48" s="41"/>
      <c r="MXU48" s="41"/>
      <c r="MXV48" s="41"/>
      <c r="MXW48" s="41"/>
      <c r="MXX48" s="41"/>
      <c r="MXY48" s="41"/>
      <c r="MXZ48" s="41"/>
      <c r="MYA48" s="41"/>
      <c r="MYB48" s="41"/>
      <c r="MYC48" s="41"/>
      <c r="MYD48" s="41"/>
      <c r="MYE48" s="41"/>
      <c r="MYF48" s="41"/>
      <c r="MYG48" s="41"/>
      <c r="MYH48" s="41"/>
      <c r="MYI48" s="41"/>
      <c r="MYJ48" s="41"/>
      <c r="MYK48" s="41"/>
      <c r="MYL48" s="41"/>
      <c r="MYM48" s="41"/>
      <c r="MYN48" s="41"/>
      <c r="MYO48" s="41"/>
      <c r="MYP48" s="41"/>
      <c r="MYQ48" s="41"/>
      <c r="MYR48" s="41"/>
      <c r="MYS48" s="41"/>
      <c r="MYT48" s="41"/>
      <c r="MYU48" s="41"/>
      <c r="MYV48" s="41"/>
      <c r="MYW48" s="41"/>
      <c r="MYX48" s="41"/>
      <c r="MYY48" s="41"/>
      <c r="MYZ48" s="41"/>
      <c r="MZA48" s="41"/>
      <c r="MZB48" s="41"/>
      <c r="MZC48" s="41"/>
      <c r="MZD48" s="41"/>
      <c r="MZE48" s="41"/>
      <c r="MZF48" s="41"/>
      <c r="MZG48" s="41"/>
      <c r="MZH48" s="41"/>
      <c r="MZI48" s="41"/>
      <c r="MZJ48" s="41"/>
      <c r="MZK48" s="41"/>
      <c r="MZL48" s="41"/>
      <c r="MZM48" s="41"/>
      <c r="MZN48" s="41"/>
      <c r="MZO48" s="41"/>
      <c r="MZP48" s="41"/>
      <c r="MZQ48" s="41"/>
      <c r="MZR48" s="41"/>
      <c r="MZS48" s="41"/>
      <c r="MZT48" s="41"/>
      <c r="MZU48" s="41"/>
      <c r="MZV48" s="41"/>
      <c r="MZW48" s="41"/>
      <c r="MZX48" s="41"/>
      <c r="MZY48" s="41"/>
      <c r="MZZ48" s="41"/>
      <c r="NAA48" s="41"/>
      <c r="NAB48" s="41"/>
      <c r="NAC48" s="41"/>
      <c r="NAD48" s="41"/>
      <c r="NAE48" s="41"/>
      <c r="NAF48" s="41"/>
      <c r="NAG48" s="41"/>
      <c r="NAH48" s="41"/>
      <c r="NAI48" s="41"/>
      <c r="NAJ48" s="41"/>
      <c r="NAK48" s="41"/>
      <c r="NAL48" s="41"/>
      <c r="NAM48" s="41"/>
      <c r="NAN48" s="41"/>
      <c r="NAO48" s="41"/>
      <c r="NAP48" s="41"/>
      <c r="NAQ48" s="41"/>
      <c r="NAR48" s="41"/>
      <c r="NAS48" s="41"/>
      <c r="NAT48" s="41"/>
      <c r="NAU48" s="41"/>
      <c r="NAV48" s="41"/>
      <c r="NAW48" s="41"/>
      <c r="NAX48" s="41"/>
      <c r="NAY48" s="41"/>
      <c r="NAZ48" s="41"/>
      <c r="NBA48" s="41"/>
      <c r="NBB48" s="41"/>
      <c r="NBC48" s="41"/>
      <c r="NBD48" s="41"/>
      <c r="NBE48" s="41"/>
      <c r="NBF48" s="41"/>
      <c r="NBG48" s="41"/>
      <c r="NBH48" s="41"/>
      <c r="NBI48" s="41"/>
      <c r="NBJ48" s="41"/>
      <c r="NBK48" s="41"/>
      <c r="NBL48" s="41"/>
      <c r="NBM48" s="41"/>
      <c r="NBN48" s="41"/>
      <c r="NBO48" s="41"/>
      <c r="NBP48" s="41"/>
      <c r="NBQ48" s="41"/>
      <c r="NBR48" s="41"/>
      <c r="NBS48" s="41"/>
      <c r="NBT48" s="41"/>
      <c r="NBU48" s="41"/>
      <c r="NBV48" s="41"/>
      <c r="NBW48" s="41"/>
      <c r="NBX48" s="41"/>
      <c r="NBY48" s="41"/>
      <c r="NBZ48" s="41"/>
      <c r="NCA48" s="41"/>
      <c r="NCB48" s="41"/>
      <c r="NCC48" s="41"/>
      <c r="NCD48" s="41"/>
      <c r="NCE48" s="41"/>
      <c r="NCF48" s="41"/>
      <c r="NCG48" s="41"/>
      <c r="NCH48" s="41"/>
      <c r="NCI48" s="41"/>
      <c r="NCJ48" s="41"/>
      <c r="NCK48" s="41"/>
      <c r="NCL48" s="41"/>
      <c r="NCM48" s="41"/>
      <c r="NCN48" s="41"/>
      <c r="NCO48" s="41"/>
      <c r="NCP48" s="41"/>
      <c r="NCQ48" s="41"/>
      <c r="NCR48" s="41"/>
      <c r="NCS48" s="41"/>
      <c r="NCT48" s="41"/>
      <c r="NCU48" s="41"/>
      <c r="NCV48" s="41"/>
      <c r="NCW48" s="41"/>
      <c r="NCX48" s="41"/>
      <c r="NCY48" s="41"/>
      <c r="NCZ48" s="41"/>
      <c r="NDA48" s="41"/>
      <c r="NDB48" s="41"/>
      <c r="NDC48" s="41"/>
      <c r="NDD48" s="41"/>
      <c r="NDE48" s="41"/>
      <c r="NDF48" s="41"/>
      <c r="NDG48" s="41"/>
      <c r="NDH48" s="41"/>
      <c r="NDI48" s="41"/>
      <c r="NDJ48" s="41"/>
      <c r="NDK48" s="41"/>
      <c r="NDL48" s="41"/>
      <c r="NDM48" s="41"/>
      <c r="NDN48" s="41"/>
      <c r="NDO48" s="41"/>
      <c r="NDP48" s="41"/>
      <c r="NDQ48" s="41"/>
      <c r="NDR48" s="41"/>
      <c r="NDS48" s="41"/>
      <c r="NDT48" s="41"/>
      <c r="NDU48" s="41"/>
      <c r="NDV48" s="41"/>
      <c r="NDW48" s="41"/>
      <c r="NDX48" s="41"/>
      <c r="NDY48" s="41"/>
      <c r="NDZ48" s="41"/>
      <c r="NEA48" s="41"/>
      <c r="NEB48" s="41"/>
      <c r="NEC48" s="41"/>
      <c r="NED48" s="41"/>
      <c r="NEE48" s="41"/>
      <c r="NEF48" s="41"/>
      <c r="NEG48" s="41"/>
      <c r="NEH48" s="41"/>
      <c r="NEI48" s="41"/>
      <c r="NEJ48" s="41"/>
      <c r="NEK48" s="41"/>
      <c r="NEL48" s="41"/>
      <c r="NEM48" s="41"/>
      <c r="NEN48" s="41"/>
      <c r="NEO48" s="41"/>
      <c r="NEP48" s="41"/>
      <c r="NEQ48" s="41"/>
      <c r="NER48" s="41"/>
      <c r="NES48" s="41"/>
      <c r="NET48" s="41"/>
      <c r="NEU48" s="41"/>
      <c r="NEV48" s="41"/>
      <c r="NEW48" s="41"/>
      <c r="NEX48" s="41"/>
      <c r="NEY48" s="41"/>
      <c r="NEZ48" s="41"/>
      <c r="NFA48" s="41"/>
      <c r="NFB48" s="41"/>
      <c r="NFC48" s="41"/>
      <c r="NFD48" s="41"/>
      <c r="NFE48" s="41"/>
      <c r="NFF48" s="41"/>
      <c r="NFG48" s="41"/>
      <c r="NFH48" s="41"/>
      <c r="NFI48" s="41"/>
      <c r="NFJ48" s="41"/>
      <c r="NFK48" s="41"/>
      <c r="NFL48" s="41"/>
      <c r="NFM48" s="41"/>
      <c r="NFN48" s="41"/>
      <c r="NFO48" s="41"/>
      <c r="NFP48" s="41"/>
      <c r="NFQ48" s="41"/>
      <c r="NFR48" s="41"/>
      <c r="NFS48" s="41"/>
      <c r="NFT48" s="41"/>
      <c r="NFU48" s="41"/>
      <c r="NFV48" s="41"/>
      <c r="NFW48" s="41"/>
      <c r="NFX48" s="41"/>
      <c r="NFY48" s="41"/>
      <c r="NFZ48" s="41"/>
      <c r="NGA48" s="41"/>
      <c r="NGB48" s="41"/>
      <c r="NGC48" s="41"/>
      <c r="NGD48" s="41"/>
      <c r="NGE48" s="41"/>
      <c r="NGF48" s="41"/>
      <c r="NGG48" s="41"/>
      <c r="NGH48" s="41"/>
      <c r="NGI48" s="41"/>
      <c r="NGJ48" s="41"/>
      <c r="NGK48" s="41"/>
      <c r="NGL48" s="41"/>
      <c r="NGM48" s="41"/>
      <c r="NGN48" s="41"/>
      <c r="NGO48" s="41"/>
      <c r="NGP48" s="41"/>
      <c r="NGQ48" s="41"/>
      <c r="NGR48" s="41"/>
      <c r="NGS48" s="41"/>
      <c r="NGT48" s="41"/>
      <c r="NGU48" s="41"/>
      <c r="NGV48" s="41"/>
      <c r="NGW48" s="41"/>
      <c r="NGX48" s="41"/>
      <c r="NGY48" s="41"/>
      <c r="NGZ48" s="41"/>
      <c r="NHA48" s="41"/>
      <c r="NHB48" s="41"/>
      <c r="NHC48" s="41"/>
      <c r="NHD48" s="41"/>
      <c r="NHE48" s="41"/>
      <c r="NHF48" s="41"/>
      <c r="NHG48" s="41"/>
      <c r="NHH48" s="41"/>
      <c r="NHI48" s="41"/>
      <c r="NHJ48" s="41"/>
      <c r="NHK48" s="41"/>
      <c r="NHL48" s="41"/>
      <c r="NHM48" s="41"/>
      <c r="NHN48" s="41"/>
      <c r="NHO48" s="41"/>
      <c r="NHP48" s="41"/>
      <c r="NHQ48" s="41"/>
      <c r="NHR48" s="41"/>
      <c r="NHS48" s="41"/>
      <c r="NHT48" s="41"/>
      <c r="NHU48" s="41"/>
      <c r="NHV48" s="41"/>
      <c r="NHW48" s="41"/>
      <c r="NHX48" s="41"/>
      <c r="NHY48" s="41"/>
      <c r="NHZ48" s="41"/>
      <c r="NIA48" s="41"/>
      <c r="NIB48" s="41"/>
      <c r="NIC48" s="41"/>
      <c r="NID48" s="41"/>
      <c r="NIE48" s="41"/>
      <c r="NIF48" s="41"/>
      <c r="NIG48" s="41"/>
      <c r="NIH48" s="41"/>
      <c r="NII48" s="41"/>
      <c r="NIJ48" s="41"/>
      <c r="NIK48" s="41"/>
      <c r="NIL48" s="41"/>
      <c r="NIM48" s="41"/>
      <c r="NIN48" s="41"/>
      <c r="NIO48" s="41"/>
      <c r="NIP48" s="41"/>
      <c r="NIQ48" s="41"/>
      <c r="NIR48" s="41"/>
      <c r="NIS48" s="41"/>
      <c r="NIT48" s="41"/>
      <c r="NIU48" s="41"/>
      <c r="NIV48" s="41"/>
      <c r="NIW48" s="41"/>
      <c r="NIX48" s="41"/>
      <c r="NIY48" s="41"/>
      <c r="NIZ48" s="41"/>
      <c r="NJA48" s="41"/>
      <c r="NJB48" s="41"/>
      <c r="NJC48" s="41"/>
      <c r="NJD48" s="41"/>
      <c r="NJE48" s="41"/>
      <c r="NJF48" s="41"/>
      <c r="NJG48" s="41"/>
      <c r="NJH48" s="41"/>
      <c r="NJI48" s="41"/>
      <c r="NJJ48" s="41"/>
      <c r="NJK48" s="41"/>
      <c r="NJL48" s="41"/>
      <c r="NJM48" s="41"/>
      <c r="NJN48" s="41"/>
      <c r="NJO48" s="41"/>
      <c r="NJP48" s="41"/>
      <c r="NJQ48" s="41"/>
      <c r="NJR48" s="41"/>
      <c r="NJS48" s="41"/>
      <c r="NJT48" s="41"/>
      <c r="NJU48" s="41"/>
      <c r="NJV48" s="41"/>
      <c r="NJW48" s="41"/>
      <c r="NJX48" s="41"/>
      <c r="NJY48" s="41"/>
      <c r="NJZ48" s="41"/>
      <c r="NKA48" s="41"/>
      <c r="NKB48" s="41"/>
      <c r="NKC48" s="41"/>
      <c r="NKD48" s="41"/>
      <c r="NKE48" s="41"/>
      <c r="NKF48" s="41"/>
      <c r="NKG48" s="41"/>
      <c r="NKH48" s="41"/>
      <c r="NKI48" s="41"/>
      <c r="NKJ48" s="41"/>
      <c r="NKK48" s="41"/>
      <c r="NKL48" s="41"/>
      <c r="NKM48" s="41"/>
      <c r="NKN48" s="41"/>
      <c r="NKO48" s="41"/>
      <c r="NKP48" s="41"/>
      <c r="NKQ48" s="41"/>
      <c r="NKR48" s="41"/>
      <c r="NKS48" s="41"/>
      <c r="NKT48" s="41"/>
      <c r="NKU48" s="41"/>
      <c r="NKV48" s="41"/>
      <c r="NKW48" s="41"/>
      <c r="NKX48" s="41"/>
      <c r="NKY48" s="41"/>
      <c r="NKZ48" s="41"/>
      <c r="NLA48" s="41"/>
      <c r="NLB48" s="41"/>
      <c r="NLC48" s="41"/>
      <c r="NLD48" s="41"/>
      <c r="NLE48" s="41"/>
      <c r="NLF48" s="41"/>
      <c r="NLG48" s="41"/>
      <c r="NLH48" s="41"/>
      <c r="NLI48" s="41"/>
      <c r="NLJ48" s="41"/>
      <c r="NLK48" s="41"/>
      <c r="NLL48" s="41"/>
      <c r="NLM48" s="41"/>
      <c r="NLN48" s="41"/>
      <c r="NLO48" s="41"/>
      <c r="NLP48" s="41"/>
      <c r="NLQ48" s="41"/>
      <c r="NLR48" s="41"/>
      <c r="NLS48" s="41"/>
      <c r="NLT48" s="41"/>
      <c r="NLU48" s="41"/>
      <c r="NLV48" s="41"/>
      <c r="NLW48" s="41"/>
      <c r="NLX48" s="41"/>
      <c r="NLY48" s="41"/>
      <c r="NLZ48" s="41"/>
      <c r="NMA48" s="41"/>
      <c r="NMB48" s="41"/>
      <c r="NMC48" s="41"/>
      <c r="NMD48" s="41"/>
      <c r="NME48" s="41"/>
      <c r="NMF48" s="41"/>
      <c r="NMG48" s="41"/>
      <c r="NMH48" s="41"/>
      <c r="NMI48" s="41"/>
      <c r="NMJ48" s="41"/>
      <c r="NMK48" s="41"/>
      <c r="NML48" s="41"/>
      <c r="NMM48" s="41"/>
      <c r="NMN48" s="41"/>
      <c r="NMO48" s="41"/>
      <c r="NMP48" s="41"/>
      <c r="NMQ48" s="41"/>
      <c r="NMR48" s="41"/>
      <c r="NMS48" s="41"/>
      <c r="NMT48" s="41"/>
      <c r="NMU48" s="41"/>
      <c r="NMV48" s="41"/>
      <c r="NMW48" s="41"/>
      <c r="NMX48" s="41"/>
      <c r="NMY48" s="41"/>
      <c r="NMZ48" s="41"/>
      <c r="NNA48" s="41"/>
      <c r="NNB48" s="41"/>
      <c r="NNC48" s="41"/>
      <c r="NND48" s="41"/>
      <c r="NNE48" s="41"/>
      <c r="NNF48" s="41"/>
      <c r="NNG48" s="41"/>
      <c r="NNH48" s="41"/>
      <c r="NNI48" s="41"/>
      <c r="NNJ48" s="41"/>
      <c r="NNK48" s="41"/>
      <c r="NNL48" s="41"/>
      <c r="NNM48" s="41"/>
      <c r="NNN48" s="41"/>
      <c r="NNO48" s="41"/>
      <c r="NNP48" s="41"/>
      <c r="NNQ48" s="41"/>
      <c r="NNR48" s="41"/>
      <c r="NNS48" s="41"/>
      <c r="NNT48" s="41"/>
      <c r="NNU48" s="41"/>
      <c r="NNV48" s="41"/>
      <c r="NNW48" s="41"/>
      <c r="NNX48" s="41"/>
      <c r="NNY48" s="41"/>
      <c r="NNZ48" s="41"/>
      <c r="NOA48" s="41"/>
      <c r="NOB48" s="41"/>
      <c r="NOC48" s="41"/>
      <c r="NOD48" s="41"/>
      <c r="NOE48" s="41"/>
      <c r="NOF48" s="41"/>
      <c r="NOG48" s="41"/>
      <c r="NOH48" s="41"/>
      <c r="NOI48" s="41"/>
      <c r="NOJ48" s="41"/>
      <c r="NOK48" s="41"/>
      <c r="NOL48" s="41"/>
      <c r="NOM48" s="41"/>
      <c r="NON48" s="41"/>
      <c r="NOO48" s="41"/>
      <c r="NOP48" s="41"/>
      <c r="NOQ48" s="41"/>
      <c r="NOR48" s="41"/>
      <c r="NOS48" s="41"/>
      <c r="NOT48" s="41"/>
      <c r="NOU48" s="41"/>
      <c r="NOV48" s="41"/>
      <c r="NOW48" s="41"/>
      <c r="NOX48" s="41"/>
      <c r="NOY48" s="41"/>
      <c r="NOZ48" s="41"/>
      <c r="NPA48" s="41"/>
      <c r="NPB48" s="41"/>
      <c r="NPC48" s="41"/>
      <c r="NPD48" s="41"/>
      <c r="NPE48" s="41"/>
      <c r="NPF48" s="41"/>
      <c r="NPG48" s="41"/>
      <c r="NPH48" s="41"/>
      <c r="NPI48" s="41"/>
      <c r="NPJ48" s="41"/>
      <c r="NPK48" s="41"/>
      <c r="NPL48" s="41"/>
      <c r="NPM48" s="41"/>
      <c r="NPN48" s="41"/>
      <c r="NPO48" s="41"/>
      <c r="NPP48" s="41"/>
      <c r="NPQ48" s="41"/>
      <c r="NPR48" s="41"/>
      <c r="NPS48" s="41"/>
      <c r="NPT48" s="41"/>
      <c r="NPU48" s="41"/>
      <c r="NPV48" s="41"/>
      <c r="NPW48" s="41"/>
      <c r="NPX48" s="41"/>
      <c r="NPY48" s="41"/>
      <c r="NPZ48" s="41"/>
      <c r="NQA48" s="41"/>
      <c r="NQB48" s="41"/>
      <c r="NQC48" s="41"/>
      <c r="NQD48" s="41"/>
      <c r="NQE48" s="41"/>
      <c r="NQF48" s="41"/>
      <c r="NQG48" s="41"/>
      <c r="NQH48" s="41"/>
      <c r="NQI48" s="41"/>
      <c r="NQJ48" s="41"/>
      <c r="NQK48" s="41"/>
      <c r="NQL48" s="41"/>
      <c r="NQM48" s="41"/>
      <c r="NQN48" s="41"/>
      <c r="NQO48" s="41"/>
      <c r="NQP48" s="41"/>
      <c r="NQQ48" s="41"/>
      <c r="NQR48" s="41"/>
      <c r="NQS48" s="41"/>
      <c r="NQT48" s="41"/>
      <c r="NQU48" s="41"/>
      <c r="NQV48" s="41"/>
      <c r="NQW48" s="41"/>
      <c r="NQX48" s="41"/>
      <c r="NQY48" s="41"/>
      <c r="NQZ48" s="41"/>
      <c r="NRA48" s="41"/>
      <c r="NRB48" s="41"/>
      <c r="NRC48" s="41"/>
      <c r="NRD48" s="41"/>
      <c r="NRE48" s="41"/>
      <c r="NRF48" s="41"/>
      <c r="NRG48" s="41"/>
      <c r="NRH48" s="41"/>
      <c r="NRI48" s="41"/>
      <c r="NRJ48" s="41"/>
      <c r="NRK48" s="41"/>
      <c r="NRL48" s="41"/>
      <c r="NRM48" s="41"/>
      <c r="NRN48" s="41"/>
      <c r="NRO48" s="41"/>
      <c r="NRP48" s="41"/>
      <c r="NRQ48" s="41"/>
      <c r="NRR48" s="41"/>
      <c r="NRS48" s="41"/>
      <c r="NRT48" s="41"/>
      <c r="NRU48" s="41"/>
      <c r="NRV48" s="41"/>
      <c r="NRW48" s="41"/>
      <c r="NRX48" s="41"/>
      <c r="NRY48" s="41"/>
      <c r="NRZ48" s="41"/>
      <c r="NSA48" s="41"/>
      <c r="NSB48" s="41"/>
      <c r="NSC48" s="41"/>
      <c r="NSD48" s="41"/>
      <c r="NSE48" s="41"/>
      <c r="NSF48" s="41"/>
      <c r="NSG48" s="41"/>
      <c r="NSH48" s="41"/>
      <c r="NSI48" s="41"/>
      <c r="NSJ48" s="41"/>
      <c r="NSK48" s="41"/>
      <c r="NSL48" s="41"/>
      <c r="NSM48" s="41"/>
      <c r="NSN48" s="41"/>
      <c r="NSO48" s="41"/>
      <c r="NSP48" s="41"/>
      <c r="NSQ48" s="41"/>
      <c r="NSR48" s="41"/>
      <c r="NSS48" s="41"/>
      <c r="NST48" s="41"/>
      <c r="NSU48" s="41"/>
      <c r="NSV48" s="41"/>
      <c r="NSW48" s="41"/>
      <c r="NSX48" s="41"/>
      <c r="NSY48" s="41"/>
      <c r="NSZ48" s="41"/>
      <c r="NTA48" s="41"/>
      <c r="NTB48" s="41"/>
      <c r="NTC48" s="41"/>
      <c r="NTD48" s="41"/>
      <c r="NTE48" s="41"/>
      <c r="NTF48" s="41"/>
      <c r="NTG48" s="41"/>
      <c r="NTH48" s="41"/>
      <c r="NTI48" s="41"/>
      <c r="NTJ48" s="41"/>
      <c r="NTK48" s="41"/>
      <c r="NTL48" s="41"/>
      <c r="NTM48" s="41"/>
      <c r="NTN48" s="41"/>
      <c r="NTO48" s="41"/>
      <c r="NTP48" s="41"/>
      <c r="NTQ48" s="41"/>
      <c r="NTR48" s="41"/>
      <c r="NTS48" s="41"/>
      <c r="NTT48" s="41"/>
      <c r="NTU48" s="41"/>
      <c r="NTV48" s="41"/>
      <c r="NTW48" s="41"/>
      <c r="NTX48" s="41"/>
      <c r="NTY48" s="41"/>
      <c r="NTZ48" s="41"/>
      <c r="NUA48" s="41"/>
      <c r="NUB48" s="41"/>
      <c r="NUC48" s="41"/>
      <c r="NUD48" s="41"/>
      <c r="NUE48" s="41"/>
      <c r="NUF48" s="41"/>
      <c r="NUG48" s="41"/>
      <c r="NUH48" s="41"/>
      <c r="NUI48" s="41"/>
      <c r="NUJ48" s="41"/>
      <c r="NUK48" s="41"/>
      <c r="NUL48" s="41"/>
      <c r="NUM48" s="41"/>
      <c r="NUN48" s="41"/>
      <c r="NUO48" s="41"/>
      <c r="NUP48" s="41"/>
      <c r="NUQ48" s="41"/>
      <c r="NUR48" s="41"/>
      <c r="NUS48" s="41"/>
      <c r="NUT48" s="41"/>
      <c r="NUU48" s="41"/>
      <c r="NUV48" s="41"/>
      <c r="NUW48" s="41"/>
      <c r="NUX48" s="41"/>
      <c r="NUY48" s="41"/>
      <c r="NUZ48" s="41"/>
      <c r="NVA48" s="41"/>
      <c r="NVB48" s="41"/>
      <c r="NVC48" s="41"/>
      <c r="NVD48" s="41"/>
      <c r="NVE48" s="41"/>
      <c r="NVF48" s="41"/>
      <c r="NVG48" s="41"/>
      <c r="NVH48" s="41"/>
      <c r="NVI48" s="41"/>
      <c r="NVJ48" s="41"/>
      <c r="NVK48" s="41"/>
      <c r="NVL48" s="41"/>
      <c r="NVM48" s="41"/>
      <c r="NVN48" s="41"/>
      <c r="NVO48" s="41"/>
      <c r="NVP48" s="41"/>
      <c r="NVQ48" s="41"/>
      <c r="NVR48" s="41"/>
      <c r="NVS48" s="41"/>
      <c r="NVT48" s="41"/>
      <c r="NVU48" s="41"/>
      <c r="NVV48" s="41"/>
      <c r="NVW48" s="41"/>
      <c r="NVX48" s="41"/>
      <c r="NVY48" s="41"/>
      <c r="NVZ48" s="41"/>
      <c r="NWA48" s="41"/>
      <c r="NWB48" s="41"/>
      <c r="NWC48" s="41"/>
      <c r="NWD48" s="41"/>
      <c r="NWE48" s="41"/>
      <c r="NWF48" s="41"/>
      <c r="NWG48" s="41"/>
      <c r="NWH48" s="41"/>
      <c r="NWI48" s="41"/>
      <c r="NWJ48" s="41"/>
      <c r="NWK48" s="41"/>
      <c r="NWL48" s="41"/>
      <c r="NWM48" s="41"/>
      <c r="NWN48" s="41"/>
      <c r="NWO48" s="41"/>
      <c r="NWP48" s="41"/>
      <c r="NWQ48" s="41"/>
      <c r="NWR48" s="41"/>
      <c r="NWS48" s="41"/>
      <c r="NWT48" s="41"/>
      <c r="NWU48" s="41"/>
      <c r="NWV48" s="41"/>
      <c r="NWW48" s="41"/>
      <c r="NWX48" s="41"/>
      <c r="NWY48" s="41"/>
      <c r="NWZ48" s="41"/>
      <c r="NXA48" s="41"/>
      <c r="NXB48" s="41"/>
      <c r="NXC48" s="41"/>
      <c r="NXD48" s="41"/>
      <c r="NXE48" s="41"/>
      <c r="NXF48" s="41"/>
      <c r="NXG48" s="41"/>
      <c r="NXH48" s="41"/>
      <c r="NXI48" s="41"/>
      <c r="NXJ48" s="41"/>
      <c r="NXK48" s="41"/>
      <c r="NXL48" s="41"/>
      <c r="NXM48" s="41"/>
      <c r="NXN48" s="41"/>
      <c r="NXO48" s="41"/>
      <c r="NXP48" s="41"/>
      <c r="NXQ48" s="41"/>
      <c r="NXR48" s="41"/>
      <c r="NXS48" s="41"/>
      <c r="NXT48" s="41"/>
      <c r="NXU48" s="41"/>
      <c r="NXV48" s="41"/>
      <c r="NXW48" s="41"/>
      <c r="NXX48" s="41"/>
      <c r="NXY48" s="41"/>
      <c r="NXZ48" s="41"/>
      <c r="NYA48" s="41"/>
      <c r="NYB48" s="41"/>
      <c r="NYC48" s="41"/>
      <c r="NYD48" s="41"/>
      <c r="NYE48" s="41"/>
      <c r="NYF48" s="41"/>
      <c r="NYG48" s="41"/>
      <c r="NYH48" s="41"/>
      <c r="NYI48" s="41"/>
      <c r="NYJ48" s="41"/>
      <c r="NYK48" s="41"/>
      <c r="NYL48" s="41"/>
      <c r="NYM48" s="41"/>
      <c r="NYN48" s="41"/>
      <c r="NYO48" s="41"/>
      <c r="NYP48" s="41"/>
      <c r="NYQ48" s="41"/>
      <c r="NYR48" s="41"/>
      <c r="NYS48" s="41"/>
      <c r="NYT48" s="41"/>
      <c r="NYU48" s="41"/>
      <c r="NYV48" s="41"/>
      <c r="NYW48" s="41"/>
      <c r="NYX48" s="41"/>
      <c r="NYY48" s="41"/>
      <c r="NYZ48" s="41"/>
      <c r="NZA48" s="41"/>
      <c r="NZB48" s="41"/>
      <c r="NZC48" s="41"/>
      <c r="NZD48" s="41"/>
      <c r="NZE48" s="41"/>
      <c r="NZF48" s="41"/>
      <c r="NZG48" s="41"/>
      <c r="NZH48" s="41"/>
      <c r="NZI48" s="41"/>
      <c r="NZJ48" s="41"/>
      <c r="NZK48" s="41"/>
      <c r="NZL48" s="41"/>
      <c r="NZM48" s="41"/>
      <c r="NZN48" s="41"/>
      <c r="NZO48" s="41"/>
      <c r="NZP48" s="41"/>
      <c r="NZQ48" s="41"/>
      <c r="NZR48" s="41"/>
      <c r="NZS48" s="41"/>
      <c r="NZT48" s="41"/>
      <c r="NZU48" s="41"/>
      <c r="NZV48" s="41"/>
      <c r="NZW48" s="41"/>
      <c r="NZX48" s="41"/>
      <c r="NZY48" s="41"/>
      <c r="NZZ48" s="41"/>
      <c r="OAA48" s="41"/>
      <c r="OAB48" s="41"/>
      <c r="OAC48" s="41"/>
      <c r="OAD48" s="41"/>
      <c r="OAE48" s="41"/>
      <c r="OAF48" s="41"/>
      <c r="OAG48" s="41"/>
      <c r="OAH48" s="41"/>
      <c r="OAI48" s="41"/>
      <c r="OAJ48" s="41"/>
      <c r="OAK48" s="41"/>
      <c r="OAL48" s="41"/>
      <c r="OAM48" s="41"/>
      <c r="OAN48" s="41"/>
      <c r="OAO48" s="41"/>
      <c r="OAP48" s="41"/>
      <c r="OAQ48" s="41"/>
      <c r="OAR48" s="41"/>
      <c r="OAS48" s="41"/>
      <c r="OAT48" s="41"/>
      <c r="OAU48" s="41"/>
      <c r="OAV48" s="41"/>
      <c r="OAW48" s="41"/>
      <c r="OAX48" s="41"/>
      <c r="OAY48" s="41"/>
      <c r="OAZ48" s="41"/>
      <c r="OBA48" s="41"/>
      <c r="OBB48" s="41"/>
      <c r="OBC48" s="41"/>
      <c r="OBD48" s="41"/>
      <c r="OBE48" s="41"/>
      <c r="OBF48" s="41"/>
      <c r="OBG48" s="41"/>
      <c r="OBH48" s="41"/>
      <c r="OBI48" s="41"/>
      <c r="OBJ48" s="41"/>
      <c r="OBK48" s="41"/>
      <c r="OBL48" s="41"/>
      <c r="OBM48" s="41"/>
      <c r="OBN48" s="41"/>
      <c r="OBO48" s="41"/>
      <c r="OBP48" s="41"/>
      <c r="OBQ48" s="41"/>
      <c r="OBR48" s="41"/>
      <c r="OBS48" s="41"/>
      <c r="OBT48" s="41"/>
      <c r="OBU48" s="41"/>
      <c r="OBV48" s="41"/>
      <c r="OBW48" s="41"/>
      <c r="OBX48" s="41"/>
      <c r="OBY48" s="41"/>
      <c r="OBZ48" s="41"/>
      <c r="OCA48" s="41"/>
      <c r="OCB48" s="41"/>
      <c r="OCC48" s="41"/>
      <c r="OCD48" s="41"/>
      <c r="OCE48" s="41"/>
      <c r="OCF48" s="41"/>
      <c r="OCG48" s="41"/>
      <c r="OCH48" s="41"/>
      <c r="OCI48" s="41"/>
      <c r="OCJ48" s="41"/>
      <c r="OCK48" s="41"/>
      <c r="OCL48" s="41"/>
      <c r="OCM48" s="41"/>
      <c r="OCN48" s="41"/>
      <c r="OCO48" s="41"/>
      <c r="OCP48" s="41"/>
      <c r="OCQ48" s="41"/>
      <c r="OCR48" s="41"/>
      <c r="OCS48" s="41"/>
      <c r="OCT48" s="41"/>
      <c r="OCU48" s="41"/>
      <c r="OCV48" s="41"/>
      <c r="OCW48" s="41"/>
      <c r="OCX48" s="41"/>
      <c r="OCY48" s="41"/>
      <c r="OCZ48" s="41"/>
      <c r="ODA48" s="41"/>
      <c r="ODB48" s="41"/>
      <c r="ODC48" s="41"/>
      <c r="ODD48" s="41"/>
      <c r="ODE48" s="41"/>
      <c r="ODF48" s="41"/>
      <c r="ODG48" s="41"/>
      <c r="ODH48" s="41"/>
      <c r="ODI48" s="41"/>
      <c r="ODJ48" s="41"/>
      <c r="ODK48" s="41"/>
      <c r="ODL48" s="41"/>
      <c r="ODM48" s="41"/>
      <c r="ODN48" s="41"/>
      <c r="ODO48" s="41"/>
      <c r="ODP48" s="41"/>
      <c r="ODQ48" s="41"/>
      <c r="ODR48" s="41"/>
      <c r="ODS48" s="41"/>
      <c r="ODT48" s="41"/>
      <c r="ODU48" s="41"/>
      <c r="ODV48" s="41"/>
      <c r="ODW48" s="41"/>
      <c r="ODX48" s="41"/>
      <c r="ODY48" s="41"/>
      <c r="ODZ48" s="41"/>
      <c r="OEA48" s="41"/>
      <c r="OEB48" s="41"/>
      <c r="OEC48" s="41"/>
      <c r="OED48" s="41"/>
      <c r="OEE48" s="41"/>
      <c r="OEF48" s="41"/>
      <c r="OEG48" s="41"/>
      <c r="OEH48" s="41"/>
      <c r="OEI48" s="41"/>
      <c r="OEJ48" s="41"/>
      <c r="OEK48" s="41"/>
      <c r="OEL48" s="41"/>
      <c r="OEM48" s="41"/>
      <c r="OEN48" s="41"/>
      <c r="OEO48" s="41"/>
      <c r="OEP48" s="41"/>
      <c r="OEQ48" s="41"/>
      <c r="OER48" s="41"/>
      <c r="OES48" s="41"/>
      <c r="OET48" s="41"/>
      <c r="OEU48" s="41"/>
      <c r="OEV48" s="41"/>
      <c r="OEW48" s="41"/>
      <c r="OEX48" s="41"/>
      <c r="OEY48" s="41"/>
      <c r="OEZ48" s="41"/>
      <c r="OFA48" s="41"/>
      <c r="OFB48" s="41"/>
      <c r="OFC48" s="41"/>
      <c r="OFD48" s="41"/>
      <c r="OFE48" s="41"/>
      <c r="OFF48" s="41"/>
      <c r="OFG48" s="41"/>
      <c r="OFH48" s="41"/>
      <c r="OFI48" s="41"/>
      <c r="OFJ48" s="41"/>
      <c r="OFK48" s="41"/>
      <c r="OFL48" s="41"/>
      <c r="OFM48" s="41"/>
      <c r="OFN48" s="41"/>
      <c r="OFO48" s="41"/>
      <c r="OFP48" s="41"/>
      <c r="OFQ48" s="41"/>
      <c r="OFR48" s="41"/>
      <c r="OFS48" s="41"/>
      <c r="OFT48" s="41"/>
      <c r="OFU48" s="41"/>
      <c r="OFV48" s="41"/>
      <c r="OFW48" s="41"/>
      <c r="OFX48" s="41"/>
      <c r="OFY48" s="41"/>
      <c r="OFZ48" s="41"/>
      <c r="OGA48" s="41"/>
      <c r="OGB48" s="41"/>
      <c r="OGC48" s="41"/>
      <c r="OGD48" s="41"/>
      <c r="OGE48" s="41"/>
      <c r="OGF48" s="41"/>
      <c r="OGG48" s="41"/>
      <c r="OGH48" s="41"/>
      <c r="OGI48" s="41"/>
      <c r="OGJ48" s="41"/>
      <c r="OGK48" s="41"/>
      <c r="OGL48" s="41"/>
      <c r="OGM48" s="41"/>
      <c r="OGN48" s="41"/>
      <c r="OGO48" s="41"/>
      <c r="OGP48" s="41"/>
      <c r="OGQ48" s="41"/>
      <c r="OGR48" s="41"/>
      <c r="OGS48" s="41"/>
      <c r="OGT48" s="41"/>
      <c r="OGU48" s="41"/>
      <c r="OGV48" s="41"/>
      <c r="OGW48" s="41"/>
      <c r="OGX48" s="41"/>
      <c r="OGY48" s="41"/>
      <c r="OGZ48" s="41"/>
      <c r="OHA48" s="41"/>
      <c r="OHB48" s="41"/>
      <c r="OHC48" s="41"/>
      <c r="OHD48" s="41"/>
      <c r="OHE48" s="41"/>
      <c r="OHF48" s="41"/>
      <c r="OHG48" s="41"/>
      <c r="OHH48" s="41"/>
      <c r="OHI48" s="41"/>
      <c r="OHJ48" s="41"/>
      <c r="OHK48" s="41"/>
      <c r="OHL48" s="41"/>
      <c r="OHM48" s="41"/>
      <c r="OHN48" s="41"/>
      <c r="OHO48" s="41"/>
      <c r="OHP48" s="41"/>
      <c r="OHQ48" s="41"/>
      <c r="OHR48" s="41"/>
      <c r="OHS48" s="41"/>
      <c r="OHT48" s="41"/>
      <c r="OHU48" s="41"/>
      <c r="OHV48" s="41"/>
      <c r="OHW48" s="41"/>
      <c r="OHX48" s="41"/>
      <c r="OHY48" s="41"/>
      <c r="OHZ48" s="41"/>
      <c r="OIA48" s="41"/>
      <c r="OIB48" s="41"/>
      <c r="OIC48" s="41"/>
      <c r="OID48" s="41"/>
      <c r="OIE48" s="41"/>
      <c r="OIF48" s="41"/>
      <c r="OIG48" s="41"/>
      <c r="OIH48" s="41"/>
      <c r="OII48" s="41"/>
      <c r="OIJ48" s="41"/>
      <c r="OIK48" s="41"/>
      <c r="OIL48" s="41"/>
      <c r="OIM48" s="41"/>
      <c r="OIN48" s="41"/>
      <c r="OIO48" s="41"/>
      <c r="OIP48" s="41"/>
      <c r="OIQ48" s="41"/>
      <c r="OIR48" s="41"/>
      <c r="OIS48" s="41"/>
      <c r="OIT48" s="41"/>
      <c r="OIU48" s="41"/>
      <c r="OIV48" s="41"/>
      <c r="OIW48" s="41"/>
      <c r="OIX48" s="41"/>
      <c r="OIY48" s="41"/>
      <c r="OIZ48" s="41"/>
      <c r="OJA48" s="41"/>
      <c r="OJB48" s="41"/>
      <c r="OJC48" s="41"/>
      <c r="OJD48" s="41"/>
      <c r="OJE48" s="41"/>
      <c r="OJF48" s="41"/>
      <c r="OJG48" s="41"/>
      <c r="OJH48" s="41"/>
      <c r="OJI48" s="41"/>
      <c r="OJJ48" s="41"/>
      <c r="OJK48" s="41"/>
      <c r="OJL48" s="41"/>
      <c r="OJM48" s="41"/>
      <c r="OJN48" s="41"/>
      <c r="OJO48" s="41"/>
      <c r="OJP48" s="41"/>
      <c r="OJQ48" s="41"/>
      <c r="OJR48" s="41"/>
      <c r="OJS48" s="41"/>
      <c r="OJT48" s="41"/>
      <c r="OJU48" s="41"/>
      <c r="OJV48" s="41"/>
      <c r="OJW48" s="41"/>
      <c r="OJX48" s="41"/>
      <c r="OJY48" s="41"/>
      <c r="OJZ48" s="41"/>
      <c r="OKA48" s="41"/>
      <c r="OKB48" s="41"/>
      <c r="OKC48" s="41"/>
      <c r="OKD48" s="41"/>
      <c r="OKE48" s="41"/>
      <c r="OKF48" s="41"/>
      <c r="OKG48" s="41"/>
      <c r="OKH48" s="41"/>
      <c r="OKI48" s="41"/>
      <c r="OKJ48" s="41"/>
      <c r="OKK48" s="41"/>
      <c r="OKL48" s="41"/>
      <c r="OKM48" s="41"/>
      <c r="OKN48" s="41"/>
      <c r="OKO48" s="41"/>
      <c r="OKP48" s="41"/>
      <c r="OKQ48" s="41"/>
      <c r="OKR48" s="41"/>
      <c r="OKS48" s="41"/>
      <c r="OKT48" s="41"/>
      <c r="OKU48" s="41"/>
      <c r="OKV48" s="41"/>
      <c r="OKW48" s="41"/>
      <c r="OKX48" s="41"/>
      <c r="OKY48" s="41"/>
      <c r="OKZ48" s="41"/>
      <c r="OLA48" s="41"/>
      <c r="OLB48" s="41"/>
      <c r="OLC48" s="41"/>
      <c r="OLD48" s="41"/>
      <c r="OLE48" s="41"/>
      <c r="OLF48" s="41"/>
      <c r="OLG48" s="41"/>
      <c r="OLH48" s="41"/>
      <c r="OLI48" s="41"/>
      <c r="OLJ48" s="41"/>
      <c r="OLK48" s="41"/>
      <c r="OLL48" s="41"/>
      <c r="OLM48" s="41"/>
      <c r="OLN48" s="41"/>
      <c r="OLO48" s="41"/>
      <c r="OLP48" s="41"/>
      <c r="OLQ48" s="41"/>
      <c r="OLR48" s="41"/>
      <c r="OLS48" s="41"/>
      <c r="OLT48" s="41"/>
      <c r="OLU48" s="41"/>
      <c r="OLV48" s="41"/>
      <c r="OLW48" s="41"/>
      <c r="OLX48" s="41"/>
      <c r="OLY48" s="41"/>
      <c r="OLZ48" s="41"/>
      <c r="OMA48" s="41"/>
      <c r="OMB48" s="41"/>
      <c r="OMC48" s="41"/>
      <c r="OMD48" s="41"/>
      <c r="OME48" s="41"/>
      <c r="OMF48" s="41"/>
      <c r="OMG48" s="41"/>
      <c r="OMH48" s="41"/>
      <c r="OMI48" s="41"/>
      <c r="OMJ48" s="41"/>
      <c r="OMK48" s="41"/>
      <c r="OML48" s="41"/>
      <c r="OMM48" s="41"/>
      <c r="OMN48" s="41"/>
      <c r="OMO48" s="41"/>
      <c r="OMP48" s="41"/>
      <c r="OMQ48" s="41"/>
      <c r="OMR48" s="41"/>
      <c r="OMS48" s="41"/>
      <c r="OMT48" s="41"/>
      <c r="OMU48" s="41"/>
      <c r="OMV48" s="41"/>
      <c r="OMW48" s="41"/>
      <c r="OMX48" s="41"/>
      <c r="OMY48" s="41"/>
      <c r="OMZ48" s="41"/>
      <c r="ONA48" s="41"/>
      <c r="ONB48" s="41"/>
      <c r="ONC48" s="41"/>
      <c r="OND48" s="41"/>
      <c r="ONE48" s="41"/>
      <c r="ONF48" s="41"/>
      <c r="ONG48" s="41"/>
      <c r="ONH48" s="41"/>
      <c r="ONI48" s="41"/>
      <c r="ONJ48" s="41"/>
      <c r="ONK48" s="41"/>
      <c r="ONL48" s="41"/>
      <c r="ONM48" s="41"/>
      <c r="ONN48" s="41"/>
      <c r="ONO48" s="41"/>
      <c r="ONP48" s="41"/>
      <c r="ONQ48" s="41"/>
      <c r="ONR48" s="41"/>
      <c r="ONS48" s="41"/>
      <c r="ONT48" s="41"/>
      <c r="ONU48" s="41"/>
      <c r="ONV48" s="41"/>
      <c r="ONW48" s="41"/>
      <c r="ONX48" s="41"/>
      <c r="ONY48" s="41"/>
      <c r="ONZ48" s="41"/>
      <c r="OOA48" s="41"/>
      <c r="OOB48" s="41"/>
      <c r="OOC48" s="41"/>
      <c r="OOD48" s="41"/>
      <c r="OOE48" s="41"/>
      <c r="OOF48" s="41"/>
      <c r="OOG48" s="41"/>
      <c r="OOH48" s="41"/>
      <c r="OOI48" s="41"/>
      <c r="OOJ48" s="41"/>
      <c r="OOK48" s="41"/>
      <c r="OOL48" s="41"/>
      <c r="OOM48" s="41"/>
      <c r="OON48" s="41"/>
      <c r="OOO48" s="41"/>
      <c r="OOP48" s="41"/>
      <c r="OOQ48" s="41"/>
      <c r="OOR48" s="41"/>
      <c r="OOS48" s="41"/>
      <c r="OOT48" s="41"/>
      <c r="OOU48" s="41"/>
      <c r="OOV48" s="41"/>
      <c r="OOW48" s="41"/>
      <c r="OOX48" s="41"/>
      <c r="OOY48" s="41"/>
      <c r="OOZ48" s="41"/>
      <c r="OPA48" s="41"/>
      <c r="OPB48" s="41"/>
      <c r="OPC48" s="41"/>
      <c r="OPD48" s="41"/>
      <c r="OPE48" s="41"/>
      <c r="OPF48" s="41"/>
      <c r="OPG48" s="41"/>
      <c r="OPH48" s="41"/>
      <c r="OPI48" s="41"/>
      <c r="OPJ48" s="41"/>
      <c r="OPK48" s="41"/>
      <c r="OPL48" s="41"/>
      <c r="OPM48" s="41"/>
      <c r="OPN48" s="41"/>
      <c r="OPO48" s="41"/>
      <c r="OPP48" s="41"/>
      <c r="OPQ48" s="41"/>
      <c r="OPR48" s="41"/>
      <c r="OPS48" s="41"/>
      <c r="OPT48" s="41"/>
      <c r="OPU48" s="41"/>
      <c r="OPV48" s="41"/>
      <c r="OPW48" s="41"/>
      <c r="OPX48" s="41"/>
      <c r="OPY48" s="41"/>
      <c r="OPZ48" s="41"/>
      <c r="OQA48" s="41"/>
      <c r="OQB48" s="41"/>
      <c r="OQC48" s="41"/>
      <c r="OQD48" s="41"/>
      <c r="OQE48" s="41"/>
      <c r="OQF48" s="41"/>
      <c r="OQG48" s="41"/>
      <c r="OQH48" s="41"/>
      <c r="OQI48" s="41"/>
      <c r="OQJ48" s="41"/>
      <c r="OQK48" s="41"/>
      <c r="OQL48" s="41"/>
      <c r="OQM48" s="41"/>
      <c r="OQN48" s="41"/>
      <c r="OQO48" s="41"/>
      <c r="OQP48" s="41"/>
      <c r="OQQ48" s="41"/>
      <c r="OQR48" s="41"/>
      <c r="OQS48" s="41"/>
      <c r="OQT48" s="41"/>
      <c r="OQU48" s="41"/>
      <c r="OQV48" s="41"/>
      <c r="OQW48" s="41"/>
      <c r="OQX48" s="41"/>
      <c r="OQY48" s="41"/>
      <c r="OQZ48" s="41"/>
      <c r="ORA48" s="41"/>
      <c r="ORB48" s="41"/>
      <c r="ORC48" s="41"/>
      <c r="ORD48" s="41"/>
      <c r="ORE48" s="41"/>
      <c r="ORF48" s="41"/>
      <c r="ORG48" s="41"/>
      <c r="ORH48" s="41"/>
      <c r="ORI48" s="41"/>
      <c r="ORJ48" s="41"/>
      <c r="ORK48" s="41"/>
      <c r="ORL48" s="41"/>
      <c r="ORM48" s="41"/>
      <c r="ORN48" s="41"/>
      <c r="ORO48" s="41"/>
      <c r="ORP48" s="41"/>
      <c r="ORQ48" s="41"/>
      <c r="ORR48" s="41"/>
      <c r="ORS48" s="41"/>
      <c r="ORT48" s="41"/>
      <c r="ORU48" s="41"/>
      <c r="ORV48" s="41"/>
      <c r="ORW48" s="41"/>
      <c r="ORX48" s="41"/>
      <c r="ORY48" s="41"/>
      <c r="ORZ48" s="41"/>
      <c r="OSA48" s="41"/>
      <c r="OSB48" s="41"/>
      <c r="OSC48" s="41"/>
      <c r="OSD48" s="41"/>
      <c r="OSE48" s="41"/>
      <c r="OSF48" s="41"/>
      <c r="OSG48" s="41"/>
      <c r="OSH48" s="41"/>
      <c r="OSI48" s="41"/>
      <c r="OSJ48" s="41"/>
      <c r="OSK48" s="41"/>
      <c r="OSL48" s="41"/>
      <c r="OSM48" s="41"/>
      <c r="OSN48" s="41"/>
      <c r="OSO48" s="41"/>
      <c r="OSP48" s="41"/>
      <c r="OSQ48" s="41"/>
      <c r="OSR48" s="41"/>
      <c r="OSS48" s="41"/>
      <c r="OST48" s="41"/>
      <c r="OSU48" s="41"/>
      <c r="OSV48" s="41"/>
      <c r="OSW48" s="41"/>
      <c r="OSX48" s="41"/>
      <c r="OSY48" s="41"/>
      <c r="OSZ48" s="41"/>
      <c r="OTA48" s="41"/>
      <c r="OTB48" s="41"/>
      <c r="OTC48" s="41"/>
      <c r="OTD48" s="41"/>
      <c r="OTE48" s="41"/>
      <c r="OTF48" s="41"/>
      <c r="OTG48" s="41"/>
      <c r="OTH48" s="41"/>
      <c r="OTI48" s="41"/>
      <c r="OTJ48" s="41"/>
      <c r="OTK48" s="41"/>
      <c r="OTL48" s="41"/>
      <c r="OTM48" s="41"/>
      <c r="OTN48" s="41"/>
      <c r="OTO48" s="41"/>
      <c r="OTP48" s="41"/>
      <c r="OTQ48" s="41"/>
      <c r="OTR48" s="41"/>
      <c r="OTS48" s="41"/>
      <c r="OTT48" s="41"/>
      <c r="OTU48" s="41"/>
      <c r="OTV48" s="41"/>
      <c r="OTW48" s="41"/>
      <c r="OTX48" s="41"/>
      <c r="OTY48" s="41"/>
      <c r="OTZ48" s="41"/>
      <c r="OUA48" s="41"/>
      <c r="OUB48" s="41"/>
      <c r="OUC48" s="41"/>
      <c r="OUD48" s="41"/>
      <c r="OUE48" s="41"/>
      <c r="OUF48" s="41"/>
      <c r="OUG48" s="41"/>
      <c r="OUH48" s="41"/>
      <c r="OUI48" s="41"/>
      <c r="OUJ48" s="41"/>
      <c r="OUK48" s="41"/>
      <c r="OUL48" s="41"/>
      <c r="OUM48" s="41"/>
      <c r="OUN48" s="41"/>
      <c r="OUO48" s="41"/>
      <c r="OUP48" s="41"/>
      <c r="OUQ48" s="41"/>
      <c r="OUR48" s="41"/>
      <c r="OUS48" s="41"/>
      <c r="OUT48" s="41"/>
      <c r="OUU48" s="41"/>
      <c r="OUV48" s="41"/>
      <c r="OUW48" s="41"/>
      <c r="OUX48" s="41"/>
      <c r="OUY48" s="41"/>
      <c r="OUZ48" s="41"/>
      <c r="OVA48" s="41"/>
      <c r="OVB48" s="41"/>
      <c r="OVC48" s="41"/>
      <c r="OVD48" s="41"/>
      <c r="OVE48" s="41"/>
      <c r="OVF48" s="41"/>
      <c r="OVG48" s="41"/>
      <c r="OVH48" s="41"/>
      <c r="OVI48" s="41"/>
      <c r="OVJ48" s="41"/>
      <c r="OVK48" s="41"/>
      <c r="OVL48" s="41"/>
      <c r="OVM48" s="41"/>
      <c r="OVN48" s="41"/>
      <c r="OVO48" s="41"/>
      <c r="OVP48" s="41"/>
      <c r="OVQ48" s="41"/>
      <c r="OVR48" s="41"/>
      <c r="OVS48" s="41"/>
      <c r="OVT48" s="41"/>
      <c r="OVU48" s="41"/>
      <c r="OVV48" s="41"/>
      <c r="OVW48" s="41"/>
      <c r="OVX48" s="41"/>
      <c r="OVY48" s="41"/>
      <c r="OVZ48" s="41"/>
      <c r="OWA48" s="41"/>
      <c r="OWB48" s="41"/>
      <c r="OWC48" s="41"/>
      <c r="OWD48" s="41"/>
      <c r="OWE48" s="41"/>
      <c r="OWF48" s="41"/>
      <c r="OWG48" s="41"/>
      <c r="OWH48" s="41"/>
      <c r="OWI48" s="41"/>
      <c r="OWJ48" s="41"/>
      <c r="OWK48" s="41"/>
      <c r="OWL48" s="41"/>
      <c r="OWM48" s="41"/>
      <c r="OWN48" s="41"/>
      <c r="OWO48" s="41"/>
      <c r="OWP48" s="41"/>
      <c r="OWQ48" s="41"/>
      <c r="OWR48" s="41"/>
      <c r="OWS48" s="41"/>
      <c r="OWT48" s="41"/>
      <c r="OWU48" s="41"/>
      <c r="OWV48" s="41"/>
      <c r="OWW48" s="41"/>
      <c r="OWX48" s="41"/>
      <c r="OWY48" s="41"/>
      <c r="OWZ48" s="41"/>
      <c r="OXA48" s="41"/>
      <c r="OXB48" s="41"/>
      <c r="OXC48" s="41"/>
      <c r="OXD48" s="41"/>
      <c r="OXE48" s="41"/>
      <c r="OXF48" s="41"/>
      <c r="OXG48" s="41"/>
      <c r="OXH48" s="41"/>
      <c r="OXI48" s="41"/>
      <c r="OXJ48" s="41"/>
      <c r="OXK48" s="41"/>
      <c r="OXL48" s="41"/>
      <c r="OXM48" s="41"/>
      <c r="OXN48" s="41"/>
      <c r="OXO48" s="41"/>
      <c r="OXP48" s="41"/>
      <c r="OXQ48" s="41"/>
      <c r="OXR48" s="41"/>
      <c r="OXS48" s="41"/>
      <c r="OXT48" s="41"/>
      <c r="OXU48" s="41"/>
      <c r="OXV48" s="41"/>
      <c r="OXW48" s="41"/>
      <c r="OXX48" s="41"/>
      <c r="OXY48" s="41"/>
      <c r="OXZ48" s="41"/>
      <c r="OYA48" s="41"/>
      <c r="OYB48" s="41"/>
      <c r="OYC48" s="41"/>
      <c r="OYD48" s="41"/>
      <c r="OYE48" s="41"/>
      <c r="OYF48" s="41"/>
      <c r="OYG48" s="41"/>
      <c r="OYH48" s="41"/>
      <c r="OYI48" s="41"/>
      <c r="OYJ48" s="41"/>
      <c r="OYK48" s="41"/>
      <c r="OYL48" s="41"/>
      <c r="OYM48" s="41"/>
      <c r="OYN48" s="41"/>
      <c r="OYO48" s="41"/>
      <c r="OYP48" s="41"/>
      <c r="OYQ48" s="41"/>
      <c r="OYR48" s="41"/>
      <c r="OYS48" s="41"/>
      <c r="OYT48" s="41"/>
      <c r="OYU48" s="41"/>
      <c r="OYV48" s="41"/>
      <c r="OYW48" s="41"/>
      <c r="OYX48" s="41"/>
      <c r="OYY48" s="41"/>
      <c r="OYZ48" s="41"/>
      <c r="OZA48" s="41"/>
      <c r="OZB48" s="41"/>
      <c r="OZC48" s="41"/>
      <c r="OZD48" s="41"/>
      <c r="OZE48" s="41"/>
      <c r="OZF48" s="41"/>
      <c r="OZG48" s="41"/>
      <c r="OZH48" s="41"/>
      <c r="OZI48" s="41"/>
      <c r="OZJ48" s="41"/>
      <c r="OZK48" s="41"/>
      <c r="OZL48" s="41"/>
      <c r="OZM48" s="41"/>
      <c r="OZN48" s="41"/>
      <c r="OZO48" s="41"/>
      <c r="OZP48" s="41"/>
      <c r="OZQ48" s="41"/>
      <c r="OZR48" s="41"/>
      <c r="OZS48" s="41"/>
      <c r="OZT48" s="41"/>
      <c r="OZU48" s="41"/>
      <c r="OZV48" s="41"/>
      <c r="OZW48" s="41"/>
      <c r="OZX48" s="41"/>
      <c r="OZY48" s="41"/>
      <c r="OZZ48" s="41"/>
      <c r="PAA48" s="41"/>
      <c r="PAB48" s="41"/>
      <c r="PAC48" s="41"/>
      <c r="PAD48" s="41"/>
      <c r="PAE48" s="41"/>
      <c r="PAF48" s="41"/>
      <c r="PAG48" s="41"/>
      <c r="PAH48" s="41"/>
      <c r="PAI48" s="41"/>
      <c r="PAJ48" s="41"/>
      <c r="PAK48" s="41"/>
      <c r="PAL48" s="41"/>
      <c r="PAM48" s="41"/>
      <c r="PAN48" s="41"/>
      <c r="PAO48" s="41"/>
      <c r="PAP48" s="41"/>
      <c r="PAQ48" s="41"/>
      <c r="PAR48" s="41"/>
      <c r="PAS48" s="41"/>
      <c r="PAT48" s="41"/>
      <c r="PAU48" s="41"/>
      <c r="PAV48" s="41"/>
      <c r="PAW48" s="41"/>
      <c r="PAX48" s="41"/>
      <c r="PAY48" s="41"/>
      <c r="PAZ48" s="41"/>
      <c r="PBA48" s="41"/>
      <c r="PBB48" s="41"/>
      <c r="PBC48" s="41"/>
      <c r="PBD48" s="41"/>
      <c r="PBE48" s="41"/>
      <c r="PBF48" s="41"/>
      <c r="PBG48" s="41"/>
      <c r="PBH48" s="41"/>
      <c r="PBI48" s="41"/>
      <c r="PBJ48" s="41"/>
      <c r="PBK48" s="41"/>
      <c r="PBL48" s="41"/>
      <c r="PBM48" s="41"/>
      <c r="PBN48" s="41"/>
      <c r="PBO48" s="41"/>
      <c r="PBP48" s="41"/>
      <c r="PBQ48" s="41"/>
      <c r="PBR48" s="41"/>
      <c r="PBS48" s="41"/>
      <c r="PBT48" s="41"/>
      <c r="PBU48" s="41"/>
      <c r="PBV48" s="41"/>
      <c r="PBW48" s="41"/>
      <c r="PBX48" s="41"/>
      <c r="PBY48" s="41"/>
      <c r="PBZ48" s="41"/>
      <c r="PCA48" s="41"/>
      <c r="PCB48" s="41"/>
      <c r="PCC48" s="41"/>
      <c r="PCD48" s="41"/>
      <c r="PCE48" s="41"/>
      <c r="PCF48" s="41"/>
      <c r="PCG48" s="41"/>
      <c r="PCH48" s="41"/>
      <c r="PCI48" s="41"/>
      <c r="PCJ48" s="41"/>
      <c r="PCK48" s="41"/>
      <c r="PCL48" s="41"/>
      <c r="PCM48" s="41"/>
      <c r="PCN48" s="41"/>
      <c r="PCO48" s="41"/>
      <c r="PCP48" s="41"/>
      <c r="PCQ48" s="41"/>
      <c r="PCR48" s="41"/>
      <c r="PCS48" s="41"/>
      <c r="PCT48" s="41"/>
      <c r="PCU48" s="41"/>
      <c r="PCV48" s="41"/>
      <c r="PCW48" s="41"/>
      <c r="PCX48" s="41"/>
      <c r="PCY48" s="41"/>
      <c r="PCZ48" s="41"/>
      <c r="PDA48" s="41"/>
      <c r="PDB48" s="41"/>
      <c r="PDC48" s="41"/>
      <c r="PDD48" s="41"/>
      <c r="PDE48" s="41"/>
      <c r="PDF48" s="41"/>
      <c r="PDG48" s="41"/>
      <c r="PDH48" s="41"/>
      <c r="PDI48" s="41"/>
      <c r="PDJ48" s="41"/>
      <c r="PDK48" s="41"/>
      <c r="PDL48" s="41"/>
      <c r="PDM48" s="41"/>
      <c r="PDN48" s="41"/>
      <c r="PDO48" s="41"/>
      <c r="PDP48" s="41"/>
      <c r="PDQ48" s="41"/>
      <c r="PDR48" s="41"/>
      <c r="PDS48" s="41"/>
      <c r="PDT48" s="41"/>
      <c r="PDU48" s="41"/>
      <c r="PDV48" s="41"/>
      <c r="PDW48" s="41"/>
      <c r="PDX48" s="41"/>
      <c r="PDY48" s="41"/>
      <c r="PDZ48" s="41"/>
      <c r="PEA48" s="41"/>
      <c r="PEB48" s="41"/>
      <c r="PEC48" s="41"/>
      <c r="PED48" s="41"/>
      <c r="PEE48" s="41"/>
      <c r="PEF48" s="41"/>
      <c r="PEG48" s="41"/>
      <c r="PEH48" s="41"/>
      <c r="PEI48" s="41"/>
      <c r="PEJ48" s="41"/>
      <c r="PEK48" s="41"/>
      <c r="PEL48" s="41"/>
      <c r="PEM48" s="41"/>
      <c r="PEN48" s="41"/>
      <c r="PEO48" s="41"/>
      <c r="PEP48" s="41"/>
      <c r="PEQ48" s="41"/>
      <c r="PER48" s="41"/>
      <c r="PES48" s="41"/>
      <c r="PET48" s="41"/>
      <c r="PEU48" s="41"/>
      <c r="PEV48" s="41"/>
      <c r="PEW48" s="41"/>
      <c r="PEX48" s="41"/>
      <c r="PEY48" s="41"/>
      <c r="PEZ48" s="41"/>
      <c r="PFA48" s="41"/>
      <c r="PFB48" s="41"/>
      <c r="PFC48" s="41"/>
      <c r="PFD48" s="41"/>
      <c r="PFE48" s="41"/>
      <c r="PFF48" s="41"/>
      <c r="PFG48" s="41"/>
      <c r="PFH48" s="41"/>
      <c r="PFI48" s="41"/>
      <c r="PFJ48" s="41"/>
      <c r="PFK48" s="41"/>
      <c r="PFL48" s="41"/>
      <c r="PFM48" s="41"/>
      <c r="PFN48" s="41"/>
      <c r="PFO48" s="41"/>
      <c r="PFP48" s="41"/>
      <c r="PFQ48" s="41"/>
      <c r="PFR48" s="41"/>
      <c r="PFS48" s="41"/>
      <c r="PFT48" s="41"/>
      <c r="PFU48" s="41"/>
      <c r="PFV48" s="41"/>
      <c r="PFW48" s="41"/>
      <c r="PFX48" s="41"/>
      <c r="PFY48" s="41"/>
      <c r="PFZ48" s="41"/>
      <c r="PGA48" s="41"/>
      <c r="PGB48" s="41"/>
      <c r="PGC48" s="41"/>
      <c r="PGD48" s="41"/>
      <c r="PGE48" s="41"/>
      <c r="PGF48" s="41"/>
      <c r="PGG48" s="41"/>
      <c r="PGH48" s="41"/>
      <c r="PGI48" s="41"/>
      <c r="PGJ48" s="41"/>
      <c r="PGK48" s="41"/>
      <c r="PGL48" s="41"/>
      <c r="PGM48" s="41"/>
      <c r="PGN48" s="41"/>
      <c r="PGO48" s="41"/>
      <c r="PGP48" s="41"/>
      <c r="PGQ48" s="41"/>
      <c r="PGR48" s="41"/>
      <c r="PGS48" s="41"/>
      <c r="PGT48" s="41"/>
      <c r="PGU48" s="41"/>
      <c r="PGV48" s="41"/>
      <c r="PGW48" s="41"/>
      <c r="PGX48" s="41"/>
      <c r="PGY48" s="41"/>
      <c r="PGZ48" s="41"/>
      <c r="PHA48" s="41"/>
      <c r="PHB48" s="41"/>
      <c r="PHC48" s="41"/>
      <c r="PHD48" s="41"/>
      <c r="PHE48" s="41"/>
      <c r="PHF48" s="41"/>
      <c r="PHG48" s="41"/>
      <c r="PHH48" s="41"/>
      <c r="PHI48" s="41"/>
      <c r="PHJ48" s="41"/>
      <c r="PHK48" s="41"/>
      <c r="PHL48" s="41"/>
      <c r="PHM48" s="41"/>
      <c r="PHN48" s="41"/>
      <c r="PHO48" s="41"/>
      <c r="PHP48" s="41"/>
      <c r="PHQ48" s="41"/>
      <c r="PHR48" s="41"/>
      <c r="PHS48" s="41"/>
      <c r="PHT48" s="41"/>
      <c r="PHU48" s="41"/>
      <c r="PHV48" s="41"/>
      <c r="PHW48" s="41"/>
      <c r="PHX48" s="41"/>
      <c r="PHY48" s="41"/>
      <c r="PHZ48" s="41"/>
      <c r="PIA48" s="41"/>
      <c r="PIB48" s="41"/>
      <c r="PIC48" s="41"/>
      <c r="PID48" s="41"/>
      <c r="PIE48" s="41"/>
      <c r="PIF48" s="41"/>
      <c r="PIG48" s="41"/>
      <c r="PIH48" s="41"/>
      <c r="PII48" s="41"/>
      <c r="PIJ48" s="41"/>
      <c r="PIK48" s="41"/>
      <c r="PIL48" s="41"/>
      <c r="PIM48" s="41"/>
      <c r="PIN48" s="41"/>
      <c r="PIO48" s="41"/>
      <c r="PIP48" s="41"/>
      <c r="PIQ48" s="41"/>
      <c r="PIR48" s="41"/>
      <c r="PIS48" s="41"/>
      <c r="PIT48" s="41"/>
      <c r="PIU48" s="41"/>
      <c r="PIV48" s="41"/>
      <c r="PIW48" s="41"/>
      <c r="PIX48" s="41"/>
      <c r="PIY48" s="41"/>
      <c r="PIZ48" s="41"/>
      <c r="PJA48" s="41"/>
      <c r="PJB48" s="41"/>
      <c r="PJC48" s="41"/>
      <c r="PJD48" s="41"/>
      <c r="PJE48" s="41"/>
      <c r="PJF48" s="41"/>
      <c r="PJG48" s="41"/>
      <c r="PJH48" s="41"/>
      <c r="PJI48" s="41"/>
      <c r="PJJ48" s="41"/>
      <c r="PJK48" s="41"/>
      <c r="PJL48" s="41"/>
      <c r="PJM48" s="41"/>
      <c r="PJN48" s="41"/>
      <c r="PJO48" s="41"/>
      <c r="PJP48" s="41"/>
      <c r="PJQ48" s="41"/>
      <c r="PJR48" s="41"/>
      <c r="PJS48" s="41"/>
      <c r="PJT48" s="41"/>
      <c r="PJU48" s="41"/>
      <c r="PJV48" s="41"/>
      <c r="PJW48" s="41"/>
      <c r="PJX48" s="41"/>
      <c r="PJY48" s="41"/>
      <c r="PJZ48" s="41"/>
      <c r="PKA48" s="41"/>
      <c r="PKB48" s="41"/>
      <c r="PKC48" s="41"/>
      <c r="PKD48" s="41"/>
      <c r="PKE48" s="41"/>
      <c r="PKF48" s="41"/>
      <c r="PKG48" s="41"/>
      <c r="PKH48" s="41"/>
      <c r="PKI48" s="41"/>
      <c r="PKJ48" s="41"/>
      <c r="PKK48" s="41"/>
      <c r="PKL48" s="41"/>
      <c r="PKM48" s="41"/>
      <c r="PKN48" s="41"/>
      <c r="PKO48" s="41"/>
      <c r="PKP48" s="41"/>
      <c r="PKQ48" s="41"/>
      <c r="PKR48" s="41"/>
      <c r="PKS48" s="41"/>
      <c r="PKT48" s="41"/>
      <c r="PKU48" s="41"/>
      <c r="PKV48" s="41"/>
      <c r="PKW48" s="41"/>
      <c r="PKX48" s="41"/>
      <c r="PKY48" s="41"/>
      <c r="PKZ48" s="41"/>
      <c r="PLA48" s="41"/>
      <c r="PLB48" s="41"/>
      <c r="PLC48" s="41"/>
      <c r="PLD48" s="41"/>
      <c r="PLE48" s="41"/>
      <c r="PLF48" s="41"/>
      <c r="PLG48" s="41"/>
      <c r="PLH48" s="41"/>
      <c r="PLI48" s="41"/>
      <c r="PLJ48" s="41"/>
      <c r="PLK48" s="41"/>
      <c r="PLL48" s="41"/>
      <c r="PLM48" s="41"/>
      <c r="PLN48" s="41"/>
      <c r="PLO48" s="41"/>
      <c r="PLP48" s="41"/>
      <c r="PLQ48" s="41"/>
      <c r="PLR48" s="41"/>
      <c r="PLS48" s="41"/>
      <c r="PLT48" s="41"/>
      <c r="PLU48" s="41"/>
      <c r="PLV48" s="41"/>
      <c r="PLW48" s="41"/>
      <c r="PLX48" s="41"/>
      <c r="PLY48" s="41"/>
      <c r="PLZ48" s="41"/>
      <c r="PMA48" s="41"/>
      <c r="PMB48" s="41"/>
      <c r="PMC48" s="41"/>
      <c r="PMD48" s="41"/>
      <c r="PME48" s="41"/>
      <c r="PMF48" s="41"/>
      <c r="PMG48" s="41"/>
      <c r="PMH48" s="41"/>
      <c r="PMI48" s="41"/>
      <c r="PMJ48" s="41"/>
      <c r="PMK48" s="41"/>
      <c r="PML48" s="41"/>
      <c r="PMM48" s="41"/>
      <c r="PMN48" s="41"/>
      <c r="PMO48" s="41"/>
      <c r="PMP48" s="41"/>
      <c r="PMQ48" s="41"/>
      <c r="PMR48" s="41"/>
      <c r="PMS48" s="41"/>
      <c r="PMT48" s="41"/>
      <c r="PMU48" s="41"/>
      <c r="PMV48" s="41"/>
      <c r="PMW48" s="41"/>
      <c r="PMX48" s="41"/>
      <c r="PMY48" s="41"/>
      <c r="PMZ48" s="41"/>
      <c r="PNA48" s="41"/>
      <c r="PNB48" s="41"/>
      <c r="PNC48" s="41"/>
      <c r="PND48" s="41"/>
      <c r="PNE48" s="41"/>
      <c r="PNF48" s="41"/>
      <c r="PNG48" s="41"/>
      <c r="PNH48" s="41"/>
      <c r="PNI48" s="41"/>
      <c r="PNJ48" s="41"/>
      <c r="PNK48" s="41"/>
      <c r="PNL48" s="41"/>
      <c r="PNM48" s="41"/>
      <c r="PNN48" s="41"/>
      <c r="PNO48" s="41"/>
      <c r="PNP48" s="41"/>
      <c r="PNQ48" s="41"/>
      <c r="PNR48" s="41"/>
      <c r="PNS48" s="41"/>
      <c r="PNT48" s="41"/>
      <c r="PNU48" s="41"/>
      <c r="PNV48" s="41"/>
      <c r="PNW48" s="41"/>
      <c r="PNX48" s="41"/>
      <c r="PNY48" s="41"/>
      <c r="PNZ48" s="41"/>
      <c r="POA48" s="41"/>
      <c r="POB48" s="41"/>
      <c r="POC48" s="41"/>
      <c r="POD48" s="41"/>
      <c r="POE48" s="41"/>
      <c r="POF48" s="41"/>
      <c r="POG48" s="41"/>
      <c r="POH48" s="41"/>
      <c r="POI48" s="41"/>
      <c r="POJ48" s="41"/>
      <c r="POK48" s="41"/>
      <c r="POL48" s="41"/>
      <c r="POM48" s="41"/>
      <c r="PON48" s="41"/>
      <c r="POO48" s="41"/>
      <c r="POP48" s="41"/>
      <c r="POQ48" s="41"/>
      <c r="POR48" s="41"/>
      <c r="POS48" s="41"/>
      <c r="POT48" s="41"/>
      <c r="POU48" s="41"/>
      <c r="POV48" s="41"/>
      <c r="POW48" s="41"/>
      <c r="POX48" s="41"/>
      <c r="POY48" s="41"/>
      <c r="POZ48" s="41"/>
      <c r="PPA48" s="41"/>
      <c r="PPB48" s="41"/>
      <c r="PPC48" s="41"/>
      <c r="PPD48" s="41"/>
      <c r="PPE48" s="41"/>
      <c r="PPF48" s="41"/>
      <c r="PPG48" s="41"/>
      <c r="PPH48" s="41"/>
      <c r="PPI48" s="41"/>
      <c r="PPJ48" s="41"/>
      <c r="PPK48" s="41"/>
      <c r="PPL48" s="41"/>
      <c r="PPM48" s="41"/>
      <c r="PPN48" s="41"/>
      <c r="PPO48" s="41"/>
      <c r="PPP48" s="41"/>
      <c r="PPQ48" s="41"/>
      <c r="PPR48" s="41"/>
      <c r="PPS48" s="41"/>
      <c r="PPT48" s="41"/>
      <c r="PPU48" s="41"/>
      <c r="PPV48" s="41"/>
      <c r="PPW48" s="41"/>
      <c r="PPX48" s="41"/>
      <c r="PPY48" s="41"/>
      <c r="PPZ48" s="41"/>
      <c r="PQA48" s="41"/>
      <c r="PQB48" s="41"/>
      <c r="PQC48" s="41"/>
      <c r="PQD48" s="41"/>
      <c r="PQE48" s="41"/>
      <c r="PQF48" s="41"/>
      <c r="PQG48" s="41"/>
      <c r="PQH48" s="41"/>
      <c r="PQI48" s="41"/>
      <c r="PQJ48" s="41"/>
      <c r="PQK48" s="41"/>
      <c r="PQL48" s="41"/>
      <c r="PQM48" s="41"/>
      <c r="PQN48" s="41"/>
      <c r="PQO48" s="41"/>
      <c r="PQP48" s="41"/>
      <c r="PQQ48" s="41"/>
      <c r="PQR48" s="41"/>
      <c r="PQS48" s="41"/>
      <c r="PQT48" s="41"/>
      <c r="PQU48" s="41"/>
      <c r="PQV48" s="41"/>
      <c r="PQW48" s="41"/>
      <c r="PQX48" s="41"/>
      <c r="PQY48" s="41"/>
      <c r="PQZ48" s="41"/>
      <c r="PRA48" s="41"/>
      <c r="PRB48" s="41"/>
      <c r="PRC48" s="41"/>
      <c r="PRD48" s="41"/>
      <c r="PRE48" s="41"/>
      <c r="PRF48" s="41"/>
      <c r="PRG48" s="41"/>
      <c r="PRH48" s="41"/>
      <c r="PRI48" s="41"/>
      <c r="PRJ48" s="41"/>
      <c r="PRK48" s="41"/>
      <c r="PRL48" s="41"/>
      <c r="PRM48" s="41"/>
      <c r="PRN48" s="41"/>
      <c r="PRO48" s="41"/>
      <c r="PRP48" s="41"/>
      <c r="PRQ48" s="41"/>
      <c r="PRR48" s="41"/>
      <c r="PRS48" s="41"/>
      <c r="PRT48" s="41"/>
      <c r="PRU48" s="41"/>
      <c r="PRV48" s="41"/>
      <c r="PRW48" s="41"/>
      <c r="PRX48" s="41"/>
      <c r="PRY48" s="41"/>
      <c r="PRZ48" s="41"/>
      <c r="PSA48" s="41"/>
      <c r="PSB48" s="41"/>
      <c r="PSC48" s="41"/>
      <c r="PSD48" s="41"/>
      <c r="PSE48" s="41"/>
      <c r="PSF48" s="41"/>
      <c r="PSG48" s="41"/>
      <c r="PSH48" s="41"/>
      <c r="PSI48" s="41"/>
      <c r="PSJ48" s="41"/>
      <c r="PSK48" s="41"/>
      <c r="PSL48" s="41"/>
      <c r="PSM48" s="41"/>
      <c r="PSN48" s="41"/>
      <c r="PSO48" s="41"/>
      <c r="PSP48" s="41"/>
      <c r="PSQ48" s="41"/>
      <c r="PSR48" s="41"/>
      <c r="PSS48" s="41"/>
      <c r="PST48" s="41"/>
      <c r="PSU48" s="41"/>
      <c r="PSV48" s="41"/>
      <c r="PSW48" s="41"/>
      <c r="PSX48" s="41"/>
      <c r="PSY48" s="41"/>
      <c r="PSZ48" s="41"/>
      <c r="PTA48" s="41"/>
      <c r="PTB48" s="41"/>
      <c r="PTC48" s="41"/>
      <c r="PTD48" s="41"/>
      <c r="PTE48" s="41"/>
      <c r="PTF48" s="41"/>
      <c r="PTG48" s="41"/>
      <c r="PTH48" s="41"/>
      <c r="PTI48" s="41"/>
      <c r="PTJ48" s="41"/>
      <c r="PTK48" s="41"/>
      <c r="PTL48" s="41"/>
      <c r="PTM48" s="41"/>
      <c r="PTN48" s="41"/>
      <c r="PTO48" s="41"/>
      <c r="PTP48" s="41"/>
      <c r="PTQ48" s="41"/>
      <c r="PTR48" s="41"/>
      <c r="PTS48" s="41"/>
      <c r="PTT48" s="41"/>
      <c r="PTU48" s="41"/>
      <c r="PTV48" s="41"/>
      <c r="PTW48" s="41"/>
      <c r="PTX48" s="41"/>
      <c r="PTY48" s="41"/>
      <c r="PTZ48" s="41"/>
      <c r="PUA48" s="41"/>
      <c r="PUB48" s="41"/>
      <c r="PUC48" s="41"/>
      <c r="PUD48" s="41"/>
      <c r="PUE48" s="41"/>
      <c r="PUF48" s="41"/>
      <c r="PUG48" s="41"/>
      <c r="PUH48" s="41"/>
      <c r="PUI48" s="41"/>
      <c r="PUJ48" s="41"/>
      <c r="PUK48" s="41"/>
      <c r="PUL48" s="41"/>
      <c r="PUM48" s="41"/>
      <c r="PUN48" s="41"/>
      <c r="PUO48" s="41"/>
      <c r="PUP48" s="41"/>
      <c r="PUQ48" s="41"/>
      <c r="PUR48" s="41"/>
      <c r="PUS48" s="41"/>
      <c r="PUT48" s="41"/>
      <c r="PUU48" s="41"/>
      <c r="PUV48" s="41"/>
      <c r="PUW48" s="41"/>
      <c r="PUX48" s="41"/>
      <c r="PUY48" s="41"/>
      <c r="PUZ48" s="41"/>
      <c r="PVA48" s="41"/>
      <c r="PVB48" s="41"/>
      <c r="PVC48" s="41"/>
      <c r="PVD48" s="41"/>
      <c r="PVE48" s="41"/>
      <c r="PVF48" s="41"/>
      <c r="PVG48" s="41"/>
      <c r="PVH48" s="41"/>
      <c r="PVI48" s="41"/>
      <c r="PVJ48" s="41"/>
      <c r="PVK48" s="41"/>
      <c r="PVL48" s="41"/>
      <c r="PVM48" s="41"/>
      <c r="PVN48" s="41"/>
      <c r="PVO48" s="41"/>
      <c r="PVP48" s="41"/>
      <c r="PVQ48" s="41"/>
      <c r="PVR48" s="41"/>
      <c r="PVS48" s="41"/>
      <c r="PVT48" s="41"/>
      <c r="PVU48" s="41"/>
      <c r="PVV48" s="41"/>
      <c r="PVW48" s="41"/>
      <c r="PVX48" s="41"/>
      <c r="PVY48" s="41"/>
      <c r="PVZ48" s="41"/>
      <c r="PWA48" s="41"/>
      <c r="PWB48" s="41"/>
      <c r="PWC48" s="41"/>
      <c r="PWD48" s="41"/>
      <c r="PWE48" s="41"/>
      <c r="PWF48" s="41"/>
      <c r="PWG48" s="41"/>
      <c r="PWH48" s="41"/>
      <c r="PWI48" s="41"/>
      <c r="PWJ48" s="41"/>
      <c r="PWK48" s="41"/>
      <c r="PWL48" s="41"/>
      <c r="PWM48" s="41"/>
      <c r="PWN48" s="41"/>
      <c r="PWO48" s="41"/>
      <c r="PWP48" s="41"/>
      <c r="PWQ48" s="41"/>
      <c r="PWR48" s="41"/>
      <c r="PWS48" s="41"/>
      <c r="PWT48" s="41"/>
      <c r="PWU48" s="41"/>
      <c r="PWV48" s="41"/>
      <c r="PWW48" s="41"/>
      <c r="PWX48" s="41"/>
      <c r="PWY48" s="41"/>
      <c r="PWZ48" s="41"/>
      <c r="PXA48" s="41"/>
      <c r="PXB48" s="41"/>
      <c r="PXC48" s="41"/>
      <c r="PXD48" s="41"/>
      <c r="PXE48" s="41"/>
      <c r="PXF48" s="41"/>
      <c r="PXG48" s="41"/>
      <c r="PXH48" s="41"/>
      <c r="PXI48" s="41"/>
      <c r="PXJ48" s="41"/>
      <c r="PXK48" s="41"/>
      <c r="PXL48" s="41"/>
      <c r="PXM48" s="41"/>
      <c r="PXN48" s="41"/>
      <c r="PXO48" s="41"/>
      <c r="PXP48" s="41"/>
      <c r="PXQ48" s="41"/>
      <c r="PXR48" s="41"/>
      <c r="PXS48" s="41"/>
      <c r="PXT48" s="41"/>
      <c r="PXU48" s="41"/>
      <c r="PXV48" s="41"/>
      <c r="PXW48" s="41"/>
      <c r="PXX48" s="41"/>
      <c r="PXY48" s="41"/>
      <c r="PXZ48" s="41"/>
      <c r="PYA48" s="41"/>
      <c r="PYB48" s="41"/>
      <c r="PYC48" s="41"/>
      <c r="PYD48" s="41"/>
      <c r="PYE48" s="41"/>
      <c r="PYF48" s="41"/>
      <c r="PYG48" s="41"/>
      <c r="PYH48" s="41"/>
      <c r="PYI48" s="41"/>
      <c r="PYJ48" s="41"/>
      <c r="PYK48" s="41"/>
      <c r="PYL48" s="41"/>
      <c r="PYM48" s="41"/>
      <c r="PYN48" s="41"/>
      <c r="PYO48" s="41"/>
      <c r="PYP48" s="41"/>
      <c r="PYQ48" s="41"/>
      <c r="PYR48" s="41"/>
      <c r="PYS48" s="41"/>
      <c r="PYT48" s="41"/>
      <c r="PYU48" s="41"/>
      <c r="PYV48" s="41"/>
      <c r="PYW48" s="41"/>
      <c r="PYX48" s="41"/>
      <c r="PYY48" s="41"/>
      <c r="PYZ48" s="41"/>
      <c r="PZA48" s="41"/>
      <c r="PZB48" s="41"/>
      <c r="PZC48" s="41"/>
      <c r="PZD48" s="41"/>
      <c r="PZE48" s="41"/>
      <c r="PZF48" s="41"/>
      <c r="PZG48" s="41"/>
      <c r="PZH48" s="41"/>
      <c r="PZI48" s="41"/>
      <c r="PZJ48" s="41"/>
      <c r="PZK48" s="41"/>
      <c r="PZL48" s="41"/>
      <c r="PZM48" s="41"/>
      <c r="PZN48" s="41"/>
      <c r="PZO48" s="41"/>
      <c r="PZP48" s="41"/>
      <c r="PZQ48" s="41"/>
      <c r="PZR48" s="41"/>
      <c r="PZS48" s="41"/>
      <c r="PZT48" s="41"/>
      <c r="PZU48" s="41"/>
      <c r="PZV48" s="41"/>
      <c r="PZW48" s="41"/>
      <c r="PZX48" s="41"/>
      <c r="PZY48" s="41"/>
      <c r="PZZ48" s="41"/>
      <c r="QAA48" s="41"/>
      <c r="QAB48" s="41"/>
      <c r="QAC48" s="41"/>
      <c r="QAD48" s="41"/>
      <c r="QAE48" s="41"/>
      <c r="QAF48" s="41"/>
      <c r="QAG48" s="41"/>
      <c r="QAH48" s="41"/>
      <c r="QAI48" s="41"/>
      <c r="QAJ48" s="41"/>
      <c r="QAK48" s="41"/>
      <c r="QAL48" s="41"/>
      <c r="QAM48" s="41"/>
      <c r="QAN48" s="41"/>
      <c r="QAO48" s="41"/>
      <c r="QAP48" s="41"/>
      <c r="QAQ48" s="41"/>
      <c r="QAR48" s="41"/>
      <c r="QAS48" s="41"/>
      <c r="QAT48" s="41"/>
      <c r="QAU48" s="41"/>
      <c r="QAV48" s="41"/>
      <c r="QAW48" s="41"/>
      <c r="QAX48" s="41"/>
      <c r="QAY48" s="41"/>
      <c r="QAZ48" s="41"/>
      <c r="QBA48" s="41"/>
      <c r="QBB48" s="41"/>
      <c r="QBC48" s="41"/>
      <c r="QBD48" s="41"/>
      <c r="QBE48" s="41"/>
      <c r="QBF48" s="41"/>
      <c r="QBG48" s="41"/>
      <c r="QBH48" s="41"/>
      <c r="QBI48" s="41"/>
      <c r="QBJ48" s="41"/>
      <c r="QBK48" s="41"/>
      <c r="QBL48" s="41"/>
      <c r="QBM48" s="41"/>
      <c r="QBN48" s="41"/>
      <c r="QBO48" s="41"/>
      <c r="QBP48" s="41"/>
      <c r="QBQ48" s="41"/>
      <c r="QBR48" s="41"/>
      <c r="QBS48" s="41"/>
      <c r="QBT48" s="41"/>
      <c r="QBU48" s="41"/>
      <c r="QBV48" s="41"/>
      <c r="QBW48" s="41"/>
      <c r="QBX48" s="41"/>
      <c r="QBY48" s="41"/>
      <c r="QBZ48" s="41"/>
      <c r="QCA48" s="41"/>
      <c r="QCB48" s="41"/>
      <c r="QCC48" s="41"/>
      <c r="QCD48" s="41"/>
      <c r="QCE48" s="41"/>
      <c r="QCF48" s="41"/>
      <c r="QCG48" s="41"/>
      <c r="QCH48" s="41"/>
      <c r="QCI48" s="41"/>
      <c r="QCJ48" s="41"/>
      <c r="QCK48" s="41"/>
      <c r="QCL48" s="41"/>
      <c r="QCM48" s="41"/>
      <c r="QCN48" s="41"/>
      <c r="QCO48" s="41"/>
      <c r="QCP48" s="41"/>
      <c r="QCQ48" s="41"/>
      <c r="QCR48" s="41"/>
      <c r="QCS48" s="41"/>
      <c r="QCT48" s="41"/>
      <c r="QCU48" s="41"/>
      <c r="QCV48" s="41"/>
      <c r="QCW48" s="41"/>
      <c r="QCX48" s="41"/>
      <c r="QCY48" s="41"/>
      <c r="QCZ48" s="41"/>
      <c r="QDA48" s="41"/>
      <c r="QDB48" s="41"/>
      <c r="QDC48" s="41"/>
      <c r="QDD48" s="41"/>
      <c r="QDE48" s="41"/>
      <c r="QDF48" s="41"/>
      <c r="QDG48" s="41"/>
      <c r="QDH48" s="41"/>
      <c r="QDI48" s="41"/>
      <c r="QDJ48" s="41"/>
      <c r="QDK48" s="41"/>
      <c r="QDL48" s="41"/>
      <c r="QDM48" s="41"/>
      <c r="QDN48" s="41"/>
      <c r="QDO48" s="41"/>
      <c r="QDP48" s="41"/>
      <c r="QDQ48" s="41"/>
      <c r="QDR48" s="41"/>
      <c r="QDS48" s="41"/>
      <c r="QDT48" s="41"/>
      <c r="QDU48" s="41"/>
      <c r="QDV48" s="41"/>
      <c r="QDW48" s="41"/>
      <c r="QDX48" s="41"/>
      <c r="QDY48" s="41"/>
      <c r="QDZ48" s="41"/>
      <c r="QEA48" s="41"/>
      <c r="QEB48" s="41"/>
      <c r="QEC48" s="41"/>
      <c r="QED48" s="41"/>
      <c r="QEE48" s="41"/>
      <c r="QEF48" s="41"/>
      <c r="QEG48" s="41"/>
      <c r="QEH48" s="41"/>
      <c r="QEI48" s="41"/>
      <c r="QEJ48" s="41"/>
      <c r="QEK48" s="41"/>
      <c r="QEL48" s="41"/>
      <c r="QEM48" s="41"/>
      <c r="QEN48" s="41"/>
      <c r="QEO48" s="41"/>
      <c r="QEP48" s="41"/>
      <c r="QEQ48" s="41"/>
      <c r="QER48" s="41"/>
      <c r="QES48" s="41"/>
      <c r="QET48" s="41"/>
      <c r="QEU48" s="41"/>
      <c r="QEV48" s="41"/>
      <c r="QEW48" s="41"/>
      <c r="QEX48" s="41"/>
      <c r="QEY48" s="41"/>
      <c r="QEZ48" s="41"/>
      <c r="QFA48" s="41"/>
      <c r="QFB48" s="41"/>
      <c r="QFC48" s="41"/>
      <c r="QFD48" s="41"/>
      <c r="QFE48" s="41"/>
      <c r="QFF48" s="41"/>
      <c r="QFG48" s="41"/>
      <c r="QFH48" s="41"/>
      <c r="QFI48" s="41"/>
      <c r="QFJ48" s="41"/>
      <c r="QFK48" s="41"/>
      <c r="QFL48" s="41"/>
      <c r="QFM48" s="41"/>
      <c r="QFN48" s="41"/>
      <c r="QFO48" s="41"/>
      <c r="QFP48" s="41"/>
      <c r="QFQ48" s="41"/>
      <c r="QFR48" s="41"/>
      <c r="QFS48" s="41"/>
      <c r="QFT48" s="41"/>
      <c r="QFU48" s="41"/>
      <c r="QFV48" s="41"/>
      <c r="QFW48" s="41"/>
      <c r="QFX48" s="41"/>
      <c r="QFY48" s="41"/>
      <c r="QFZ48" s="41"/>
      <c r="QGA48" s="41"/>
      <c r="QGB48" s="41"/>
      <c r="QGC48" s="41"/>
      <c r="QGD48" s="41"/>
      <c r="QGE48" s="41"/>
      <c r="QGF48" s="41"/>
      <c r="QGG48" s="41"/>
      <c r="QGH48" s="41"/>
      <c r="QGI48" s="41"/>
      <c r="QGJ48" s="41"/>
      <c r="QGK48" s="41"/>
      <c r="QGL48" s="41"/>
      <c r="QGM48" s="41"/>
      <c r="QGN48" s="41"/>
      <c r="QGO48" s="41"/>
      <c r="QGP48" s="41"/>
      <c r="QGQ48" s="41"/>
      <c r="QGR48" s="41"/>
      <c r="QGS48" s="41"/>
      <c r="QGT48" s="41"/>
      <c r="QGU48" s="41"/>
      <c r="QGV48" s="41"/>
      <c r="QGW48" s="41"/>
      <c r="QGX48" s="41"/>
      <c r="QGY48" s="41"/>
      <c r="QGZ48" s="41"/>
      <c r="QHA48" s="41"/>
      <c r="QHB48" s="41"/>
      <c r="QHC48" s="41"/>
      <c r="QHD48" s="41"/>
      <c r="QHE48" s="41"/>
      <c r="QHF48" s="41"/>
      <c r="QHG48" s="41"/>
      <c r="QHH48" s="41"/>
      <c r="QHI48" s="41"/>
      <c r="QHJ48" s="41"/>
      <c r="QHK48" s="41"/>
      <c r="QHL48" s="41"/>
      <c r="QHM48" s="41"/>
      <c r="QHN48" s="41"/>
      <c r="QHO48" s="41"/>
      <c r="QHP48" s="41"/>
      <c r="QHQ48" s="41"/>
      <c r="QHR48" s="41"/>
      <c r="QHS48" s="41"/>
      <c r="QHT48" s="41"/>
      <c r="QHU48" s="41"/>
      <c r="QHV48" s="41"/>
      <c r="QHW48" s="41"/>
      <c r="QHX48" s="41"/>
      <c r="QHY48" s="41"/>
      <c r="QHZ48" s="41"/>
      <c r="QIA48" s="41"/>
      <c r="QIB48" s="41"/>
      <c r="QIC48" s="41"/>
      <c r="QID48" s="41"/>
      <c r="QIE48" s="41"/>
      <c r="QIF48" s="41"/>
      <c r="QIG48" s="41"/>
      <c r="QIH48" s="41"/>
      <c r="QII48" s="41"/>
      <c r="QIJ48" s="41"/>
      <c r="QIK48" s="41"/>
      <c r="QIL48" s="41"/>
      <c r="QIM48" s="41"/>
      <c r="QIN48" s="41"/>
      <c r="QIO48" s="41"/>
      <c r="QIP48" s="41"/>
      <c r="QIQ48" s="41"/>
      <c r="QIR48" s="41"/>
      <c r="QIS48" s="41"/>
      <c r="QIT48" s="41"/>
      <c r="QIU48" s="41"/>
      <c r="QIV48" s="41"/>
      <c r="QIW48" s="41"/>
      <c r="QIX48" s="41"/>
      <c r="QIY48" s="41"/>
      <c r="QIZ48" s="41"/>
      <c r="QJA48" s="41"/>
      <c r="QJB48" s="41"/>
      <c r="QJC48" s="41"/>
      <c r="QJD48" s="41"/>
      <c r="QJE48" s="41"/>
      <c r="QJF48" s="41"/>
      <c r="QJG48" s="41"/>
      <c r="QJH48" s="41"/>
      <c r="QJI48" s="41"/>
      <c r="QJJ48" s="41"/>
      <c r="QJK48" s="41"/>
      <c r="QJL48" s="41"/>
      <c r="QJM48" s="41"/>
      <c r="QJN48" s="41"/>
      <c r="QJO48" s="41"/>
      <c r="QJP48" s="41"/>
      <c r="QJQ48" s="41"/>
      <c r="QJR48" s="41"/>
      <c r="QJS48" s="41"/>
      <c r="QJT48" s="41"/>
      <c r="QJU48" s="41"/>
      <c r="QJV48" s="41"/>
      <c r="QJW48" s="41"/>
      <c r="QJX48" s="41"/>
      <c r="QJY48" s="41"/>
      <c r="QJZ48" s="41"/>
      <c r="QKA48" s="41"/>
      <c r="QKB48" s="41"/>
      <c r="QKC48" s="41"/>
      <c r="QKD48" s="41"/>
      <c r="QKE48" s="41"/>
      <c r="QKF48" s="41"/>
      <c r="QKG48" s="41"/>
      <c r="QKH48" s="41"/>
      <c r="QKI48" s="41"/>
      <c r="QKJ48" s="41"/>
      <c r="QKK48" s="41"/>
      <c r="QKL48" s="41"/>
      <c r="QKM48" s="41"/>
      <c r="QKN48" s="41"/>
      <c r="QKO48" s="41"/>
      <c r="QKP48" s="41"/>
      <c r="QKQ48" s="41"/>
      <c r="QKR48" s="41"/>
      <c r="QKS48" s="41"/>
      <c r="QKT48" s="41"/>
      <c r="QKU48" s="41"/>
      <c r="QKV48" s="41"/>
      <c r="QKW48" s="41"/>
      <c r="QKX48" s="41"/>
      <c r="QKY48" s="41"/>
      <c r="QKZ48" s="41"/>
      <c r="QLA48" s="41"/>
      <c r="QLB48" s="41"/>
      <c r="QLC48" s="41"/>
      <c r="QLD48" s="41"/>
      <c r="QLE48" s="41"/>
      <c r="QLF48" s="41"/>
      <c r="QLG48" s="41"/>
      <c r="QLH48" s="41"/>
      <c r="QLI48" s="41"/>
      <c r="QLJ48" s="41"/>
      <c r="QLK48" s="41"/>
      <c r="QLL48" s="41"/>
      <c r="QLM48" s="41"/>
      <c r="QLN48" s="41"/>
      <c r="QLO48" s="41"/>
      <c r="QLP48" s="41"/>
      <c r="QLQ48" s="41"/>
      <c r="QLR48" s="41"/>
      <c r="QLS48" s="41"/>
      <c r="QLT48" s="41"/>
      <c r="QLU48" s="41"/>
      <c r="QLV48" s="41"/>
      <c r="QLW48" s="41"/>
      <c r="QLX48" s="41"/>
      <c r="QLY48" s="41"/>
      <c r="QLZ48" s="41"/>
      <c r="QMA48" s="41"/>
      <c r="QMB48" s="41"/>
      <c r="QMC48" s="41"/>
      <c r="QMD48" s="41"/>
      <c r="QME48" s="41"/>
      <c r="QMF48" s="41"/>
      <c r="QMG48" s="41"/>
      <c r="QMH48" s="41"/>
      <c r="QMI48" s="41"/>
      <c r="QMJ48" s="41"/>
      <c r="QMK48" s="41"/>
      <c r="QML48" s="41"/>
      <c r="QMM48" s="41"/>
      <c r="QMN48" s="41"/>
      <c r="QMO48" s="41"/>
      <c r="QMP48" s="41"/>
      <c r="QMQ48" s="41"/>
      <c r="QMR48" s="41"/>
      <c r="QMS48" s="41"/>
      <c r="QMT48" s="41"/>
      <c r="QMU48" s="41"/>
      <c r="QMV48" s="41"/>
      <c r="QMW48" s="41"/>
      <c r="QMX48" s="41"/>
      <c r="QMY48" s="41"/>
      <c r="QMZ48" s="41"/>
      <c r="QNA48" s="41"/>
      <c r="QNB48" s="41"/>
      <c r="QNC48" s="41"/>
      <c r="QND48" s="41"/>
      <c r="QNE48" s="41"/>
      <c r="QNF48" s="41"/>
      <c r="QNG48" s="41"/>
      <c r="QNH48" s="41"/>
      <c r="QNI48" s="41"/>
      <c r="QNJ48" s="41"/>
      <c r="QNK48" s="41"/>
      <c r="QNL48" s="41"/>
      <c r="QNM48" s="41"/>
      <c r="QNN48" s="41"/>
      <c r="QNO48" s="41"/>
      <c r="QNP48" s="41"/>
      <c r="QNQ48" s="41"/>
      <c r="QNR48" s="41"/>
      <c r="QNS48" s="41"/>
      <c r="QNT48" s="41"/>
      <c r="QNU48" s="41"/>
      <c r="QNV48" s="41"/>
      <c r="QNW48" s="41"/>
      <c r="QNX48" s="41"/>
      <c r="QNY48" s="41"/>
      <c r="QNZ48" s="41"/>
      <c r="QOA48" s="41"/>
      <c r="QOB48" s="41"/>
      <c r="QOC48" s="41"/>
      <c r="QOD48" s="41"/>
      <c r="QOE48" s="41"/>
      <c r="QOF48" s="41"/>
      <c r="QOG48" s="41"/>
      <c r="QOH48" s="41"/>
      <c r="QOI48" s="41"/>
      <c r="QOJ48" s="41"/>
      <c r="QOK48" s="41"/>
      <c r="QOL48" s="41"/>
      <c r="QOM48" s="41"/>
      <c r="QON48" s="41"/>
      <c r="QOO48" s="41"/>
      <c r="QOP48" s="41"/>
      <c r="QOQ48" s="41"/>
      <c r="QOR48" s="41"/>
      <c r="QOS48" s="41"/>
      <c r="QOT48" s="41"/>
      <c r="QOU48" s="41"/>
      <c r="QOV48" s="41"/>
      <c r="QOW48" s="41"/>
      <c r="QOX48" s="41"/>
      <c r="QOY48" s="41"/>
      <c r="QOZ48" s="41"/>
      <c r="QPA48" s="41"/>
      <c r="QPB48" s="41"/>
      <c r="QPC48" s="41"/>
      <c r="QPD48" s="41"/>
      <c r="QPE48" s="41"/>
      <c r="QPF48" s="41"/>
      <c r="QPG48" s="41"/>
      <c r="QPH48" s="41"/>
      <c r="QPI48" s="41"/>
      <c r="QPJ48" s="41"/>
      <c r="QPK48" s="41"/>
      <c r="QPL48" s="41"/>
      <c r="QPM48" s="41"/>
      <c r="QPN48" s="41"/>
      <c r="QPO48" s="41"/>
      <c r="QPP48" s="41"/>
      <c r="QPQ48" s="41"/>
      <c r="QPR48" s="41"/>
      <c r="QPS48" s="41"/>
      <c r="QPT48" s="41"/>
      <c r="QPU48" s="41"/>
      <c r="QPV48" s="41"/>
      <c r="QPW48" s="41"/>
      <c r="QPX48" s="41"/>
      <c r="QPY48" s="41"/>
      <c r="QPZ48" s="41"/>
      <c r="QQA48" s="41"/>
      <c r="QQB48" s="41"/>
      <c r="QQC48" s="41"/>
      <c r="QQD48" s="41"/>
      <c r="QQE48" s="41"/>
      <c r="QQF48" s="41"/>
      <c r="QQG48" s="41"/>
      <c r="QQH48" s="41"/>
      <c r="QQI48" s="41"/>
      <c r="QQJ48" s="41"/>
      <c r="QQK48" s="41"/>
      <c r="QQL48" s="41"/>
      <c r="QQM48" s="41"/>
      <c r="QQN48" s="41"/>
      <c r="QQO48" s="41"/>
      <c r="QQP48" s="41"/>
      <c r="QQQ48" s="41"/>
      <c r="QQR48" s="41"/>
      <c r="QQS48" s="41"/>
      <c r="QQT48" s="41"/>
      <c r="QQU48" s="41"/>
      <c r="QQV48" s="41"/>
      <c r="QQW48" s="41"/>
      <c r="QQX48" s="41"/>
      <c r="QQY48" s="41"/>
      <c r="QQZ48" s="41"/>
      <c r="QRA48" s="41"/>
      <c r="QRB48" s="41"/>
      <c r="QRC48" s="41"/>
      <c r="QRD48" s="41"/>
      <c r="QRE48" s="41"/>
      <c r="QRF48" s="41"/>
      <c r="QRG48" s="41"/>
      <c r="QRH48" s="41"/>
      <c r="QRI48" s="41"/>
      <c r="QRJ48" s="41"/>
      <c r="QRK48" s="41"/>
      <c r="QRL48" s="41"/>
      <c r="QRM48" s="41"/>
      <c r="QRN48" s="41"/>
      <c r="QRO48" s="41"/>
      <c r="QRP48" s="41"/>
      <c r="QRQ48" s="41"/>
      <c r="QRR48" s="41"/>
      <c r="QRS48" s="41"/>
      <c r="QRT48" s="41"/>
      <c r="QRU48" s="41"/>
      <c r="QRV48" s="41"/>
      <c r="QRW48" s="41"/>
      <c r="QRX48" s="41"/>
      <c r="QRY48" s="41"/>
      <c r="QRZ48" s="41"/>
      <c r="QSA48" s="41"/>
      <c r="QSB48" s="41"/>
      <c r="QSC48" s="41"/>
      <c r="QSD48" s="41"/>
      <c r="QSE48" s="41"/>
      <c r="QSF48" s="41"/>
      <c r="QSG48" s="41"/>
      <c r="QSH48" s="41"/>
      <c r="QSI48" s="41"/>
      <c r="QSJ48" s="41"/>
      <c r="QSK48" s="41"/>
      <c r="QSL48" s="41"/>
      <c r="QSM48" s="41"/>
      <c r="QSN48" s="41"/>
      <c r="QSO48" s="41"/>
      <c r="QSP48" s="41"/>
      <c r="QSQ48" s="41"/>
      <c r="QSR48" s="41"/>
      <c r="QSS48" s="41"/>
      <c r="QST48" s="41"/>
      <c r="QSU48" s="41"/>
      <c r="QSV48" s="41"/>
      <c r="QSW48" s="41"/>
      <c r="QSX48" s="41"/>
      <c r="QSY48" s="41"/>
      <c r="QSZ48" s="41"/>
      <c r="QTA48" s="41"/>
      <c r="QTB48" s="41"/>
      <c r="QTC48" s="41"/>
      <c r="QTD48" s="41"/>
      <c r="QTE48" s="41"/>
      <c r="QTF48" s="41"/>
      <c r="QTG48" s="41"/>
      <c r="QTH48" s="41"/>
      <c r="QTI48" s="41"/>
      <c r="QTJ48" s="41"/>
      <c r="QTK48" s="41"/>
      <c r="QTL48" s="41"/>
      <c r="QTM48" s="41"/>
      <c r="QTN48" s="41"/>
      <c r="QTO48" s="41"/>
      <c r="QTP48" s="41"/>
      <c r="QTQ48" s="41"/>
      <c r="QTR48" s="41"/>
      <c r="QTS48" s="41"/>
      <c r="QTT48" s="41"/>
      <c r="QTU48" s="41"/>
      <c r="QTV48" s="41"/>
      <c r="QTW48" s="41"/>
      <c r="QTX48" s="41"/>
      <c r="QTY48" s="41"/>
      <c r="QTZ48" s="41"/>
      <c r="QUA48" s="41"/>
      <c r="QUB48" s="41"/>
      <c r="QUC48" s="41"/>
      <c r="QUD48" s="41"/>
      <c r="QUE48" s="41"/>
      <c r="QUF48" s="41"/>
      <c r="QUG48" s="41"/>
      <c r="QUH48" s="41"/>
      <c r="QUI48" s="41"/>
      <c r="QUJ48" s="41"/>
      <c r="QUK48" s="41"/>
      <c r="QUL48" s="41"/>
      <c r="QUM48" s="41"/>
      <c r="QUN48" s="41"/>
      <c r="QUO48" s="41"/>
      <c r="QUP48" s="41"/>
      <c r="QUQ48" s="41"/>
      <c r="QUR48" s="41"/>
      <c r="QUS48" s="41"/>
      <c r="QUT48" s="41"/>
      <c r="QUU48" s="41"/>
      <c r="QUV48" s="41"/>
      <c r="QUW48" s="41"/>
      <c r="QUX48" s="41"/>
      <c r="QUY48" s="41"/>
      <c r="QUZ48" s="41"/>
      <c r="QVA48" s="41"/>
      <c r="QVB48" s="41"/>
      <c r="QVC48" s="41"/>
      <c r="QVD48" s="41"/>
      <c r="QVE48" s="41"/>
      <c r="QVF48" s="41"/>
      <c r="QVG48" s="41"/>
      <c r="QVH48" s="41"/>
      <c r="QVI48" s="41"/>
      <c r="QVJ48" s="41"/>
      <c r="QVK48" s="41"/>
      <c r="QVL48" s="41"/>
      <c r="QVM48" s="41"/>
      <c r="QVN48" s="41"/>
      <c r="QVO48" s="41"/>
      <c r="QVP48" s="41"/>
      <c r="QVQ48" s="41"/>
      <c r="QVR48" s="41"/>
      <c r="QVS48" s="41"/>
      <c r="QVT48" s="41"/>
      <c r="QVU48" s="41"/>
      <c r="QVV48" s="41"/>
      <c r="QVW48" s="41"/>
      <c r="QVX48" s="41"/>
      <c r="QVY48" s="41"/>
      <c r="QVZ48" s="41"/>
      <c r="QWA48" s="41"/>
      <c r="QWB48" s="41"/>
      <c r="QWC48" s="41"/>
      <c r="QWD48" s="41"/>
      <c r="QWE48" s="41"/>
      <c r="QWF48" s="41"/>
      <c r="QWG48" s="41"/>
      <c r="QWH48" s="41"/>
      <c r="QWI48" s="41"/>
      <c r="QWJ48" s="41"/>
      <c r="QWK48" s="41"/>
      <c r="QWL48" s="41"/>
      <c r="QWM48" s="41"/>
      <c r="QWN48" s="41"/>
      <c r="QWO48" s="41"/>
      <c r="QWP48" s="41"/>
      <c r="QWQ48" s="41"/>
      <c r="QWR48" s="41"/>
      <c r="QWS48" s="41"/>
      <c r="QWT48" s="41"/>
      <c r="QWU48" s="41"/>
      <c r="QWV48" s="41"/>
      <c r="QWW48" s="41"/>
      <c r="QWX48" s="41"/>
      <c r="QWY48" s="41"/>
      <c r="QWZ48" s="41"/>
      <c r="QXA48" s="41"/>
      <c r="QXB48" s="41"/>
      <c r="QXC48" s="41"/>
      <c r="QXD48" s="41"/>
      <c r="QXE48" s="41"/>
      <c r="QXF48" s="41"/>
      <c r="QXG48" s="41"/>
      <c r="QXH48" s="41"/>
      <c r="QXI48" s="41"/>
      <c r="QXJ48" s="41"/>
      <c r="QXK48" s="41"/>
      <c r="QXL48" s="41"/>
      <c r="QXM48" s="41"/>
      <c r="QXN48" s="41"/>
      <c r="QXO48" s="41"/>
      <c r="QXP48" s="41"/>
      <c r="QXQ48" s="41"/>
      <c r="QXR48" s="41"/>
      <c r="QXS48" s="41"/>
      <c r="QXT48" s="41"/>
      <c r="QXU48" s="41"/>
      <c r="QXV48" s="41"/>
      <c r="QXW48" s="41"/>
      <c r="QXX48" s="41"/>
      <c r="QXY48" s="41"/>
      <c r="QXZ48" s="41"/>
      <c r="QYA48" s="41"/>
      <c r="QYB48" s="41"/>
      <c r="QYC48" s="41"/>
      <c r="QYD48" s="41"/>
      <c r="QYE48" s="41"/>
      <c r="QYF48" s="41"/>
      <c r="QYG48" s="41"/>
      <c r="QYH48" s="41"/>
      <c r="QYI48" s="41"/>
      <c r="QYJ48" s="41"/>
      <c r="QYK48" s="41"/>
      <c r="QYL48" s="41"/>
      <c r="QYM48" s="41"/>
      <c r="QYN48" s="41"/>
      <c r="QYO48" s="41"/>
      <c r="QYP48" s="41"/>
      <c r="QYQ48" s="41"/>
      <c r="QYR48" s="41"/>
      <c r="QYS48" s="41"/>
      <c r="QYT48" s="41"/>
      <c r="QYU48" s="41"/>
      <c r="QYV48" s="41"/>
      <c r="QYW48" s="41"/>
      <c r="QYX48" s="41"/>
      <c r="QYY48" s="41"/>
      <c r="QYZ48" s="41"/>
      <c r="QZA48" s="41"/>
      <c r="QZB48" s="41"/>
      <c r="QZC48" s="41"/>
      <c r="QZD48" s="41"/>
      <c r="QZE48" s="41"/>
      <c r="QZF48" s="41"/>
      <c r="QZG48" s="41"/>
      <c r="QZH48" s="41"/>
      <c r="QZI48" s="41"/>
      <c r="QZJ48" s="41"/>
      <c r="QZK48" s="41"/>
      <c r="QZL48" s="41"/>
      <c r="QZM48" s="41"/>
      <c r="QZN48" s="41"/>
      <c r="QZO48" s="41"/>
      <c r="QZP48" s="41"/>
      <c r="QZQ48" s="41"/>
      <c r="QZR48" s="41"/>
      <c r="QZS48" s="41"/>
      <c r="QZT48" s="41"/>
      <c r="QZU48" s="41"/>
      <c r="QZV48" s="41"/>
      <c r="QZW48" s="41"/>
      <c r="QZX48" s="41"/>
      <c r="QZY48" s="41"/>
      <c r="QZZ48" s="41"/>
      <c r="RAA48" s="41"/>
      <c r="RAB48" s="41"/>
      <c r="RAC48" s="41"/>
      <c r="RAD48" s="41"/>
      <c r="RAE48" s="41"/>
      <c r="RAF48" s="41"/>
      <c r="RAG48" s="41"/>
      <c r="RAH48" s="41"/>
      <c r="RAI48" s="41"/>
      <c r="RAJ48" s="41"/>
      <c r="RAK48" s="41"/>
      <c r="RAL48" s="41"/>
      <c r="RAM48" s="41"/>
      <c r="RAN48" s="41"/>
      <c r="RAO48" s="41"/>
      <c r="RAP48" s="41"/>
      <c r="RAQ48" s="41"/>
      <c r="RAR48" s="41"/>
      <c r="RAS48" s="41"/>
      <c r="RAT48" s="41"/>
      <c r="RAU48" s="41"/>
      <c r="RAV48" s="41"/>
      <c r="RAW48" s="41"/>
      <c r="RAX48" s="41"/>
      <c r="RAY48" s="41"/>
      <c r="RAZ48" s="41"/>
      <c r="RBA48" s="41"/>
      <c r="RBB48" s="41"/>
      <c r="RBC48" s="41"/>
      <c r="RBD48" s="41"/>
      <c r="RBE48" s="41"/>
      <c r="RBF48" s="41"/>
      <c r="RBG48" s="41"/>
      <c r="RBH48" s="41"/>
      <c r="RBI48" s="41"/>
      <c r="RBJ48" s="41"/>
      <c r="RBK48" s="41"/>
      <c r="RBL48" s="41"/>
      <c r="RBM48" s="41"/>
      <c r="RBN48" s="41"/>
      <c r="RBO48" s="41"/>
      <c r="RBP48" s="41"/>
      <c r="RBQ48" s="41"/>
      <c r="RBR48" s="41"/>
      <c r="RBS48" s="41"/>
      <c r="RBT48" s="41"/>
      <c r="RBU48" s="41"/>
      <c r="RBV48" s="41"/>
      <c r="RBW48" s="41"/>
      <c r="RBX48" s="41"/>
      <c r="RBY48" s="41"/>
      <c r="RBZ48" s="41"/>
      <c r="RCA48" s="41"/>
      <c r="RCB48" s="41"/>
      <c r="RCC48" s="41"/>
      <c r="RCD48" s="41"/>
      <c r="RCE48" s="41"/>
      <c r="RCF48" s="41"/>
      <c r="RCG48" s="41"/>
      <c r="RCH48" s="41"/>
      <c r="RCI48" s="41"/>
      <c r="RCJ48" s="41"/>
      <c r="RCK48" s="41"/>
      <c r="RCL48" s="41"/>
      <c r="RCM48" s="41"/>
      <c r="RCN48" s="41"/>
      <c r="RCO48" s="41"/>
      <c r="RCP48" s="41"/>
      <c r="RCQ48" s="41"/>
      <c r="RCR48" s="41"/>
      <c r="RCS48" s="41"/>
      <c r="RCT48" s="41"/>
      <c r="RCU48" s="41"/>
      <c r="RCV48" s="41"/>
      <c r="RCW48" s="41"/>
      <c r="RCX48" s="41"/>
      <c r="RCY48" s="41"/>
      <c r="RCZ48" s="41"/>
      <c r="RDA48" s="41"/>
      <c r="RDB48" s="41"/>
      <c r="RDC48" s="41"/>
      <c r="RDD48" s="41"/>
      <c r="RDE48" s="41"/>
      <c r="RDF48" s="41"/>
      <c r="RDG48" s="41"/>
      <c r="RDH48" s="41"/>
      <c r="RDI48" s="41"/>
      <c r="RDJ48" s="41"/>
      <c r="RDK48" s="41"/>
      <c r="RDL48" s="41"/>
      <c r="RDM48" s="41"/>
      <c r="RDN48" s="41"/>
      <c r="RDO48" s="41"/>
      <c r="RDP48" s="41"/>
      <c r="RDQ48" s="41"/>
      <c r="RDR48" s="41"/>
      <c r="RDS48" s="41"/>
      <c r="RDT48" s="41"/>
      <c r="RDU48" s="41"/>
      <c r="RDV48" s="41"/>
      <c r="RDW48" s="41"/>
      <c r="RDX48" s="41"/>
      <c r="RDY48" s="41"/>
      <c r="RDZ48" s="41"/>
      <c r="REA48" s="41"/>
      <c r="REB48" s="41"/>
      <c r="REC48" s="41"/>
      <c r="RED48" s="41"/>
      <c r="REE48" s="41"/>
      <c r="REF48" s="41"/>
      <c r="REG48" s="41"/>
      <c r="REH48" s="41"/>
      <c r="REI48" s="41"/>
      <c r="REJ48" s="41"/>
      <c r="REK48" s="41"/>
      <c r="REL48" s="41"/>
      <c r="REM48" s="41"/>
      <c r="REN48" s="41"/>
      <c r="REO48" s="41"/>
      <c r="REP48" s="41"/>
      <c r="REQ48" s="41"/>
      <c r="RER48" s="41"/>
      <c r="RES48" s="41"/>
      <c r="RET48" s="41"/>
      <c r="REU48" s="41"/>
      <c r="REV48" s="41"/>
      <c r="REW48" s="41"/>
      <c r="REX48" s="41"/>
      <c r="REY48" s="41"/>
      <c r="REZ48" s="41"/>
      <c r="RFA48" s="41"/>
      <c r="RFB48" s="41"/>
      <c r="RFC48" s="41"/>
      <c r="RFD48" s="41"/>
      <c r="RFE48" s="41"/>
      <c r="RFF48" s="41"/>
      <c r="RFG48" s="41"/>
      <c r="RFH48" s="41"/>
      <c r="RFI48" s="41"/>
      <c r="RFJ48" s="41"/>
      <c r="RFK48" s="41"/>
      <c r="RFL48" s="41"/>
      <c r="RFM48" s="41"/>
      <c r="RFN48" s="41"/>
      <c r="RFO48" s="41"/>
      <c r="RFP48" s="41"/>
      <c r="RFQ48" s="41"/>
      <c r="RFR48" s="41"/>
      <c r="RFS48" s="41"/>
      <c r="RFT48" s="41"/>
      <c r="RFU48" s="41"/>
      <c r="RFV48" s="41"/>
      <c r="RFW48" s="41"/>
      <c r="RFX48" s="41"/>
      <c r="RFY48" s="41"/>
      <c r="RFZ48" s="41"/>
      <c r="RGA48" s="41"/>
      <c r="RGB48" s="41"/>
      <c r="RGC48" s="41"/>
      <c r="RGD48" s="41"/>
      <c r="RGE48" s="41"/>
      <c r="RGF48" s="41"/>
      <c r="RGG48" s="41"/>
      <c r="RGH48" s="41"/>
      <c r="RGI48" s="41"/>
      <c r="RGJ48" s="41"/>
      <c r="RGK48" s="41"/>
      <c r="RGL48" s="41"/>
      <c r="RGM48" s="41"/>
      <c r="RGN48" s="41"/>
      <c r="RGO48" s="41"/>
      <c r="RGP48" s="41"/>
      <c r="RGQ48" s="41"/>
      <c r="RGR48" s="41"/>
      <c r="RGS48" s="41"/>
      <c r="RGT48" s="41"/>
      <c r="RGU48" s="41"/>
      <c r="RGV48" s="41"/>
      <c r="RGW48" s="41"/>
      <c r="RGX48" s="41"/>
      <c r="RGY48" s="41"/>
      <c r="RGZ48" s="41"/>
      <c r="RHA48" s="41"/>
      <c r="RHB48" s="41"/>
      <c r="RHC48" s="41"/>
      <c r="RHD48" s="41"/>
      <c r="RHE48" s="41"/>
      <c r="RHF48" s="41"/>
      <c r="RHG48" s="41"/>
      <c r="RHH48" s="41"/>
      <c r="RHI48" s="41"/>
      <c r="RHJ48" s="41"/>
      <c r="RHK48" s="41"/>
      <c r="RHL48" s="41"/>
      <c r="RHM48" s="41"/>
      <c r="RHN48" s="41"/>
      <c r="RHO48" s="41"/>
      <c r="RHP48" s="41"/>
      <c r="RHQ48" s="41"/>
      <c r="RHR48" s="41"/>
      <c r="RHS48" s="41"/>
      <c r="RHT48" s="41"/>
      <c r="RHU48" s="41"/>
      <c r="RHV48" s="41"/>
      <c r="RHW48" s="41"/>
      <c r="RHX48" s="41"/>
      <c r="RHY48" s="41"/>
      <c r="RHZ48" s="41"/>
      <c r="RIA48" s="41"/>
      <c r="RIB48" s="41"/>
      <c r="RIC48" s="41"/>
      <c r="RID48" s="41"/>
      <c r="RIE48" s="41"/>
      <c r="RIF48" s="41"/>
      <c r="RIG48" s="41"/>
      <c r="RIH48" s="41"/>
      <c r="RII48" s="41"/>
      <c r="RIJ48" s="41"/>
      <c r="RIK48" s="41"/>
      <c r="RIL48" s="41"/>
      <c r="RIM48" s="41"/>
      <c r="RIN48" s="41"/>
      <c r="RIO48" s="41"/>
      <c r="RIP48" s="41"/>
      <c r="RIQ48" s="41"/>
      <c r="RIR48" s="41"/>
      <c r="RIS48" s="41"/>
      <c r="RIT48" s="41"/>
      <c r="RIU48" s="41"/>
      <c r="RIV48" s="41"/>
      <c r="RIW48" s="41"/>
      <c r="RIX48" s="41"/>
      <c r="RIY48" s="41"/>
      <c r="RIZ48" s="41"/>
      <c r="RJA48" s="41"/>
      <c r="RJB48" s="41"/>
      <c r="RJC48" s="41"/>
      <c r="RJD48" s="41"/>
      <c r="RJE48" s="41"/>
      <c r="RJF48" s="41"/>
      <c r="RJG48" s="41"/>
      <c r="RJH48" s="41"/>
      <c r="RJI48" s="41"/>
      <c r="RJJ48" s="41"/>
      <c r="RJK48" s="41"/>
      <c r="RJL48" s="41"/>
      <c r="RJM48" s="41"/>
      <c r="RJN48" s="41"/>
      <c r="RJO48" s="41"/>
      <c r="RJP48" s="41"/>
      <c r="RJQ48" s="41"/>
      <c r="RJR48" s="41"/>
      <c r="RJS48" s="41"/>
      <c r="RJT48" s="41"/>
      <c r="RJU48" s="41"/>
      <c r="RJV48" s="41"/>
      <c r="RJW48" s="41"/>
      <c r="RJX48" s="41"/>
      <c r="RJY48" s="41"/>
      <c r="RJZ48" s="41"/>
      <c r="RKA48" s="41"/>
      <c r="RKB48" s="41"/>
      <c r="RKC48" s="41"/>
      <c r="RKD48" s="41"/>
      <c r="RKE48" s="41"/>
      <c r="RKF48" s="41"/>
      <c r="RKG48" s="41"/>
      <c r="RKH48" s="41"/>
      <c r="RKI48" s="41"/>
      <c r="RKJ48" s="41"/>
      <c r="RKK48" s="41"/>
      <c r="RKL48" s="41"/>
      <c r="RKM48" s="41"/>
      <c r="RKN48" s="41"/>
      <c r="RKO48" s="41"/>
      <c r="RKP48" s="41"/>
      <c r="RKQ48" s="41"/>
      <c r="RKR48" s="41"/>
      <c r="RKS48" s="41"/>
      <c r="RKT48" s="41"/>
      <c r="RKU48" s="41"/>
      <c r="RKV48" s="41"/>
      <c r="RKW48" s="41"/>
      <c r="RKX48" s="41"/>
      <c r="RKY48" s="41"/>
      <c r="RKZ48" s="41"/>
      <c r="RLA48" s="41"/>
      <c r="RLB48" s="41"/>
      <c r="RLC48" s="41"/>
      <c r="RLD48" s="41"/>
      <c r="RLE48" s="41"/>
      <c r="RLF48" s="41"/>
      <c r="RLG48" s="41"/>
      <c r="RLH48" s="41"/>
      <c r="RLI48" s="41"/>
      <c r="RLJ48" s="41"/>
      <c r="RLK48" s="41"/>
      <c r="RLL48" s="41"/>
      <c r="RLM48" s="41"/>
      <c r="RLN48" s="41"/>
      <c r="RLO48" s="41"/>
      <c r="RLP48" s="41"/>
      <c r="RLQ48" s="41"/>
      <c r="RLR48" s="41"/>
      <c r="RLS48" s="41"/>
      <c r="RLT48" s="41"/>
      <c r="RLU48" s="41"/>
      <c r="RLV48" s="41"/>
      <c r="RLW48" s="41"/>
      <c r="RLX48" s="41"/>
      <c r="RLY48" s="41"/>
      <c r="RLZ48" s="41"/>
      <c r="RMA48" s="41"/>
      <c r="RMB48" s="41"/>
      <c r="RMC48" s="41"/>
      <c r="RMD48" s="41"/>
      <c r="RME48" s="41"/>
      <c r="RMF48" s="41"/>
      <c r="RMG48" s="41"/>
      <c r="RMH48" s="41"/>
      <c r="RMI48" s="41"/>
      <c r="RMJ48" s="41"/>
      <c r="RMK48" s="41"/>
      <c r="RML48" s="41"/>
      <c r="RMM48" s="41"/>
      <c r="RMN48" s="41"/>
      <c r="RMO48" s="41"/>
      <c r="RMP48" s="41"/>
      <c r="RMQ48" s="41"/>
      <c r="RMR48" s="41"/>
      <c r="RMS48" s="41"/>
      <c r="RMT48" s="41"/>
      <c r="RMU48" s="41"/>
      <c r="RMV48" s="41"/>
      <c r="RMW48" s="41"/>
      <c r="RMX48" s="41"/>
      <c r="RMY48" s="41"/>
      <c r="RMZ48" s="41"/>
      <c r="RNA48" s="41"/>
      <c r="RNB48" s="41"/>
      <c r="RNC48" s="41"/>
      <c r="RND48" s="41"/>
      <c r="RNE48" s="41"/>
      <c r="RNF48" s="41"/>
      <c r="RNG48" s="41"/>
      <c r="RNH48" s="41"/>
      <c r="RNI48" s="41"/>
      <c r="RNJ48" s="41"/>
      <c r="RNK48" s="41"/>
      <c r="RNL48" s="41"/>
      <c r="RNM48" s="41"/>
      <c r="RNN48" s="41"/>
      <c r="RNO48" s="41"/>
      <c r="RNP48" s="41"/>
      <c r="RNQ48" s="41"/>
      <c r="RNR48" s="41"/>
      <c r="RNS48" s="41"/>
      <c r="RNT48" s="41"/>
      <c r="RNU48" s="41"/>
      <c r="RNV48" s="41"/>
      <c r="RNW48" s="41"/>
      <c r="RNX48" s="41"/>
      <c r="RNY48" s="41"/>
      <c r="RNZ48" s="41"/>
      <c r="ROA48" s="41"/>
      <c r="ROB48" s="41"/>
      <c r="ROC48" s="41"/>
      <c r="ROD48" s="41"/>
      <c r="ROE48" s="41"/>
      <c r="ROF48" s="41"/>
      <c r="ROG48" s="41"/>
      <c r="ROH48" s="41"/>
      <c r="ROI48" s="41"/>
      <c r="ROJ48" s="41"/>
      <c r="ROK48" s="41"/>
      <c r="ROL48" s="41"/>
      <c r="ROM48" s="41"/>
      <c r="RON48" s="41"/>
      <c r="ROO48" s="41"/>
      <c r="ROP48" s="41"/>
      <c r="ROQ48" s="41"/>
      <c r="ROR48" s="41"/>
      <c r="ROS48" s="41"/>
      <c r="ROT48" s="41"/>
      <c r="ROU48" s="41"/>
      <c r="ROV48" s="41"/>
      <c r="ROW48" s="41"/>
      <c r="ROX48" s="41"/>
      <c r="ROY48" s="41"/>
      <c r="ROZ48" s="41"/>
      <c r="RPA48" s="41"/>
      <c r="RPB48" s="41"/>
      <c r="RPC48" s="41"/>
      <c r="RPD48" s="41"/>
      <c r="RPE48" s="41"/>
      <c r="RPF48" s="41"/>
      <c r="RPG48" s="41"/>
      <c r="RPH48" s="41"/>
      <c r="RPI48" s="41"/>
      <c r="RPJ48" s="41"/>
      <c r="RPK48" s="41"/>
      <c r="RPL48" s="41"/>
      <c r="RPM48" s="41"/>
      <c r="RPN48" s="41"/>
      <c r="RPO48" s="41"/>
      <c r="RPP48" s="41"/>
      <c r="RPQ48" s="41"/>
      <c r="RPR48" s="41"/>
      <c r="RPS48" s="41"/>
      <c r="RPT48" s="41"/>
      <c r="RPU48" s="41"/>
      <c r="RPV48" s="41"/>
      <c r="RPW48" s="41"/>
      <c r="RPX48" s="41"/>
      <c r="RPY48" s="41"/>
      <c r="RPZ48" s="41"/>
      <c r="RQA48" s="41"/>
      <c r="RQB48" s="41"/>
      <c r="RQC48" s="41"/>
      <c r="RQD48" s="41"/>
      <c r="RQE48" s="41"/>
      <c r="RQF48" s="41"/>
      <c r="RQG48" s="41"/>
      <c r="RQH48" s="41"/>
      <c r="RQI48" s="41"/>
      <c r="RQJ48" s="41"/>
      <c r="RQK48" s="41"/>
      <c r="RQL48" s="41"/>
      <c r="RQM48" s="41"/>
      <c r="RQN48" s="41"/>
      <c r="RQO48" s="41"/>
      <c r="RQP48" s="41"/>
      <c r="RQQ48" s="41"/>
      <c r="RQR48" s="41"/>
      <c r="RQS48" s="41"/>
      <c r="RQT48" s="41"/>
      <c r="RQU48" s="41"/>
      <c r="RQV48" s="41"/>
      <c r="RQW48" s="41"/>
      <c r="RQX48" s="41"/>
      <c r="RQY48" s="41"/>
      <c r="RQZ48" s="41"/>
      <c r="RRA48" s="41"/>
      <c r="RRB48" s="41"/>
      <c r="RRC48" s="41"/>
      <c r="RRD48" s="41"/>
      <c r="RRE48" s="41"/>
      <c r="RRF48" s="41"/>
      <c r="RRG48" s="41"/>
      <c r="RRH48" s="41"/>
      <c r="RRI48" s="41"/>
      <c r="RRJ48" s="41"/>
      <c r="RRK48" s="41"/>
      <c r="RRL48" s="41"/>
      <c r="RRM48" s="41"/>
      <c r="RRN48" s="41"/>
      <c r="RRO48" s="41"/>
      <c r="RRP48" s="41"/>
      <c r="RRQ48" s="41"/>
      <c r="RRR48" s="41"/>
      <c r="RRS48" s="41"/>
      <c r="RRT48" s="41"/>
      <c r="RRU48" s="41"/>
      <c r="RRV48" s="41"/>
      <c r="RRW48" s="41"/>
      <c r="RRX48" s="41"/>
      <c r="RRY48" s="41"/>
      <c r="RRZ48" s="41"/>
      <c r="RSA48" s="41"/>
      <c r="RSB48" s="41"/>
      <c r="RSC48" s="41"/>
      <c r="RSD48" s="41"/>
      <c r="RSE48" s="41"/>
      <c r="RSF48" s="41"/>
      <c r="RSG48" s="41"/>
      <c r="RSH48" s="41"/>
      <c r="RSI48" s="41"/>
      <c r="RSJ48" s="41"/>
      <c r="RSK48" s="41"/>
      <c r="RSL48" s="41"/>
      <c r="RSM48" s="41"/>
      <c r="RSN48" s="41"/>
      <c r="RSO48" s="41"/>
      <c r="RSP48" s="41"/>
      <c r="RSQ48" s="41"/>
      <c r="RSR48" s="41"/>
      <c r="RSS48" s="41"/>
      <c r="RST48" s="41"/>
      <c r="RSU48" s="41"/>
      <c r="RSV48" s="41"/>
      <c r="RSW48" s="41"/>
      <c r="RSX48" s="41"/>
      <c r="RSY48" s="41"/>
      <c r="RSZ48" s="41"/>
      <c r="RTA48" s="41"/>
      <c r="RTB48" s="41"/>
      <c r="RTC48" s="41"/>
      <c r="RTD48" s="41"/>
      <c r="RTE48" s="41"/>
      <c r="RTF48" s="41"/>
      <c r="RTG48" s="41"/>
      <c r="RTH48" s="41"/>
      <c r="RTI48" s="41"/>
      <c r="RTJ48" s="41"/>
      <c r="RTK48" s="41"/>
      <c r="RTL48" s="41"/>
      <c r="RTM48" s="41"/>
      <c r="RTN48" s="41"/>
      <c r="RTO48" s="41"/>
      <c r="RTP48" s="41"/>
      <c r="RTQ48" s="41"/>
      <c r="RTR48" s="41"/>
      <c r="RTS48" s="41"/>
      <c r="RTT48" s="41"/>
      <c r="RTU48" s="41"/>
      <c r="RTV48" s="41"/>
      <c r="RTW48" s="41"/>
      <c r="RTX48" s="41"/>
      <c r="RTY48" s="41"/>
      <c r="RTZ48" s="41"/>
      <c r="RUA48" s="41"/>
      <c r="RUB48" s="41"/>
      <c r="RUC48" s="41"/>
      <c r="RUD48" s="41"/>
      <c r="RUE48" s="41"/>
      <c r="RUF48" s="41"/>
      <c r="RUG48" s="41"/>
      <c r="RUH48" s="41"/>
      <c r="RUI48" s="41"/>
      <c r="RUJ48" s="41"/>
      <c r="RUK48" s="41"/>
      <c r="RUL48" s="41"/>
      <c r="RUM48" s="41"/>
      <c r="RUN48" s="41"/>
      <c r="RUO48" s="41"/>
      <c r="RUP48" s="41"/>
      <c r="RUQ48" s="41"/>
      <c r="RUR48" s="41"/>
      <c r="RUS48" s="41"/>
      <c r="RUT48" s="41"/>
      <c r="RUU48" s="41"/>
      <c r="RUV48" s="41"/>
      <c r="RUW48" s="41"/>
      <c r="RUX48" s="41"/>
      <c r="RUY48" s="41"/>
      <c r="RUZ48" s="41"/>
      <c r="RVA48" s="41"/>
      <c r="RVB48" s="41"/>
      <c r="RVC48" s="41"/>
      <c r="RVD48" s="41"/>
      <c r="RVE48" s="41"/>
      <c r="RVF48" s="41"/>
      <c r="RVG48" s="41"/>
      <c r="RVH48" s="41"/>
      <c r="RVI48" s="41"/>
      <c r="RVJ48" s="41"/>
      <c r="RVK48" s="41"/>
      <c r="RVL48" s="41"/>
      <c r="RVM48" s="41"/>
      <c r="RVN48" s="41"/>
      <c r="RVO48" s="41"/>
      <c r="RVP48" s="41"/>
      <c r="RVQ48" s="41"/>
      <c r="RVR48" s="41"/>
      <c r="RVS48" s="41"/>
      <c r="RVT48" s="41"/>
      <c r="RVU48" s="41"/>
      <c r="RVV48" s="41"/>
      <c r="RVW48" s="41"/>
      <c r="RVX48" s="41"/>
      <c r="RVY48" s="41"/>
      <c r="RVZ48" s="41"/>
      <c r="RWA48" s="41"/>
      <c r="RWB48" s="41"/>
      <c r="RWC48" s="41"/>
      <c r="RWD48" s="41"/>
      <c r="RWE48" s="41"/>
      <c r="RWF48" s="41"/>
      <c r="RWG48" s="41"/>
      <c r="RWH48" s="41"/>
      <c r="RWI48" s="41"/>
      <c r="RWJ48" s="41"/>
      <c r="RWK48" s="41"/>
      <c r="RWL48" s="41"/>
      <c r="RWM48" s="41"/>
      <c r="RWN48" s="41"/>
      <c r="RWO48" s="41"/>
      <c r="RWP48" s="41"/>
      <c r="RWQ48" s="41"/>
      <c r="RWR48" s="41"/>
      <c r="RWS48" s="41"/>
      <c r="RWT48" s="41"/>
      <c r="RWU48" s="41"/>
      <c r="RWV48" s="41"/>
      <c r="RWW48" s="41"/>
      <c r="RWX48" s="41"/>
      <c r="RWY48" s="41"/>
      <c r="RWZ48" s="41"/>
      <c r="RXA48" s="41"/>
      <c r="RXB48" s="41"/>
      <c r="RXC48" s="41"/>
      <c r="RXD48" s="41"/>
      <c r="RXE48" s="41"/>
      <c r="RXF48" s="41"/>
      <c r="RXG48" s="41"/>
      <c r="RXH48" s="41"/>
      <c r="RXI48" s="41"/>
      <c r="RXJ48" s="41"/>
      <c r="RXK48" s="41"/>
      <c r="RXL48" s="41"/>
      <c r="RXM48" s="41"/>
      <c r="RXN48" s="41"/>
      <c r="RXO48" s="41"/>
      <c r="RXP48" s="41"/>
      <c r="RXQ48" s="41"/>
      <c r="RXR48" s="41"/>
      <c r="RXS48" s="41"/>
      <c r="RXT48" s="41"/>
      <c r="RXU48" s="41"/>
      <c r="RXV48" s="41"/>
      <c r="RXW48" s="41"/>
      <c r="RXX48" s="41"/>
      <c r="RXY48" s="41"/>
      <c r="RXZ48" s="41"/>
      <c r="RYA48" s="41"/>
      <c r="RYB48" s="41"/>
      <c r="RYC48" s="41"/>
      <c r="RYD48" s="41"/>
      <c r="RYE48" s="41"/>
      <c r="RYF48" s="41"/>
      <c r="RYG48" s="41"/>
      <c r="RYH48" s="41"/>
      <c r="RYI48" s="41"/>
      <c r="RYJ48" s="41"/>
      <c r="RYK48" s="41"/>
      <c r="RYL48" s="41"/>
      <c r="RYM48" s="41"/>
      <c r="RYN48" s="41"/>
      <c r="RYO48" s="41"/>
      <c r="RYP48" s="41"/>
      <c r="RYQ48" s="41"/>
      <c r="RYR48" s="41"/>
      <c r="RYS48" s="41"/>
      <c r="RYT48" s="41"/>
      <c r="RYU48" s="41"/>
      <c r="RYV48" s="41"/>
      <c r="RYW48" s="41"/>
      <c r="RYX48" s="41"/>
      <c r="RYY48" s="41"/>
      <c r="RYZ48" s="41"/>
      <c r="RZA48" s="41"/>
      <c r="RZB48" s="41"/>
      <c r="RZC48" s="41"/>
      <c r="RZD48" s="41"/>
      <c r="RZE48" s="41"/>
      <c r="RZF48" s="41"/>
      <c r="RZG48" s="41"/>
      <c r="RZH48" s="41"/>
      <c r="RZI48" s="41"/>
      <c r="RZJ48" s="41"/>
      <c r="RZK48" s="41"/>
      <c r="RZL48" s="41"/>
      <c r="RZM48" s="41"/>
      <c r="RZN48" s="41"/>
      <c r="RZO48" s="41"/>
      <c r="RZP48" s="41"/>
      <c r="RZQ48" s="41"/>
      <c r="RZR48" s="41"/>
      <c r="RZS48" s="41"/>
      <c r="RZT48" s="41"/>
      <c r="RZU48" s="41"/>
      <c r="RZV48" s="41"/>
      <c r="RZW48" s="41"/>
      <c r="RZX48" s="41"/>
      <c r="RZY48" s="41"/>
      <c r="RZZ48" s="41"/>
      <c r="SAA48" s="41"/>
      <c r="SAB48" s="41"/>
      <c r="SAC48" s="41"/>
      <c r="SAD48" s="41"/>
      <c r="SAE48" s="41"/>
      <c r="SAF48" s="41"/>
      <c r="SAG48" s="41"/>
      <c r="SAH48" s="41"/>
      <c r="SAI48" s="41"/>
      <c r="SAJ48" s="41"/>
      <c r="SAK48" s="41"/>
      <c r="SAL48" s="41"/>
      <c r="SAM48" s="41"/>
      <c r="SAN48" s="41"/>
      <c r="SAO48" s="41"/>
      <c r="SAP48" s="41"/>
      <c r="SAQ48" s="41"/>
      <c r="SAR48" s="41"/>
      <c r="SAS48" s="41"/>
      <c r="SAT48" s="41"/>
      <c r="SAU48" s="41"/>
      <c r="SAV48" s="41"/>
      <c r="SAW48" s="41"/>
      <c r="SAX48" s="41"/>
      <c r="SAY48" s="41"/>
      <c r="SAZ48" s="41"/>
      <c r="SBA48" s="41"/>
      <c r="SBB48" s="41"/>
      <c r="SBC48" s="41"/>
      <c r="SBD48" s="41"/>
      <c r="SBE48" s="41"/>
      <c r="SBF48" s="41"/>
      <c r="SBG48" s="41"/>
      <c r="SBH48" s="41"/>
      <c r="SBI48" s="41"/>
      <c r="SBJ48" s="41"/>
      <c r="SBK48" s="41"/>
      <c r="SBL48" s="41"/>
      <c r="SBM48" s="41"/>
      <c r="SBN48" s="41"/>
      <c r="SBO48" s="41"/>
      <c r="SBP48" s="41"/>
      <c r="SBQ48" s="41"/>
      <c r="SBR48" s="41"/>
      <c r="SBS48" s="41"/>
      <c r="SBT48" s="41"/>
      <c r="SBU48" s="41"/>
      <c r="SBV48" s="41"/>
      <c r="SBW48" s="41"/>
      <c r="SBX48" s="41"/>
      <c r="SBY48" s="41"/>
      <c r="SBZ48" s="41"/>
      <c r="SCA48" s="41"/>
      <c r="SCB48" s="41"/>
      <c r="SCC48" s="41"/>
      <c r="SCD48" s="41"/>
      <c r="SCE48" s="41"/>
      <c r="SCF48" s="41"/>
      <c r="SCG48" s="41"/>
      <c r="SCH48" s="41"/>
      <c r="SCI48" s="41"/>
      <c r="SCJ48" s="41"/>
      <c r="SCK48" s="41"/>
      <c r="SCL48" s="41"/>
      <c r="SCM48" s="41"/>
      <c r="SCN48" s="41"/>
      <c r="SCO48" s="41"/>
      <c r="SCP48" s="41"/>
      <c r="SCQ48" s="41"/>
      <c r="SCR48" s="41"/>
      <c r="SCS48" s="41"/>
      <c r="SCT48" s="41"/>
      <c r="SCU48" s="41"/>
      <c r="SCV48" s="41"/>
      <c r="SCW48" s="41"/>
      <c r="SCX48" s="41"/>
      <c r="SCY48" s="41"/>
      <c r="SCZ48" s="41"/>
      <c r="SDA48" s="41"/>
      <c r="SDB48" s="41"/>
      <c r="SDC48" s="41"/>
      <c r="SDD48" s="41"/>
      <c r="SDE48" s="41"/>
      <c r="SDF48" s="41"/>
      <c r="SDG48" s="41"/>
      <c r="SDH48" s="41"/>
      <c r="SDI48" s="41"/>
      <c r="SDJ48" s="41"/>
      <c r="SDK48" s="41"/>
      <c r="SDL48" s="41"/>
      <c r="SDM48" s="41"/>
      <c r="SDN48" s="41"/>
      <c r="SDO48" s="41"/>
      <c r="SDP48" s="41"/>
      <c r="SDQ48" s="41"/>
      <c r="SDR48" s="41"/>
      <c r="SDS48" s="41"/>
      <c r="SDT48" s="41"/>
      <c r="SDU48" s="41"/>
      <c r="SDV48" s="41"/>
      <c r="SDW48" s="41"/>
      <c r="SDX48" s="41"/>
      <c r="SDY48" s="41"/>
      <c r="SDZ48" s="41"/>
      <c r="SEA48" s="41"/>
      <c r="SEB48" s="41"/>
      <c r="SEC48" s="41"/>
      <c r="SED48" s="41"/>
      <c r="SEE48" s="41"/>
      <c r="SEF48" s="41"/>
      <c r="SEG48" s="41"/>
      <c r="SEH48" s="41"/>
      <c r="SEI48" s="41"/>
      <c r="SEJ48" s="41"/>
      <c r="SEK48" s="41"/>
      <c r="SEL48" s="41"/>
      <c r="SEM48" s="41"/>
      <c r="SEN48" s="41"/>
      <c r="SEO48" s="41"/>
      <c r="SEP48" s="41"/>
      <c r="SEQ48" s="41"/>
      <c r="SER48" s="41"/>
      <c r="SES48" s="41"/>
      <c r="SET48" s="41"/>
      <c r="SEU48" s="41"/>
      <c r="SEV48" s="41"/>
      <c r="SEW48" s="41"/>
      <c r="SEX48" s="41"/>
      <c r="SEY48" s="41"/>
      <c r="SEZ48" s="41"/>
      <c r="SFA48" s="41"/>
      <c r="SFB48" s="41"/>
      <c r="SFC48" s="41"/>
      <c r="SFD48" s="41"/>
      <c r="SFE48" s="41"/>
      <c r="SFF48" s="41"/>
      <c r="SFG48" s="41"/>
      <c r="SFH48" s="41"/>
      <c r="SFI48" s="41"/>
      <c r="SFJ48" s="41"/>
      <c r="SFK48" s="41"/>
      <c r="SFL48" s="41"/>
      <c r="SFM48" s="41"/>
      <c r="SFN48" s="41"/>
      <c r="SFO48" s="41"/>
      <c r="SFP48" s="41"/>
      <c r="SFQ48" s="41"/>
      <c r="SFR48" s="41"/>
      <c r="SFS48" s="41"/>
      <c r="SFT48" s="41"/>
      <c r="SFU48" s="41"/>
      <c r="SFV48" s="41"/>
      <c r="SFW48" s="41"/>
      <c r="SFX48" s="41"/>
      <c r="SFY48" s="41"/>
      <c r="SFZ48" s="41"/>
      <c r="SGA48" s="41"/>
      <c r="SGB48" s="41"/>
      <c r="SGC48" s="41"/>
      <c r="SGD48" s="41"/>
      <c r="SGE48" s="41"/>
      <c r="SGF48" s="41"/>
      <c r="SGG48" s="41"/>
      <c r="SGH48" s="41"/>
      <c r="SGI48" s="41"/>
      <c r="SGJ48" s="41"/>
      <c r="SGK48" s="41"/>
      <c r="SGL48" s="41"/>
      <c r="SGM48" s="41"/>
      <c r="SGN48" s="41"/>
      <c r="SGO48" s="41"/>
      <c r="SGP48" s="41"/>
      <c r="SGQ48" s="41"/>
      <c r="SGR48" s="41"/>
      <c r="SGS48" s="41"/>
      <c r="SGT48" s="41"/>
      <c r="SGU48" s="41"/>
      <c r="SGV48" s="41"/>
      <c r="SGW48" s="41"/>
      <c r="SGX48" s="41"/>
      <c r="SGY48" s="41"/>
      <c r="SGZ48" s="41"/>
      <c r="SHA48" s="41"/>
      <c r="SHB48" s="41"/>
      <c r="SHC48" s="41"/>
      <c r="SHD48" s="41"/>
      <c r="SHE48" s="41"/>
      <c r="SHF48" s="41"/>
      <c r="SHG48" s="41"/>
      <c r="SHH48" s="41"/>
      <c r="SHI48" s="41"/>
      <c r="SHJ48" s="41"/>
      <c r="SHK48" s="41"/>
      <c r="SHL48" s="41"/>
      <c r="SHM48" s="41"/>
      <c r="SHN48" s="41"/>
      <c r="SHO48" s="41"/>
      <c r="SHP48" s="41"/>
      <c r="SHQ48" s="41"/>
      <c r="SHR48" s="41"/>
      <c r="SHS48" s="41"/>
      <c r="SHT48" s="41"/>
      <c r="SHU48" s="41"/>
      <c r="SHV48" s="41"/>
      <c r="SHW48" s="41"/>
      <c r="SHX48" s="41"/>
      <c r="SHY48" s="41"/>
      <c r="SHZ48" s="41"/>
      <c r="SIA48" s="41"/>
      <c r="SIB48" s="41"/>
      <c r="SIC48" s="41"/>
      <c r="SID48" s="41"/>
      <c r="SIE48" s="41"/>
      <c r="SIF48" s="41"/>
      <c r="SIG48" s="41"/>
      <c r="SIH48" s="41"/>
      <c r="SII48" s="41"/>
      <c r="SIJ48" s="41"/>
      <c r="SIK48" s="41"/>
      <c r="SIL48" s="41"/>
      <c r="SIM48" s="41"/>
      <c r="SIN48" s="41"/>
      <c r="SIO48" s="41"/>
      <c r="SIP48" s="41"/>
      <c r="SIQ48" s="41"/>
      <c r="SIR48" s="41"/>
      <c r="SIS48" s="41"/>
      <c r="SIT48" s="41"/>
      <c r="SIU48" s="41"/>
      <c r="SIV48" s="41"/>
      <c r="SIW48" s="41"/>
      <c r="SIX48" s="41"/>
      <c r="SIY48" s="41"/>
      <c r="SIZ48" s="41"/>
      <c r="SJA48" s="41"/>
      <c r="SJB48" s="41"/>
      <c r="SJC48" s="41"/>
      <c r="SJD48" s="41"/>
      <c r="SJE48" s="41"/>
      <c r="SJF48" s="41"/>
      <c r="SJG48" s="41"/>
      <c r="SJH48" s="41"/>
      <c r="SJI48" s="41"/>
      <c r="SJJ48" s="41"/>
      <c r="SJK48" s="41"/>
      <c r="SJL48" s="41"/>
      <c r="SJM48" s="41"/>
      <c r="SJN48" s="41"/>
      <c r="SJO48" s="41"/>
      <c r="SJP48" s="41"/>
      <c r="SJQ48" s="41"/>
      <c r="SJR48" s="41"/>
      <c r="SJS48" s="41"/>
      <c r="SJT48" s="41"/>
      <c r="SJU48" s="41"/>
      <c r="SJV48" s="41"/>
      <c r="SJW48" s="41"/>
      <c r="SJX48" s="41"/>
      <c r="SJY48" s="41"/>
      <c r="SJZ48" s="41"/>
      <c r="SKA48" s="41"/>
      <c r="SKB48" s="41"/>
      <c r="SKC48" s="41"/>
      <c r="SKD48" s="41"/>
      <c r="SKE48" s="41"/>
      <c r="SKF48" s="41"/>
      <c r="SKG48" s="41"/>
      <c r="SKH48" s="41"/>
      <c r="SKI48" s="41"/>
      <c r="SKJ48" s="41"/>
      <c r="SKK48" s="41"/>
      <c r="SKL48" s="41"/>
      <c r="SKM48" s="41"/>
      <c r="SKN48" s="41"/>
      <c r="SKO48" s="41"/>
      <c r="SKP48" s="41"/>
      <c r="SKQ48" s="41"/>
      <c r="SKR48" s="41"/>
      <c r="SKS48" s="41"/>
      <c r="SKT48" s="41"/>
      <c r="SKU48" s="41"/>
      <c r="SKV48" s="41"/>
      <c r="SKW48" s="41"/>
      <c r="SKX48" s="41"/>
      <c r="SKY48" s="41"/>
      <c r="SKZ48" s="41"/>
      <c r="SLA48" s="41"/>
      <c r="SLB48" s="41"/>
      <c r="SLC48" s="41"/>
      <c r="SLD48" s="41"/>
      <c r="SLE48" s="41"/>
      <c r="SLF48" s="41"/>
      <c r="SLG48" s="41"/>
      <c r="SLH48" s="41"/>
      <c r="SLI48" s="41"/>
      <c r="SLJ48" s="41"/>
      <c r="SLK48" s="41"/>
      <c r="SLL48" s="41"/>
      <c r="SLM48" s="41"/>
      <c r="SLN48" s="41"/>
      <c r="SLO48" s="41"/>
      <c r="SLP48" s="41"/>
      <c r="SLQ48" s="41"/>
      <c r="SLR48" s="41"/>
      <c r="SLS48" s="41"/>
      <c r="SLT48" s="41"/>
      <c r="SLU48" s="41"/>
      <c r="SLV48" s="41"/>
      <c r="SLW48" s="41"/>
      <c r="SLX48" s="41"/>
      <c r="SLY48" s="41"/>
      <c r="SLZ48" s="41"/>
      <c r="SMA48" s="41"/>
      <c r="SMB48" s="41"/>
      <c r="SMC48" s="41"/>
      <c r="SMD48" s="41"/>
      <c r="SME48" s="41"/>
      <c r="SMF48" s="41"/>
      <c r="SMG48" s="41"/>
      <c r="SMH48" s="41"/>
      <c r="SMI48" s="41"/>
      <c r="SMJ48" s="41"/>
      <c r="SMK48" s="41"/>
      <c r="SML48" s="41"/>
      <c r="SMM48" s="41"/>
      <c r="SMN48" s="41"/>
      <c r="SMO48" s="41"/>
      <c r="SMP48" s="41"/>
      <c r="SMQ48" s="41"/>
      <c r="SMR48" s="41"/>
      <c r="SMS48" s="41"/>
      <c r="SMT48" s="41"/>
      <c r="SMU48" s="41"/>
      <c r="SMV48" s="41"/>
      <c r="SMW48" s="41"/>
      <c r="SMX48" s="41"/>
      <c r="SMY48" s="41"/>
      <c r="SMZ48" s="41"/>
      <c r="SNA48" s="41"/>
      <c r="SNB48" s="41"/>
      <c r="SNC48" s="41"/>
      <c r="SND48" s="41"/>
      <c r="SNE48" s="41"/>
      <c r="SNF48" s="41"/>
      <c r="SNG48" s="41"/>
      <c r="SNH48" s="41"/>
      <c r="SNI48" s="41"/>
      <c r="SNJ48" s="41"/>
      <c r="SNK48" s="41"/>
      <c r="SNL48" s="41"/>
      <c r="SNM48" s="41"/>
      <c r="SNN48" s="41"/>
      <c r="SNO48" s="41"/>
      <c r="SNP48" s="41"/>
      <c r="SNQ48" s="41"/>
      <c r="SNR48" s="41"/>
      <c r="SNS48" s="41"/>
      <c r="SNT48" s="41"/>
      <c r="SNU48" s="41"/>
      <c r="SNV48" s="41"/>
      <c r="SNW48" s="41"/>
      <c r="SNX48" s="41"/>
      <c r="SNY48" s="41"/>
      <c r="SNZ48" s="41"/>
      <c r="SOA48" s="41"/>
      <c r="SOB48" s="41"/>
      <c r="SOC48" s="41"/>
      <c r="SOD48" s="41"/>
      <c r="SOE48" s="41"/>
      <c r="SOF48" s="41"/>
      <c r="SOG48" s="41"/>
      <c r="SOH48" s="41"/>
      <c r="SOI48" s="41"/>
      <c r="SOJ48" s="41"/>
      <c r="SOK48" s="41"/>
      <c r="SOL48" s="41"/>
      <c r="SOM48" s="41"/>
      <c r="SON48" s="41"/>
      <c r="SOO48" s="41"/>
      <c r="SOP48" s="41"/>
      <c r="SOQ48" s="41"/>
      <c r="SOR48" s="41"/>
      <c r="SOS48" s="41"/>
      <c r="SOT48" s="41"/>
      <c r="SOU48" s="41"/>
      <c r="SOV48" s="41"/>
      <c r="SOW48" s="41"/>
      <c r="SOX48" s="41"/>
      <c r="SOY48" s="41"/>
      <c r="SOZ48" s="41"/>
      <c r="SPA48" s="41"/>
      <c r="SPB48" s="41"/>
      <c r="SPC48" s="41"/>
      <c r="SPD48" s="41"/>
      <c r="SPE48" s="41"/>
      <c r="SPF48" s="41"/>
      <c r="SPG48" s="41"/>
      <c r="SPH48" s="41"/>
      <c r="SPI48" s="41"/>
      <c r="SPJ48" s="41"/>
      <c r="SPK48" s="41"/>
      <c r="SPL48" s="41"/>
      <c r="SPM48" s="41"/>
      <c r="SPN48" s="41"/>
      <c r="SPO48" s="41"/>
      <c r="SPP48" s="41"/>
      <c r="SPQ48" s="41"/>
      <c r="SPR48" s="41"/>
      <c r="SPS48" s="41"/>
      <c r="SPT48" s="41"/>
      <c r="SPU48" s="41"/>
      <c r="SPV48" s="41"/>
      <c r="SPW48" s="41"/>
      <c r="SPX48" s="41"/>
      <c r="SPY48" s="41"/>
      <c r="SPZ48" s="41"/>
      <c r="SQA48" s="41"/>
      <c r="SQB48" s="41"/>
      <c r="SQC48" s="41"/>
      <c r="SQD48" s="41"/>
      <c r="SQE48" s="41"/>
      <c r="SQF48" s="41"/>
      <c r="SQG48" s="41"/>
      <c r="SQH48" s="41"/>
      <c r="SQI48" s="41"/>
      <c r="SQJ48" s="41"/>
      <c r="SQK48" s="41"/>
      <c r="SQL48" s="41"/>
      <c r="SQM48" s="41"/>
      <c r="SQN48" s="41"/>
      <c r="SQO48" s="41"/>
      <c r="SQP48" s="41"/>
      <c r="SQQ48" s="41"/>
      <c r="SQR48" s="41"/>
      <c r="SQS48" s="41"/>
      <c r="SQT48" s="41"/>
      <c r="SQU48" s="41"/>
      <c r="SQV48" s="41"/>
      <c r="SQW48" s="41"/>
      <c r="SQX48" s="41"/>
      <c r="SQY48" s="41"/>
      <c r="SQZ48" s="41"/>
      <c r="SRA48" s="41"/>
      <c r="SRB48" s="41"/>
      <c r="SRC48" s="41"/>
      <c r="SRD48" s="41"/>
      <c r="SRE48" s="41"/>
      <c r="SRF48" s="41"/>
      <c r="SRG48" s="41"/>
      <c r="SRH48" s="41"/>
      <c r="SRI48" s="41"/>
      <c r="SRJ48" s="41"/>
      <c r="SRK48" s="41"/>
      <c r="SRL48" s="41"/>
      <c r="SRM48" s="41"/>
      <c r="SRN48" s="41"/>
      <c r="SRO48" s="41"/>
      <c r="SRP48" s="41"/>
      <c r="SRQ48" s="41"/>
      <c r="SRR48" s="41"/>
      <c r="SRS48" s="41"/>
      <c r="SRT48" s="41"/>
      <c r="SRU48" s="41"/>
      <c r="SRV48" s="41"/>
      <c r="SRW48" s="41"/>
      <c r="SRX48" s="41"/>
      <c r="SRY48" s="41"/>
      <c r="SRZ48" s="41"/>
      <c r="SSA48" s="41"/>
      <c r="SSB48" s="41"/>
      <c r="SSC48" s="41"/>
      <c r="SSD48" s="41"/>
      <c r="SSE48" s="41"/>
      <c r="SSF48" s="41"/>
      <c r="SSG48" s="41"/>
      <c r="SSH48" s="41"/>
      <c r="SSI48" s="41"/>
      <c r="SSJ48" s="41"/>
      <c r="SSK48" s="41"/>
      <c r="SSL48" s="41"/>
      <c r="SSM48" s="41"/>
      <c r="SSN48" s="41"/>
      <c r="SSO48" s="41"/>
      <c r="SSP48" s="41"/>
      <c r="SSQ48" s="41"/>
      <c r="SSR48" s="41"/>
      <c r="SSS48" s="41"/>
      <c r="SST48" s="41"/>
      <c r="SSU48" s="41"/>
      <c r="SSV48" s="41"/>
      <c r="SSW48" s="41"/>
      <c r="SSX48" s="41"/>
      <c r="SSY48" s="41"/>
      <c r="SSZ48" s="41"/>
      <c r="STA48" s="41"/>
      <c r="STB48" s="41"/>
      <c r="STC48" s="41"/>
      <c r="STD48" s="41"/>
      <c r="STE48" s="41"/>
      <c r="STF48" s="41"/>
      <c r="STG48" s="41"/>
      <c r="STH48" s="41"/>
      <c r="STI48" s="41"/>
      <c r="STJ48" s="41"/>
      <c r="STK48" s="41"/>
      <c r="STL48" s="41"/>
      <c r="STM48" s="41"/>
      <c r="STN48" s="41"/>
      <c r="STO48" s="41"/>
      <c r="STP48" s="41"/>
      <c r="STQ48" s="41"/>
      <c r="STR48" s="41"/>
      <c r="STS48" s="41"/>
      <c r="STT48" s="41"/>
      <c r="STU48" s="41"/>
      <c r="STV48" s="41"/>
      <c r="STW48" s="41"/>
      <c r="STX48" s="41"/>
      <c r="STY48" s="41"/>
      <c r="STZ48" s="41"/>
      <c r="SUA48" s="41"/>
      <c r="SUB48" s="41"/>
      <c r="SUC48" s="41"/>
      <c r="SUD48" s="41"/>
      <c r="SUE48" s="41"/>
      <c r="SUF48" s="41"/>
      <c r="SUG48" s="41"/>
      <c r="SUH48" s="41"/>
      <c r="SUI48" s="41"/>
      <c r="SUJ48" s="41"/>
      <c r="SUK48" s="41"/>
      <c r="SUL48" s="41"/>
      <c r="SUM48" s="41"/>
      <c r="SUN48" s="41"/>
      <c r="SUO48" s="41"/>
      <c r="SUP48" s="41"/>
      <c r="SUQ48" s="41"/>
      <c r="SUR48" s="41"/>
      <c r="SUS48" s="41"/>
      <c r="SUT48" s="41"/>
      <c r="SUU48" s="41"/>
      <c r="SUV48" s="41"/>
      <c r="SUW48" s="41"/>
      <c r="SUX48" s="41"/>
      <c r="SUY48" s="41"/>
      <c r="SUZ48" s="41"/>
      <c r="SVA48" s="41"/>
      <c r="SVB48" s="41"/>
      <c r="SVC48" s="41"/>
      <c r="SVD48" s="41"/>
      <c r="SVE48" s="41"/>
      <c r="SVF48" s="41"/>
      <c r="SVG48" s="41"/>
      <c r="SVH48" s="41"/>
      <c r="SVI48" s="41"/>
      <c r="SVJ48" s="41"/>
      <c r="SVK48" s="41"/>
      <c r="SVL48" s="41"/>
      <c r="SVM48" s="41"/>
      <c r="SVN48" s="41"/>
      <c r="SVO48" s="41"/>
      <c r="SVP48" s="41"/>
      <c r="SVQ48" s="41"/>
      <c r="SVR48" s="41"/>
      <c r="SVS48" s="41"/>
      <c r="SVT48" s="41"/>
      <c r="SVU48" s="41"/>
      <c r="SVV48" s="41"/>
      <c r="SVW48" s="41"/>
      <c r="SVX48" s="41"/>
      <c r="SVY48" s="41"/>
      <c r="SVZ48" s="41"/>
      <c r="SWA48" s="41"/>
      <c r="SWB48" s="41"/>
      <c r="SWC48" s="41"/>
      <c r="SWD48" s="41"/>
      <c r="SWE48" s="41"/>
      <c r="SWF48" s="41"/>
      <c r="SWG48" s="41"/>
      <c r="SWH48" s="41"/>
      <c r="SWI48" s="41"/>
      <c r="SWJ48" s="41"/>
      <c r="SWK48" s="41"/>
      <c r="SWL48" s="41"/>
      <c r="SWM48" s="41"/>
      <c r="SWN48" s="41"/>
      <c r="SWO48" s="41"/>
      <c r="SWP48" s="41"/>
      <c r="SWQ48" s="41"/>
      <c r="SWR48" s="41"/>
      <c r="SWS48" s="41"/>
      <c r="SWT48" s="41"/>
      <c r="SWU48" s="41"/>
      <c r="SWV48" s="41"/>
      <c r="SWW48" s="41"/>
      <c r="SWX48" s="41"/>
      <c r="SWY48" s="41"/>
      <c r="SWZ48" s="41"/>
      <c r="SXA48" s="41"/>
      <c r="SXB48" s="41"/>
      <c r="SXC48" s="41"/>
      <c r="SXD48" s="41"/>
      <c r="SXE48" s="41"/>
      <c r="SXF48" s="41"/>
      <c r="SXG48" s="41"/>
      <c r="SXH48" s="41"/>
      <c r="SXI48" s="41"/>
      <c r="SXJ48" s="41"/>
      <c r="SXK48" s="41"/>
      <c r="SXL48" s="41"/>
      <c r="SXM48" s="41"/>
      <c r="SXN48" s="41"/>
      <c r="SXO48" s="41"/>
      <c r="SXP48" s="41"/>
      <c r="SXQ48" s="41"/>
      <c r="SXR48" s="41"/>
      <c r="SXS48" s="41"/>
      <c r="SXT48" s="41"/>
      <c r="SXU48" s="41"/>
      <c r="SXV48" s="41"/>
      <c r="SXW48" s="41"/>
      <c r="SXX48" s="41"/>
      <c r="SXY48" s="41"/>
      <c r="SXZ48" s="41"/>
      <c r="SYA48" s="41"/>
      <c r="SYB48" s="41"/>
      <c r="SYC48" s="41"/>
      <c r="SYD48" s="41"/>
      <c r="SYE48" s="41"/>
      <c r="SYF48" s="41"/>
      <c r="SYG48" s="41"/>
      <c r="SYH48" s="41"/>
      <c r="SYI48" s="41"/>
      <c r="SYJ48" s="41"/>
      <c r="SYK48" s="41"/>
      <c r="SYL48" s="41"/>
      <c r="SYM48" s="41"/>
      <c r="SYN48" s="41"/>
      <c r="SYO48" s="41"/>
      <c r="SYP48" s="41"/>
      <c r="SYQ48" s="41"/>
      <c r="SYR48" s="41"/>
      <c r="SYS48" s="41"/>
      <c r="SYT48" s="41"/>
      <c r="SYU48" s="41"/>
      <c r="SYV48" s="41"/>
      <c r="SYW48" s="41"/>
      <c r="SYX48" s="41"/>
      <c r="SYY48" s="41"/>
      <c r="SYZ48" s="41"/>
      <c r="SZA48" s="41"/>
      <c r="SZB48" s="41"/>
      <c r="SZC48" s="41"/>
      <c r="SZD48" s="41"/>
      <c r="SZE48" s="41"/>
      <c r="SZF48" s="41"/>
      <c r="SZG48" s="41"/>
      <c r="SZH48" s="41"/>
      <c r="SZI48" s="41"/>
      <c r="SZJ48" s="41"/>
      <c r="SZK48" s="41"/>
      <c r="SZL48" s="41"/>
      <c r="SZM48" s="41"/>
      <c r="SZN48" s="41"/>
      <c r="SZO48" s="41"/>
      <c r="SZP48" s="41"/>
      <c r="SZQ48" s="41"/>
      <c r="SZR48" s="41"/>
      <c r="SZS48" s="41"/>
      <c r="SZT48" s="41"/>
      <c r="SZU48" s="41"/>
      <c r="SZV48" s="41"/>
      <c r="SZW48" s="41"/>
      <c r="SZX48" s="41"/>
      <c r="SZY48" s="41"/>
      <c r="SZZ48" s="41"/>
      <c r="TAA48" s="41"/>
      <c r="TAB48" s="41"/>
      <c r="TAC48" s="41"/>
      <c r="TAD48" s="41"/>
      <c r="TAE48" s="41"/>
      <c r="TAF48" s="41"/>
      <c r="TAG48" s="41"/>
      <c r="TAH48" s="41"/>
      <c r="TAI48" s="41"/>
      <c r="TAJ48" s="41"/>
      <c r="TAK48" s="41"/>
      <c r="TAL48" s="41"/>
      <c r="TAM48" s="41"/>
      <c r="TAN48" s="41"/>
      <c r="TAO48" s="41"/>
      <c r="TAP48" s="41"/>
      <c r="TAQ48" s="41"/>
      <c r="TAR48" s="41"/>
      <c r="TAS48" s="41"/>
      <c r="TAT48" s="41"/>
      <c r="TAU48" s="41"/>
      <c r="TAV48" s="41"/>
      <c r="TAW48" s="41"/>
      <c r="TAX48" s="41"/>
      <c r="TAY48" s="41"/>
      <c r="TAZ48" s="41"/>
      <c r="TBA48" s="41"/>
      <c r="TBB48" s="41"/>
      <c r="TBC48" s="41"/>
      <c r="TBD48" s="41"/>
      <c r="TBE48" s="41"/>
      <c r="TBF48" s="41"/>
      <c r="TBG48" s="41"/>
      <c r="TBH48" s="41"/>
      <c r="TBI48" s="41"/>
      <c r="TBJ48" s="41"/>
      <c r="TBK48" s="41"/>
      <c r="TBL48" s="41"/>
      <c r="TBM48" s="41"/>
      <c r="TBN48" s="41"/>
      <c r="TBO48" s="41"/>
      <c r="TBP48" s="41"/>
      <c r="TBQ48" s="41"/>
      <c r="TBR48" s="41"/>
      <c r="TBS48" s="41"/>
      <c r="TBT48" s="41"/>
      <c r="TBU48" s="41"/>
      <c r="TBV48" s="41"/>
      <c r="TBW48" s="41"/>
      <c r="TBX48" s="41"/>
      <c r="TBY48" s="41"/>
      <c r="TBZ48" s="41"/>
      <c r="TCA48" s="41"/>
      <c r="TCB48" s="41"/>
      <c r="TCC48" s="41"/>
      <c r="TCD48" s="41"/>
      <c r="TCE48" s="41"/>
      <c r="TCF48" s="41"/>
      <c r="TCG48" s="41"/>
      <c r="TCH48" s="41"/>
      <c r="TCI48" s="41"/>
      <c r="TCJ48" s="41"/>
      <c r="TCK48" s="41"/>
      <c r="TCL48" s="41"/>
      <c r="TCM48" s="41"/>
      <c r="TCN48" s="41"/>
      <c r="TCO48" s="41"/>
      <c r="TCP48" s="41"/>
      <c r="TCQ48" s="41"/>
      <c r="TCR48" s="41"/>
      <c r="TCS48" s="41"/>
      <c r="TCT48" s="41"/>
      <c r="TCU48" s="41"/>
      <c r="TCV48" s="41"/>
      <c r="TCW48" s="41"/>
      <c r="TCX48" s="41"/>
      <c r="TCY48" s="41"/>
      <c r="TCZ48" s="41"/>
      <c r="TDA48" s="41"/>
      <c r="TDB48" s="41"/>
      <c r="TDC48" s="41"/>
      <c r="TDD48" s="41"/>
      <c r="TDE48" s="41"/>
      <c r="TDF48" s="41"/>
      <c r="TDG48" s="41"/>
      <c r="TDH48" s="41"/>
      <c r="TDI48" s="41"/>
      <c r="TDJ48" s="41"/>
      <c r="TDK48" s="41"/>
      <c r="TDL48" s="41"/>
      <c r="TDM48" s="41"/>
      <c r="TDN48" s="41"/>
      <c r="TDO48" s="41"/>
      <c r="TDP48" s="41"/>
      <c r="TDQ48" s="41"/>
      <c r="TDR48" s="41"/>
      <c r="TDS48" s="41"/>
      <c r="TDT48" s="41"/>
      <c r="TDU48" s="41"/>
      <c r="TDV48" s="41"/>
      <c r="TDW48" s="41"/>
      <c r="TDX48" s="41"/>
      <c r="TDY48" s="41"/>
      <c r="TDZ48" s="41"/>
      <c r="TEA48" s="41"/>
      <c r="TEB48" s="41"/>
      <c r="TEC48" s="41"/>
      <c r="TED48" s="41"/>
      <c r="TEE48" s="41"/>
      <c r="TEF48" s="41"/>
      <c r="TEG48" s="41"/>
      <c r="TEH48" s="41"/>
      <c r="TEI48" s="41"/>
      <c r="TEJ48" s="41"/>
      <c r="TEK48" s="41"/>
      <c r="TEL48" s="41"/>
      <c r="TEM48" s="41"/>
      <c r="TEN48" s="41"/>
      <c r="TEO48" s="41"/>
      <c r="TEP48" s="41"/>
      <c r="TEQ48" s="41"/>
      <c r="TER48" s="41"/>
      <c r="TES48" s="41"/>
      <c r="TET48" s="41"/>
      <c r="TEU48" s="41"/>
      <c r="TEV48" s="41"/>
      <c r="TEW48" s="41"/>
      <c r="TEX48" s="41"/>
      <c r="TEY48" s="41"/>
      <c r="TEZ48" s="41"/>
      <c r="TFA48" s="41"/>
      <c r="TFB48" s="41"/>
      <c r="TFC48" s="41"/>
      <c r="TFD48" s="41"/>
      <c r="TFE48" s="41"/>
      <c r="TFF48" s="41"/>
      <c r="TFG48" s="41"/>
      <c r="TFH48" s="41"/>
      <c r="TFI48" s="41"/>
      <c r="TFJ48" s="41"/>
      <c r="TFK48" s="41"/>
      <c r="TFL48" s="41"/>
      <c r="TFM48" s="41"/>
      <c r="TFN48" s="41"/>
      <c r="TFO48" s="41"/>
      <c r="TFP48" s="41"/>
      <c r="TFQ48" s="41"/>
      <c r="TFR48" s="41"/>
      <c r="TFS48" s="41"/>
      <c r="TFT48" s="41"/>
      <c r="TFU48" s="41"/>
      <c r="TFV48" s="41"/>
      <c r="TFW48" s="41"/>
      <c r="TFX48" s="41"/>
      <c r="TFY48" s="41"/>
      <c r="TFZ48" s="41"/>
      <c r="TGA48" s="41"/>
      <c r="TGB48" s="41"/>
      <c r="TGC48" s="41"/>
      <c r="TGD48" s="41"/>
      <c r="TGE48" s="41"/>
      <c r="TGF48" s="41"/>
      <c r="TGG48" s="41"/>
      <c r="TGH48" s="41"/>
      <c r="TGI48" s="41"/>
      <c r="TGJ48" s="41"/>
      <c r="TGK48" s="41"/>
      <c r="TGL48" s="41"/>
      <c r="TGM48" s="41"/>
      <c r="TGN48" s="41"/>
      <c r="TGO48" s="41"/>
      <c r="TGP48" s="41"/>
      <c r="TGQ48" s="41"/>
      <c r="TGR48" s="41"/>
      <c r="TGS48" s="41"/>
      <c r="TGT48" s="41"/>
      <c r="TGU48" s="41"/>
      <c r="TGV48" s="41"/>
      <c r="TGW48" s="41"/>
      <c r="TGX48" s="41"/>
      <c r="TGY48" s="41"/>
      <c r="TGZ48" s="41"/>
      <c r="THA48" s="41"/>
      <c r="THB48" s="41"/>
      <c r="THC48" s="41"/>
      <c r="THD48" s="41"/>
      <c r="THE48" s="41"/>
      <c r="THF48" s="41"/>
      <c r="THG48" s="41"/>
      <c r="THH48" s="41"/>
      <c r="THI48" s="41"/>
      <c r="THJ48" s="41"/>
      <c r="THK48" s="41"/>
      <c r="THL48" s="41"/>
      <c r="THM48" s="41"/>
      <c r="THN48" s="41"/>
      <c r="THO48" s="41"/>
      <c r="THP48" s="41"/>
      <c r="THQ48" s="41"/>
      <c r="THR48" s="41"/>
      <c r="THS48" s="41"/>
      <c r="THT48" s="41"/>
      <c r="THU48" s="41"/>
      <c r="THV48" s="41"/>
      <c r="THW48" s="41"/>
      <c r="THX48" s="41"/>
      <c r="THY48" s="41"/>
      <c r="THZ48" s="41"/>
      <c r="TIA48" s="41"/>
      <c r="TIB48" s="41"/>
      <c r="TIC48" s="41"/>
      <c r="TID48" s="41"/>
      <c r="TIE48" s="41"/>
      <c r="TIF48" s="41"/>
      <c r="TIG48" s="41"/>
      <c r="TIH48" s="41"/>
      <c r="TII48" s="41"/>
      <c r="TIJ48" s="41"/>
      <c r="TIK48" s="41"/>
      <c r="TIL48" s="41"/>
      <c r="TIM48" s="41"/>
      <c r="TIN48" s="41"/>
      <c r="TIO48" s="41"/>
      <c r="TIP48" s="41"/>
      <c r="TIQ48" s="41"/>
      <c r="TIR48" s="41"/>
      <c r="TIS48" s="41"/>
      <c r="TIT48" s="41"/>
      <c r="TIU48" s="41"/>
      <c r="TIV48" s="41"/>
      <c r="TIW48" s="41"/>
      <c r="TIX48" s="41"/>
      <c r="TIY48" s="41"/>
      <c r="TIZ48" s="41"/>
      <c r="TJA48" s="41"/>
      <c r="TJB48" s="41"/>
      <c r="TJC48" s="41"/>
      <c r="TJD48" s="41"/>
      <c r="TJE48" s="41"/>
      <c r="TJF48" s="41"/>
      <c r="TJG48" s="41"/>
      <c r="TJH48" s="41"/>
      <c r="TJI48" s="41"/>
      <c r="TJJ48" s="41"/>
      <c r="TJK48" s="41"/>
      <c r="TJL48" s="41"/>
      <c r="TJM48" s="41"/>
      <c r="TJN48" s="41"/>
      <c r="TJO48" s="41"/>
      <c r="TJP48" s="41"/>
      <c r="TJQ48" s="41"/>
      <c r="TJR48" s="41"/>
      <c r="TJS48" s="41"/>
      <c r="TJT48" s="41"/>
      <c r="TJU48" s="41"/>
      <c r="TJV48" s="41"/>
      <c r="TJW48" s="41"/>
      <c r="TJX48" s="41"/>
      <c r="TJY48" s="41"/>
      <c r="TJZ48" s="41"/>
      <c r="TKA48" s="41"/>
      <c r="TKB48" s="41"/>
      <c r="TKC48" s="41"/>
      <c r="TKD48" s="41"/>
      <c r="TKE48" s="41"/>
      <c r="TKF48" s="41"/>
      <c r="TKG48" s="41"/>
      <c r="TKH48" s="41"/>
      <c r="TKI48" s="41"/>
      <c r="TKJ48" s="41"/>
      <c r="TKK48" s="41"/>
      <c r="TKL48" s="41"/>
      <c r="TKM48" s="41"/>
      <c r="TKN48" s="41"/>
      <c r="TKO48" s="41"/>
      <c r="TKP48" s="41"/>
      <c r="TKQ48" s="41"/>
      <c r="TKR48" s="41"/>
      <c r="TKS48" s="41"/>
      <c r="TKT48" s="41"/>
      <c r="TKU48" s="41"/>
      <c r="TKV48" s="41"/>
      <c r="TKW48" s="41"/>
      <c r="TKX48" s="41"/>
      <c r="TKY48" s="41"/>
      <c r="TKZ48" s="41"/>
      <c r="TLA48" s="41"/>
      <c r="TLB48" s="41"/>
      <c r="TLC48" s="41"/>
      <c r="TLD48" s="41"/>
      <c r="TLE48" s="41"/>
      <c r="TLF48" s="41"/>
      <c r="TLG48" s="41"/>
      <c r="TLH48" s="41"/>
      <c r="TLI48" s="41"/>
      <c r="TLJ48" s="41"/>
      <c r="TLK48" s="41"/>
      <c r="TLL48" s="41"/>
      <c r="TLM48" s="41"/>
      <c r="TLN48" s="41"/>
      <c r="TLO48" s="41"/>
      <c r="TLP48" s="41"/>
      <c r="TLQ48" s="41"/>
      <c r="TLR48" s="41"/>
      <c r="TLS48" s="41"/>
      <c r="TLT48" s="41"/>
      <c r="TLU48" s="41"/>
      <c r="TLV48" s="41"/>
      <c r="TLW48" s="41"/>
      <c r="TLX48" s="41"/>
      <c r="TLY48" s="41"/>
      <c r="TLZ48" s="41"/>
      <c r="TMA48" s="41"/>
      <c r="TMB48" s="41"/>
      <c r="TMC48" s="41"/>
      <c r="TMD48" s="41"/>
      <c r="TME48" s="41"/>
      <c r="TMF48" s="41"/>
      <c r="TMG48" s="41"/>
      <c r="TMH48" s="41"/>
      <c r="TMI48" s="41"/>
      <c r="TMJ48" s="41"/>
      <c r="TMK48" s="41"/>
      <c r="TML48" s="41"/>
      <c r="TMM48" s="41"/>
      <c r="TMN48" s="41"/>
      <c r="TMO48" s="41"/>
      <c r="TMP48" s="41"/>
      <c r="TMQ48" s="41"/>
      <c r="TMR48" s="41"/>
      <c r="TMS48" s="41"/>
      <c r="TMT48" s="41"/>
      <c r="TMU48" s="41"/>
      <c r="TMV48" s="41"/>
      <c r="TMW48" s="41"/>
      <c r="TMX48" s="41"/>
      <c r="TMY48" s="41"/>
      <c r="TMZ48" s="41"/>
      <c r="TNA48" s="41"/>
      <c r="TNB48" s="41"/>
      <c r="TNC48" s="41"/>
      <c r="TND48" s="41"/>
      <c r="TNE48" s="41"/>
      <c r="TNF48" s="41"/>
      <c r="TNG48" s="41"/>
      <c r="TNH48" s="41"/>
      <c r="TNI48" s="41"/>
      <c r="TNJ48" s="41"/>
      <c r="TNK48" s="41"/>
      <c r="TNL48" s="41"/>
      <c r="TNM48" s="41"/>
      <c r="TNN48" s="41"/>
      <c r="TNO48" s="41"/>
      <c r="TNP48" s="41"/>
      <c r="TNQ48" s="41"/>
      <c r="TNR48" s="41"/>
      <c r="TNS48" s="41"/>
      <c r="TNT48" s="41"/>
      <c r="TNU48" s="41"/>
      <c r="TNV48" s="41"/>
      <c r="TNW48" s="41"/>
      <c r="TNX48" s="41"/>
      <c r="TNY48" s="41"/>
      <c r="TNZ48" s="41"/>
      <c r="TOA48" s="41"/>
      <c r="TOB48" s="41"/>
      <c r="TOC48" s="41"/>
      <c r="TOD48" s="41"/>
      <c r="TOE48" s="41"/>
      <c r="TOF48" s="41"/>
      <c r="TOG48" s="41"/>
      <c r="TOH48" s="41"/>
      <c r="TOI48" s="41"/>
      <c r="TOJ48" s="41"/>
      <c r="TOK48" s="41"/>
      <c r="TOL48" s="41"/>
      <c r="TOM48" s="41"/>
      <c r="TON48" s="41"/>
      <c r="TOO48" s="41"/>
      <c r="TOP48" s="41"/>
      <c r="TOQ48" s="41"/>
      <c r="TOR48" s="41"/>
      <c r="TOS48" s="41"/>
      <c r="TOT48" s="41"/>
      <c r="TOU48" s="41"/>
      <c r="TOV48" s="41"/>
      <c r="TOW48" s="41"/>
      <c r="TOX48" s="41"/>
      <c r="TOY48" s="41"/>
      <c r="TOZ48" s="41"/>
      <c r="TPA48" s="41"/>
      <c r="TPB48" s="41"/>
      <c r="TPC48" s="41"/>
      <c r="TPD48" s="41"/>
      <c r="TPE48" s="41"/>
      <c r="TPF48" s="41"/>
      <c r="TPG48" s="41"/>
      <c r="TPH48" s="41"/>
      <c r="TPI48" s="41"/>
      <c r="TPJ48" s="41"/>
      <c r="TPK48" s="41"/>
      <c r="TPL48" s="41"/>
      <c r="TPM48" s="41"/>
      <c r="TPN48" s="41"/>
      <c r="TPO48" s="41"/>
      <c r="TPP48" s="41"/>
      <c r="TPQ48" s="41"/>
      <c r="TPR48" s="41"/>
      <c r="TPS48" s="41"/>
      <c r="TPT48" s="41"/>
      <c r="TPU48" s="41"/>
      <c r="TPV48" s="41"/>
      <c r="TPW48" s="41"/>
      <c r="TPX48" s="41"/>
      <c r="TPY48" s="41"/>
      <c r="TPZ48" s="41"/>
      <c r="TQA48" s="41"/>
      <c r="TQB48" s="41"/>
      <c r="TQC48" s="41"/>
      <c r="TQD48" s="41"/>
      <c r="TQE48" s="41"/>
      <c r="TQF48" s="41"/>
      <c r="TQG48" s="41"/>
      <c r="TQH48" s="41"/>
      <c r="TQI48" s="41"/>
      <c r="TQJ48" s="41"/>
      <c r="TQK48" s="41"/>
      <c r="TQL48" s="41"/>
      <c r="TQM48" s="41"/>
      <c r="TQN48" s="41"/>
      <c r="TQO48" s="41"/>
      <c r="TQP48" s="41"/>
      <c r="TQQ48" s="41"/>
      <c r="TQR48" s="41"/>
      <c r="TQS48" s="41"/>
      <c r="TQT48" s="41"/>
      <c r="TQU48" s="41"/>
      <c r="TQV48" s="41"/>
      <c r="TQW48" s="41"/>
      <c r="TQX48" s="41"/>
      <c r="TQY48" s="41"/>
      <c r="TQZ48" s="41"/>
      <c r="TRA48" s="41"/>
      <c r="TRB48" s="41"/>
      <c r="TRC48" s="41"/>
      <c r="TRD48" s="41"/>
      <c r="TRE48" s="41"/>
      <c r="TRF48" s="41"/>
      <c r="TRG48" s="41"/>
      <c r="TRH48" s="41"/>
      <c r="TRI48" s="41"/>
      <c r="TRJ48" s="41"/>
      <c r="TRK48" s="41"/>
      <c r="TRL48" s="41"/>
      <c r="TRM48" s="41"/>
      <c r="TRN48" s="41"/>
      <c r="TRO48" s="41"/>
      <c r="TRP48" s="41"/>
      <c r="TRQ48" s="41"/>
      <c r="TRR48" s="41"/>
      <c r="TRS48" s="41"/>
      <c r="TRT48" s="41"/>
      <c r="TRU48" s="41"/>
      <c r="TRV48" s="41"/>
      <c r="TRW48" s="41"/>
      <c r="TRX48" s="41"/>
      <c r="TRY48" s="41"/>
      <c r="TRZ48" s="41"/>
      <c r="TSA48" s="41"/>
      <c r="TSB48" s="41"/>
      <c r="TSC48" s="41"/>
      <c r="TSD48" s="41"/>
      <c r="TSE48" s="41"/>
      <c r="TSF48" s="41"/>
      <c r="TSG48" s="41"/>
      <c r="TSH48" s="41"/>
      <c r="TSI48" s="41"/>
      <c r="TSJ48" s="41"/>
      <c r="TSK48" s="41"/>
      <c r="TSL48" s="41"/>
      <c r="TSM48" s="41"/>
      <c r="TSN48" s="41"/>
      <c r="TSO48" s="41"/>
      <c r="TSP48" s="41"/>
      <c r="TSQ48" s="41"/>
      <c r="TSR48" s="41"/>
      <c r="TSS48" s="41"/>
      <c r="TST48" s="41"/>
      <c r="TSU48" s="41"/>
      <c r="TSV48" s="41"/>
      <c r="TSW48" s="41"/>
      <c r="TSX48" s="41"/>
      <c r="TSY48" s="41"/>
      <c r="TSZ48" s="41"/>
      <c r="TTA48" s="41"/>
      <c r="TTB48" s="41"/>
      <c r="TTC48" s="41"/>
      <c r="TTD48" s="41"/>
      <c r="TTE48" s="41"/>
      <c r="TTF48" s="41"/>
      <c r="TTG48" s="41"/>
      <c r="TTH48" s="41"/>
      <c r="TTI48" s="41"/>
      <c r="TTJ48" s="41"/>
      <c r="TTK48" s="41"/>
      <c r="TTL48" s="41"/>
      <c r="TTM48" s="41"/>
      <c r="TTN48" s="41"/>
      <c r="TTO48" s="41"/>
      <c r="TTP48" s="41"/>
      <c r="TTQ48" s="41"/>
      <c r="TTR48" s="41"/>
      <c r="TTS48" s="41"/>
      <c r="TTT48" s="41"/>
      <c r="TTU48" s="41"/>
      <c r="TTV48" s="41"/>
      <c r="TTW48" s="41"/>
      <c r="TTX48" s="41"/>
      <c r="TTY48" s="41"/>
      <c r="TTZ48" s="41"/>
      <c r="TUA48" s="41"/>
      <c r="TUB48" s="41"/>
      <c r="TUC48" s="41"/>
      <c r="TUD48" s="41"/>
      <c r="TUE48" s="41"/>
      <c r="TUF48" s="41"/>
      <c r="TUG48" s="41"/>
      <c r="TUH48" s="41"/>
      <c r="TUI48" s="41"/>
      <c r="TUJ48" s="41"/>
      <c r="TUK48" s="41"/>
      <c r="TUL48" s="41"/>
      <c r="TUM48" s="41"/>
      <c r="TUN48" s="41"/>
      <c r="TUO48" s="41"/>
      <c r="TUP48" s="41"/>
      <c r="TUQ48" s="41"/>
      <c r="TUR48" s="41"/>
      <c r="TUS48" s="41"/>
      <c r="TUT48" s="41"/>
      <c r="TUU48" s="41"/>
      <c r="TUV48" s="41"/>
      <c r="TUW48" s="41"/>
      <c r="TUX48" s="41"/>
      <c r="TUY48" s="41"/>
      <c r="TUZ48" s="41"/>
      <c r="TVA48" s="41"/>
      <c r="TVB48" s="41"/>
      <c r="TVC48" s="41"/>
      <c r="TVD48" s="41"/>
      <c r="TVE48" s="41"/>
      <c r="TVF48" s="41"/>
      <c r="TVG48" s="41"/>
      <c r="TVH48" s="41"/>
      <c r="TVI48" s="41"/>
      <c r="TVJ48" s="41"/>
      <c r="TVK48" s="41"/>
      <c r="TVL48" s="41"/>
      <c r="TVM48" s="41"/>
      <c r="TVN48" s="41"/>
      <c r="TVO48" s="41"/>
      <c r="TVP48" s="41"/>
      <c r="TVQ48" s="41"/>
      <c r="TVR48" s="41"/>
      <c r="TVS48" s="41"/>
      <c r="TVT48" s="41"/>
      <c r="TVU48" s="41"/>
      <c r="TVV48" s="41"/>
      <c r="TVW48" s="41"/>
      <c r="TVX48" s="41"/>
      <c r="TVY48" s="41"/>
      <c r="TVZ48" s="41"/>
      <c r="TWA48" s="41"/>
      <c r="TWB48" s="41"/>
      <c r="TWC48" s="41"/>
      <c r="TWD48" s="41"/>
      <c r="TWE48" s="41"/>
      <c r="TWF48" s="41"/>
      <c r="TWG48" s="41"/>
      <c r="TWH48" s="41"/>
      <c r="TWI48" s="41"/>
      <c r="TWJ48" s="41"/>
      <c r="TWK48" s="41"/>
      <c r="TWL48" s="41"/>
      <c r="TWM48" s="41"/>
      <c r="TWN48" s="41"/>
      <c r="TWO48" s="41"/>
      <c r="TWP48" s="41"/>
      <c r="TWQ48" s="41"/>
      <c r="TWR48" s="41"/>
      <c r="TWS48" s="41"/>
      <c r="TWT48" s="41"/>
      <c r="TWU48" s="41"/>
      <c r="TWV48" s="41"/>
      <c r="TWW48" s="41"/>
      <c r="TWX48" s="41"/>
      <c r="TWY48" s="41"/>
      <c r="TWZ48" s="41"/>
      <c r="TXA48" s="41"/>
      <c r="TXB48" s="41"/>
      <c r="TXC48" s="41"/>
      <c r="TXD48" s="41"/>
      <c r="TXE48" s="41"/>
      <c r="TXF48" s="41"/>
      <c r="TXG48" s="41"/>
      <c r="TXH48" s="41"/>
      <c r="TXI48" s="41"/>
      <c r="TXJ48" s="41"/>
      <c r="TXK48" s="41"/>
      <c r="TXL48" s="41"/>
      <c r="TXM48" s="41"/>
      <c r="TXN48" s="41"/>
      <c r="TXO48" s="41"/>
      <c r="TXP48" s="41"/>
      <c r="TXQ48" s="41"/>
      <c r="TXR48" s="41"/>
      <c r="TXS48" s="41"/>
      <c r="TXT48" s="41"/>
      <c r="TXU48" s="41"/>
      <c r="TXV48" s="41"/>
      <c r="TXW48" s="41"/>
      <c r="TXX48" s="41"/>
      <c r="TXY48" s="41"/>
      <c r="TXZ48" s="41"/>
      <c r="TYA48" s="41"/>
      <c r="TYB48" s="41"/>
      <c r="TYC48" s="41"/>
      <c r="TYD48" s="41"/>
      <c r="TYE48" s="41"/>
      <c r="TYF48" s="41"/>
      <c r="TYG48" s="41"/>
      <c r="TYH48" s="41"/>
      <c r="TYI48" s="41"/>
      <c r="TYJ48" s="41"/>
      <c r="TYK48" s="41"/>
      <c r="TYL48" s="41"/>
      <c r="TYM48" s="41"/>
      <c r="TYN48" s="41"/>
      <c r="TYO48" s="41"/>
      <c r="TYP48" s="41"/>
      <c r="TYQ48" s="41"/>
      <c r="TYR48" s="41"/>
      <c r="TYS48" s="41"/>
      <c r="TYT48" s="41"/>
      <c r="TYU48" s="41"/>
      <c r="TYV48" s="41"/>
      <c r="TYW48" s="41"/>
      <c r="TYX48" s="41"/>
      <c r="TYY48" s="41"/>
      <c r="TYZ48" s="41"/>
      <c r="TZA48" s="41"/>
      <c r="TZB48" s="41"/>
      <c r="TZC48" s="41"/>
      <c r="TZD48" s="41"/>
      <c r="TZE48" s="41"/>
      <c r="TZF48" s="41"/>
      <c r="TZG48" s="41"/>
      <c r="TZH48" s="41"/>
      <c r="TZI48" s="41"/>
      <c r="TZJ48" s="41"/>
      <c r="TZK48" s="41"/>
      <c r="TZL48" s="41"/>
      <c r="TZM48" s="41"/>
      <c r="TZN48" s="41"/>
      <c r="TZO48" s="41"/>
      <c r="TZP48" s="41"/>
      <c r="TZQ48" s="41"/>
      <c r="TZR48" s="41"/>
      <c r="TZS48" s="41"/>
      <c r="TZT48" s="41"/>
      <c r="TZU48" s="41"/>
      <c r="TZV48" s="41"/>
      <c r="TZW48" s="41"/>
      <c r="TZX48" s="41"/>
      <c r="TZY48" s="41"/>
      <c r="TZZ48" s="41"/>
      <c r="UAA48" s="41"/>
      <c r="UAB48" s="41"/>
      <c r="UAC48" s="41"/>
      <c r="UAD48" s="41"/>
      <c r="UAE48" s="41"/>
      <c r="UAF48" s="41"/>
      <c r="UAG48" s="41"/>
      <c r="UAH48" s="41"/>
      <c r="UAI48" s="41"/>
      <c r="UAJ48" s="41"/>
      <c r="UAK48" s="41"/>
      <c r="UAL48" s="41"/>
      <c r="UAM48" s="41"/>
      <c r="UAN48" s="41"/>
      <c r="UAO48" s="41"/>
      <c r="UAP48" s="41"/>
      <c r="UAQ48" s="41"/>
      <c r="UAR48" s="41"/>
      <c r="UAS48" s="41"/>
      <c r="UAT48" s="41"/>
      <c r="UAU48" s="41"/>
      <c r="UAV48" s="41"/>
      <c r="UAW48" s="41"/>
      <c r="UAX48" s="41"/>
      <c r="UAY48" s="41"/>
      <c r="UAZ48" s="41"/>
      <c r="UBA48" s="41"/>
      <c r="UBB48" s="41"/>
      <c r="UBC48" s="41"/>
      <c r="UBD48" s="41"/>
      <c r="UBE48" s="41"/>
      <c r="UBF48" s="41"/>
      <c r="UBG48" s="41"/>
      <c r="UBH48" s="41"/>
      <c r="UBI48" s="41"/>
      <c r="UBJ48" s="41"/>
      <c r="UBK48" s="41"/>
      <c r="UBL48" s="41"/>
      <c r="UBM48" s="41"/>
      <c r="UBN48" s="41"/>
      <c r="UBO48" s="41"/>
      <c r="UBP48" s="41"/>
      <c r="UBQ48" s="41"/>
      <c r="UBR48" s="41"/>
      <c r="UBS48" s="41"/>
      <c r="UBT48" s="41"/>
      <c r="UBU48" s="41"/>
      <c r="UBV48" s="41"/>
      <c r="UBW48" s="41"/>
      <c r="UBX48" s="41"/>
      <c r="UBY48" s="41"/>
      <c r="UBZ48" s="41"/>
      <c r="UCA48" s="41"/>
      <c r="UCB48" s="41"/>
      <c r="UCC48" s="41"/>
      <c r="UCD48" s="41"/>
      <c r="UCE48" s="41"/>
      <c r="UCF48" s="41"/>
      <c r="UCG48" s="41"/>
      <c r="UCH48" s="41"/>
      <c r="UCI48" s="41"/>
      <c r="UCJ48" s="41"/>
      <c r="UCK48" s="41"/>
      <c r="UCL48" s="41"/>
      <c r="UCM48" s="41"/>
      <c r="UCN48" s="41"/>
      <c r="UCO48" s="41"/>
      <c r="UCP48" s="41"/>
      <c r="UCQ48" s="41"/>
      <c r="UCR48" s="41"/>
      <c r="UCS48" s="41"/>
      <c r="UCT48" s="41"/>
      <c r="UCU48" s="41"/>
      <c r="UCV48" s="41"/>
      <c r="UCW48" s="41"/>
      <c r="UCX48" s="41"/>
      <c r="UCY48" s="41"/>
      <c r="UCZ48" s="41"/>
      <c r="UDA48" s="41"/>
      <c r="UDB48" s="41"/>
      <c r="UDC48" s="41"/>
      <c r="UDD48" s="41"/>
      <c r="UDE48" s="41"/>
      <c r="UDF48" s="41"/>
      <c r="UDG48" s="41"/>
      <c r="UDH48" s="41"/>
      <c r="UDI48" s="41"/>
      <c r="UDJ48" s="41"/>
      <c r="UDK48" s="41"/>
      <c r="UDL48" s="41"/>
      <c r="UDM48" s="41"/>
      <c r="UDN48" s="41"/>
      <c r="UDO48" s="41"/>
      <c r="UDP48" s="41"/>
      <c r="UDQ48" s="41"/>
      <c r="UDR48" s="41"/>
      <c r="UDS48" s="41"/>
      <c r="UDT48" s="41"/>
      <c r="UDU48" s="41"/>
      <c r="UDV48" s="41"/>
      <c r="UDW48" s="41"/>
      <c r="UDX48" s="41"/>
      <c r="UDY48" s="41"/>
      <c r="UDZ48" s="41"/>
      <c r="UEA48" s="41"/>
      <c r="UEB48" s="41"/>
      <c r="UEC48" s="41"/>
      <c r="UED48" s="41"/>
      <c r="UEE48" s="41"/>
      <c r="UEF48" s="41"/>
      <c r="UEG48" s="41"/>
      <c r="UEH48" s="41"/>
      <c r="UEI48" s="41"/>
      <c r="UEJ48" s="41"/>
      <c r="UEK48" s="41"/>
      <c r="UEL48" s="41"/>
      <c r="UEM48" s="41"/>
      <c r="UEN48" s="41"/>
      <c r="UEO48" s="41"/>
      <c r="UEP48" s="41"/>
      <c r="UEQ48" s="41"/>
      <c r="UER48" s="41"/>
      <c r="UES48" s="41"/>
      <c r="UET48" s="41"/>
      <c r="UEU48" s="41"/>
      <c r="UEV48" s="41"/>
      <c r="UEW48" s="41"/>
      <c r="UEX48" s="41"/>
      <c r="UEY48" s="41"/>
      <c r="UEZ48" s="41"/>
      <c r="UFA48" s="41"/>
      <c r="UFB48" s="41"/>
      <c r="UFC48" s="41"/>
      <c r="UFD48" s="41"/>
      <c r="UFE48" s="41"/>
      <c r="UFF48" s="41"/>
      <c r="UFG48" s="41"/>
      <c r="UFH48" s="41"/>
      <c r="UFI48" s="41"/>
      <c r="UFJ48" s="41"/>
      <c r="UFK48" s="41"/>
      <c r="UFL48" s="41"/>
      <c r="UFM48" s="41"/>
      <c r="UFN48" s="41"/>
      <c r="UFO48" s="41"/>
      <c r="UFP48" s="41"/>
      <c r="UFQ48" s="41"/>
      <c r="UFR48" s="41"/>
      <c r="UFS48" s="41"/>
      <c r="UFT48" s="41"/>
      <c r="UFU48" s="41"/>
      <c r="UFV48" s="41"/>
      <c r="UFW48" s="41"/>
      <c r="UFX48" s="41"/>
      <c r="UFY48" s="41"/>
      <c r="UFZ48" s="41"/>
      <c r="UGA48" s="41"/>
      <c r="UGB48" s="41"/>
      <c r="UGC48" s="41"/>
      <c r="UGD48" s="41"/>
      <c r="UGE48" s="41"/>
      <c r="UGF48" s="41"/>
      <c r="UGG48" s="41"/>
      <c r="UGH48" s="41"/>
      <c r="UGI48" s="41"/>
      <c r="UGJ48" s="41"/>
      <c r="UGK48" s="41"/>
      <c r="UGL48" s="41"/>
      <c r="UGM48" s="41"/>
      <c r="UGN48" s="41"/>
      <c r="UGO48" s="41"/>
      <c r="UGP48" s="41"/>
      <c r="UGQ48" s="41"/>
      <c r="UGR48" s="41"/>
      <c r="UGS48" s="41"/>
      <c r="UGT48" s="41"/>
      <c r="UGU48" s="41"/>
      <c r="UGV48" s="41"/>
      <c r="UGW48" s="41"/>
      <c r="UGX48" s="41"/>
      <c r="UGY48" s="41"/>
      <c r="UGZ48" s="41"/>
      <c r="UHA48" s="41"/>
      <c r="UHB48" s="41"/>
      <c r="UHC48" s="41"/>
      <c r="UHD48" s="41"/>
      <c r="UHE48" s="41"/>
      <c r="UHF48" s="41"/>
      <c r="UHG48" s="41"/>
      <c r="UHH48" s="41"/>
      <c r="UHI48" s="41"/>
      <c r="UHJ48" s="41"/>
      <c r="UHK48" s="41"/>
      <c r="UHL48" s="41"/>
      <c r="UHM48" s="41"/>
      <c r="UHN48" s="41"/>
      <c r="UHO48" s="41"/>
      <c r="UHP48" s="41"/>
      <c r="UHQ48" s="41"/>
      <c r="UHR48" s="41"/>
      <c r="UHS48" s="41"/>
      <c r="UHT48" s="41"/>
      <c r="UHU48" s="41"/>
      <c r="UHV48" s="41"/>
      <c r="UHW48" s="41"/>
      <c r="UHX48" s="41"/>
      <c r="UHY48" s="41"/>
      <c r="UHZ48" s="41"/>
      <c r="UIA48" s="41"/>
      <c r="UIB48" s="41"/>
      <c r="UIC48" s="41"/>
      <c r="UID48" s="41"/>
      <c r="UIE48" s="41"/>
      <c r="UIF48" s="41"/>
      <c r="UIG48" s="41"/>
      <c r="UIH48" s="41"/>
      <c r="UII48" s="41"/>
      <c r="UIJ48" s="41"/>
      <c r="UIK48" s="41"/>
      <c r="UIL48" s="41"/>
      <c r="UIM48" s="41"/>
      <c r="UIN48" s="41"/>
      <c r="UIO48" s="41"/>
      <c r="UIP48" s="41"/>
      <c r="UIQ48" s="41"/>
      <c r="UIR48" s="41"/>
      <c r="UIS48" s="41"/>
      <c r="UIT48" s="41"/>
      <c r="UIU48" s="41"/>
      <c r="UIV48" s="41"/>
      <c r="UIW48" s="41"/>
      <c r="UIX48" s="41"/>
      <c r="UIY48" s="41"/>
      <c r="UIZ48" s="41"/>
      <c r="UJA48" s="41"/>
      <c r="UJB48" s="41"/>
      <c r="UJC48" s="41"/>
      <c r="UJD48" s="41"/>
      <c r="UJE48" s="41"/>
      <c r="UJF48" s="41"/>
      <c r="UJG48" s="41"/>
      <c r="UJH48" s="41"/>
      <c r="UJI48" s="41"/>
      <c r="UJJ48" s="41"/>
      <c r="UJK48" s="41"/>
      <c r="UJL48" s="41"/>
      <c r="UJM48" s="41"/>
      <c r="UJN48" s="41"/>
      <c r="UJO48" s="41"/>
      <c r="UJP48" s="41"/>
      <c r="UJQ48" s="41"/>
      <c r="UJR48" s="41"/>
      <c r="UJS48" s="41"/>
      <c r="UJT48" s="41"/>
      <c r="UJU48" s="41"/>
      <c r="UJV48" s="41"/>
      <c r="UJW48" s="41"/>
      <c r="UJX48" s="41"/>
      <c r="UJY48" s="41"/>
      <c r="UJZ48" s="41"/>
      <c r="UKA48" s="41"/>
      <c r="UKB48" s="41"/>
      <c r="UKC48" s="41"/>
      <c r="UKD48" s="41"/>
      <c r="UKE48" s="41"/>
      <c r="UKF48" s="41"/>
      <c r="UKG48" s="41"/>
      <c r="UKH48" s="41"/>
      <c r="UKI48" s="41"/>
      <c r="UKJ48" s="41"/>
      <c r="UKK48" s="41"/>
      <c r="UKL48" s="41"/>
      <c r="UKM48" s="41"/>
      <c r="UKN48" s="41"/>
      <c r="UKO48" s="41"/>
      <c r="UKP48" s="41"/>
      <c r="UKQ48" s="41"/>
      <c r="UKR48" s="41"/>
      <c r="UKS48" s="41"/>
      <c r="UKT48" s="41"/>
      <c r="UKU48" s="41"/>
      <c r="UKV48" s="41"/>
      <c r="UKW48" s="41"/>
      <c r="UKX48" s="41"/>
      <c r="UKY48" s="41"/>
      <c r="UKZ48" s="41"/>
      <c r="ULA48" s="41"/>
      <c r="ULB48" s="41"/>
      <c r="ULC48" s="41"/>
      <c r="ULD48" s="41"/>
      <c r="ULE48" s="41"/>
      <c r="ULF48" s="41"/>
      <c r="ULG48" s="41"/>
      <c r="ULH48" s="41"/>
      <c r="ULI48" s="41"/>
      <c r="ULJ48" s="41"/>
      <c r="ULK48" s="41"/>
      <c r="ULL48" s="41"/>
      <c r="ULM48" s="41"/>
      <c r="ULN48" s="41"/>
      <c r="ULO48" s="41"/>
      <c r="ULP48" s="41"/>
      <c r="ULQ48" s="41"/>
      <c r="ULR48" s="41"/>
      <c r="ULS48" s="41"/>
      <c r="ULT48" s="41"/>
      <c r="ULU48" s="41"/>
      <c r="ULV48" s="41"/>
      <c r="ULW48" s="41"/>
      <c r="ULX48" s="41"/>
      <c r="ULY48" s="41"/>
      <c r="ULZ48" s="41"/>
      <c r="UMA48" s="41"/>
      <c r="UMB48" s="41"/>
      <c r="UMC48" s="41"/>
      <c r="UMD48" s="41"/>
      <c r="UME48" s="41"/>
      <c r="UMF48" s="41"/>
      <c r="UMG48" s="41"/>
      <c r="UMH48" s="41"/>
      <c r="UMI48" s="41"/>
      <c r="UMJ48" s="41"/>
      <c r="UMK48" s="41"/>
      <c r="UML48" s="41"/>
      <c r="UMM48" s="41"/>
      <c r="UMN48" s="41"/>
      <c r="UMO48" s="41"/>
      <c r="UMP48" s="41"/>
      <c r="UMQ48" s="41"/>
      <c r="UMR48" s="41"/>
      <c r="UMS48" s="41"/>
      <c r="UMT48" s="41"/>
      <c r="UMU48" s="41"/>
      <c r="UMV48" s="41"/>
      <c r="UMW48" s="41"/>
      <c r="UMX48" s="41"/>
      <c r="UMY48" s="41"/>
      <c r="UMZ48" s="41"/>
      <c r="UNA48" s="41"/>
      <c r="UNB48" s="41"/>
      <c r="UNC48" s="41"/>
      <c r="UND48" s="41"/>
      <c r="UNE48" s="41"/>
      <c r="UNF48" s="41"/>
      <c r="UNG48" s="41"/>
      <c r="UNH48" s="41"/>
      <c r="UNI48" s="41"/>
      <c r="UNJ48" s="41"/>
      <c r="UNK48" s="41"/>
      <c r="UNL48" s="41"/>
      <c r="UNM48" s="41"/>
      <c r="UNN48" s="41"/>
      <c r="UNO48" s="41"/>
      <c r="UNP48" s="41"/>
      <c r="UNQ48" s="41"/>
      <c r="UNR48" s="41"/>
      <c r="UNS48" s="41"/>
      <c r="UNT48" s="41"/>
      <c r="UNU48" s="41"/>
      <c r="UNV48" s="41"/>
      <c r="UNW48" s="41"/>
      <c r="UNX48" s="41"/>
      <c r="UNY48" s="41"/>
      <c r="UNZ48" s="41"/>
      <c r="UOA48" s="41"/>
      <c r="UOB48" s="41"/>
      <c r="UOC48" s="41"/>
      <c r="UOD48" s="41"/>
      <c r="UOE48" s="41"/>
      <c r="UOF48" s="41"/>
      <c r="UOG48" s="41"/>
      <c r="UOH48" s="41"/>
      <c r="UOI48" s="41"/>
      <c r="UOJ48" s="41"/>
      <c r="UOK48" s="41"/>
      <c r="UOL48" s="41"/>
      <c r="UOM48" s="41"/>
      <c r="UON48" s="41"/>
      <c r="UOO48" s="41"/>
      <c r="UOP48" s="41"/>
      <c r="UOQ48" s="41"/>
      <c r="UOR48" s="41"/>
      <c r="UOS48" s="41"/>
      <c r="UOT48" s="41"/>
      <c r="UOU48" s="41"/>
      <c r="UOV48" s="41"/>
      <c r="UOW48" s="41"/>
      <c r="UOX48" s="41"/>
      <c r="UOY48" s="41"/>
      <c r="UOZ48" s="41"/>
      <c r="UPA48" s="41"/>
      <c r="UPB48" s="41"/>
      <c r="UPC48" s="41"/>
      <c r="UPD48" s="41"/>
      <c r="UPE48" s="41"/>
      <c r="UPF48" s="41"/>
      <c r="UPG48" s="41"/>
      <c r="UPH48" s="41"/>
      <c r="UPI48" s="41"/>
      <c r="UPJ48" s="41"/>
      <c r="UPK48" s="41"/>
      <c r="UPL48" s="41"/>
      <c r="UPM48" s="41"/>
      <c r="UPN48" s="41"/>
      <c r="UPO48" s="41"/>
      <c r="UPP48" s="41"/>
      <c r="UPQ48" s="41"/>
      <c r="UPR48" s="41"/>
      <c r="UPS48" s="41"/>
      <c r="UPT48" s="41"/>
      <c r="UPU48" s="41"/>
      <c r="UPV48" s="41"/>
      <c r="UPW48" s="41"/>
      <c r="UPX48" s="41"/>
      <c r="UPY48" s="41"/>
      <c r="UPZ48" s="41"/>
      <c r="UQA48" s="41"/>
      <c r="UQB48" s="41"/>
      <c r="UQC48" s="41"/>
      <c r="UQD48" s="41"/>
      <c r="UQE48" s="41"/>
      <c r="UQF48" s="41"/>
      <c r="UQG48" s="41"/>
      <c r="UQH48" s="41"/>
      <c r="UQI48" s="41"/>
      <c r="UQJ48" s="41"/>
      <c r="UQK48" s="41"/>
      <c r="UQL48" s="41"/>
      <c r="UQM48" s="41"/>
      <c r="UQN48" s="41"/>
      <c r="UQO48" s="41"/>
      <c r="UQP48" s="41"/>
      <c r="UQQ48" s="41"/>
      <c r="UQR48" s="41"/>
      <c r="UQS48" s="41"/>
      <c r="UQT48" s="41"/>
      <c r="UQU48" s="41"/>
      <c r="UQV48" s="41"/>
      <c r="UQW48" s="41"/>
      <c r="UQX48" s="41"/>
      <c r="UQY48" s="41"/>
      <c r="UQZ48" s="41"/>
      <c r="URA48" s="41"/>
      <c r="URB48" s="41"/>
      <c r="URC48" s="41"/>
      <c r="URD48" s="41"/>
      <c r="URE48" s="41"/>
      <c r="URF48" s="41"/>
      <c r="URG48" s="41"/>
      <c r="URH48" s="41"/>
      <c r="URI48" s="41"/>
      <c r="URJ48" s="41"/>
      <c r="URK48" s="41"/>
      <c r="URL48" s="41"/>
      <c r="URM48" s="41"/>
      <c r="URN48" s="41"/>
      <c r="URO48" s="41"/>
      <c r="URP48" s="41"/>
      <c r="URQ48" s="41"/>
      <c r="URR48" s="41"/>
      <c r="URS48" s="41"/>
      <c r="URT48" s="41"/>
      <c r="URU48" s="41"/>
      <c r="URV48" s="41"/>
      <c r="URW48" s="41"/>
      <c r="URX48" s="41"/>
      <c r="URY48" s="41"/>
      <c r="URZ48" s="41"/>
      <c r="USA48" s="41"/>
      <c r="USB48" s="41"/>
      <c r="USC48" s="41"/>
      <c r="USD48" s="41"/>
      <c r="USE48" s="41"/>
      <c r="USF48" s="41"/>
      <c r="USG48" s="41"/>
      <c r="USH48" s="41"/>
      <c r="USI48" s="41"/>
      <c r="USJ48" s="41"/>
      <c r="USK48" s="41"/>
      <c r="USL48" s="41"/>
      <c r="USM48" s="41"/>
      <c r="USN48" s="41"/>
      <c r="USO48" s="41"/>
      <c r="USP48" s="41"/>
      <c r="USQ48" s="41"/>
      <c r="USR48" s="41"/>
      <c r="USS48" s="41"/>
      <c r="UST48" s="41"/>
      <c r="USU48" s="41"/>
      <c r="USV48" s="41"/>
      <c r="USW48" s="41"/>
      <c r="USX48" s="41"/>
      <c r="USY48" s="41"/>
      <c r="USZ48" s="41"/>
      <c r="UTA48" s="41"/>
      <c r="UTB48" s="41"/>
      <c r="UTC48" s="41"/>
      <c r="UTD48" s="41"/>
      <c r="UTE48" s="41"/>
      <c r="UTF48" s="41"/>
      <c r="UTG48" s="41"/>
      <c r="UTH48" s="41"/>
      <c r="UTI48" s="41"/>
      <c r="UTJ48" s="41"/>
      <c r="UTK48" s="41"/>
      <c r="UTL48" s="41"/>
      <c r="UTM48" s="41"/>
      <c r="UTN48" s="41"/>
      <c r="UTO48" s="41"/>
      <c r="UTP48" s="41"/>
      <c r="UTQ48" s="41"/>
      <c r="UTR48" s="41"/>
      <c r="UTS48" s="41"/>
      <c r="UTT48" s="41"/>
      <c r="UTU48" s="41"/>
      <c r="UTV48" s="41"/>
      <c r="UTW48" s="41"/>
      <c r="UTX48" s="41"/>
      <c r="UTY48" s="41"/>
      <c r="UTZ48" s="41"/>
      <c r="UUA48" s="41"/>
      <c r="UUB48" s="41"/>
      <c r="UUC48" s="41"/>
      <c r="UUD48" s="41"/>
      <c r="UUE48" s="41"/>
      <c r="UUF48" s="41"/>
      <c r="UUG48" s="41"/>
      <c r="UUH48" s="41"/>
      <c r="UUI48" s="41"/>
      <c r="UUJ48" s="41"/>
      <c r="UUK48" s="41"/>
      <c r="UUL48" s="41"/>
      <c r="UUM48" s="41"/>
      <c r="UUN48" s="41"/>
      <c r="UUO48" s="41"/>
      <c r="UUP48" s="41"/>
      <c r="UUQ48" s="41"/>
      <c r="UUR48" s="41"/>
      <c r="UUS48" s="41"/>
      <c r="UUT48" s="41"/>
      <c r="UUU48" s="41"/>
      <c r="UUV48" s="41"/>
      <c r="UUW48" s="41"/>
      <c r="UUX48" s="41"/>
      <c r="UUY48" s="41"/>
      <c r="UUZ48" s="41"/>
      <c r="UVA48" s="41"/>
      <c r="UVB48" s="41"/>
      <c r="UVC48" s="41"/>
      <c r="UVD48" s="41"/>
      <c r="UVE48" s="41"/>
      <c r="UVF48" s="41"/>
      <c r="UVG48" s="41"/>
      <c r="UVH48" s="41"/>
      <c r="UVI48" s="41"/>
      <c r="UVJ48" s="41"/>
      <c r="UVK48" s="41"/>
      <c r="UVL48" s="41"/>
      <c r="UVM48" s="41"/>
      <c r="UVN48" s="41"/>
      <c r="UVO48" s="41"/>
      <c r="UVP48" s="41"/>
      <c r="UVQ48" s="41"/>
      <c r="UVR48" s="41"/>
      <c r="UVS48" s="41"/>
      <c r="UVT48" s="41"/>
      <c r="UVU48" s="41"/>
      <c r="UVV48" s="41"/>
      <c r="UVW48" s="41"/>
      <c r="UVX48" s="41"/>
      <c r="UVY48" s="41"/>
      <c r="UVZ48" s="41"/>
      <c r="UWA48" s="41"/>
      <c r="UWB48" s="41"/>
      <c r="UWC48" s="41"/>
      <c r="UWD48" s="41"/>
      <c r="UWE48" s="41"/>
      <c r="UWF48" s="41"/>
      <c r="UWG48" s="41"/>
      <c r="UWH48" s="41"/>
      <c r="UWI48" s="41"/>
      <c r="UWJ48" s="41"/>
      <c r="UWK48" s="41"/>
      <c r="UWL48" s="41"/>
      <c r="UWM48" s="41"/>
      <c r="UWN48" s="41"/>
      <c r="UWO48" s="41"/>
      <c r="UWP48" s="41"/>
      <c r="UWQ48" s="41"/>
      <c r="UWR48" s="41"/>
      <c r="UWS48" s="41"/>
      <c r="UWT48" s="41"/>
      <c r="UWU48" s="41"/>
      <c r="UWV48" s="41"/>
      <c r="UWW48" s="41"/>
      <c r="UWX48" s="41"/>
      <c r="UWY48" s="41"/>
      <c r="UWZ48" s="41"/>
      <c r="UXA48" s="41"/>
      <c r="UXB48" s="41"/>
      <c r="UXC48" s="41"/>
      <c r="UXD48" s="41"/>
      <c r="UXE48" s="41"/>
      <c r="UXF48" s="41"/>
      <c r="UXG48" s="41"/>
      <c r="UXH48" s="41"/>
      <c r="UXI48" s="41"/>
      <c r="UXJ48" s="41"/>
      <c r="UXK48" s="41"/>
      <c r="UXL48" s="41"/>
      <c r="UXM48" s="41"/>
      <c r="UXN48" s="41"/>
      <c r="UXO48" s="41"/>
      <c r="UXP48" s="41"/>
      <c r="UXQ48" s="41"/>
      <c r="UXR48" s="41"/>
      <c r="UXS48" s="41"/>
      <c r="UXT48" s="41"/>
      <c r="UXU48" s="41"/>
      <c r="UXV48" s="41"/>
      <c r="UXW48" s="41"/>
      <c r="UXX48" s="41"/>
      <c r="UXY48" s="41"/>
      <c r="UXZ48" s="41"/>
      <c r="UYA48" s="41"/>
      <c r="UYB48" s="41"/>
      <c r="UYC48" s="41"/>
      <c r="UYD48" s="41"/>
      <c r="UYE48" s="41"/>
      <c r="UYF48" s="41"/>
      <c r="UYG48" s="41"/>
      <c r="UYH48" s="41"/>
      <c r="UYI48" s="41"/>
      <c r="UYJ48" s="41"/>
      <c r="UYK48" s="41"/>
      <c r="UYL48" s="41"/>
      <c r="UYM48" s="41"/>
      <c r="UYN48" s="41"/>
      <c r="UYO48" s="41"/>
      <c r="UYP48" s="41"/>
      <c r="UYQ48" s="41"/>
      <c r="UYR48" s="41"/>
      <c r="UYS48" s="41"/>
      <c r="UYT48" s="41"/>
      <c r="UYU48" s="41"/>
      <c r="UYV48" s="41"/>
      <c r="UYW48" s="41"/>
      <c r="UYX48" s="41"/>
      <c r="UYY48" s="41"/>
      <c r="UYZ48" s="41"/>
      <c r="UZA48" s="41"/>
      <c r="UZB48" s="41"/>
      <c r="UZC48" s="41"/>
      <c r="UZD48" s="41"/>
      <c r="UZE48" s="41"/>
      <c r="UZF48" s="41"/>
      <c r="UZG48" s="41"/>
      <c r="UZH48" s="41"/>
      <c r="UZI48" s="41"/>
      <c r="UZJ48" s="41"/>
      <c r="UZK48" s="41"/>
      <c r="UZL48" s="41"/>
      <c r="UZM48" s="41"/>
      <c r="UZN48" s="41"/>
      <c r="UZO48" s="41"/>
      <c r="UZP48" s="41"/>
      <c r="UZQ48" s="41"/>
      <c r="UZR48" s="41"/>
      <c r="UZS48" s="41"/>
      <c r="UZT48" s="41"/>
      <c r="UZU48" s="41"/>
      <c r="UZV48" s="41"/>
      <c r="UZW48" s="41"/>
      <c r="UZX48" s="41"/>
      <c r="UZY48" s="41"/>
      <c r="UZZ48" s="41"/>
      <c r="VAA48" s="41"/>
      <c r="VAB48" s="41"/>
      <c r="VAC48" s="41"/>
      <c r="VAD48" s="41"/>
      <c r="VAE48" s="41"/>
      <c r="VAF48" s="41"/>
      <c r="VAG48" s="41"/>
      <c r="VAH48" s="41"/>
      <c r="VAI48" s="41"/>
      <c r="VAJ48" s="41"/>
      <c r="VAK48" s="41"/>
      <c r="VAL48" s="41"/>
      <c r="VAM48" s="41"/>
      <c r="VAN48" s="41"/>
      <c r="VAO48" s="41"/>
      <c r="VAP48" s="41"/>
      <c r="VAQ48" s="41"/>
      <c r="VAR48" s="41"/>
      <c r="VAS48" s="41"/>
      <c r="VAT48" s="41"/>
      <c r="VAU48" s="41"/>
      <c r="VAV48" s="41"/>
      <c r="VAW48" s="41"/>
      <c r="VAX48" s="41"/>
      <c r="VAY48" s="41"/>
      <c r="VAZ48" s="41"/>
      <c r="VBA48" s="41"/>
      <c r="VBB48" s="41"/>
      <c r="VBC48" s="41"/>
      <c r="VBD48" s="41"/>
      <c r="VBE48" s="41"/>
      <c r="VBF48" s="41"/>
      <c r="VBG48" s="41"/>
      <c r="VBH48" s="41"/>
      <c r="VBI48" s="41"/>
      <c r="VBJ48" s="41"/>
      <c r="VBK48" s="41"/>
      <c r="VBL48" s="41"/>
      <c r="VBM48" s="41"/>
      <c r="VBN48" s="41"/>
      <c r="VBO48" s="41"/>
      <c r="VBP48" s="41"/>
      <c r="VBQ48" s="41"/>
      <c r="VBR48" s="41"/>
      <c r="VBS48" s="41"/>
      <c r="VBT48" s="41"/>
      <c r="VBU48" s="41"/>
      <c r="VBV48" s="41"/>
      <c r="VBW48" s="41"/>
      <c r="VBX48" s="41"/>
      <c r="VBY48" s="41"/>
      <c r="VBZ48" s="41"/>
      <c r="VCA48" s="41"/>
      <c r="VCB48" s="41"/>
      <c r="VCC48" s="41"/>
      <c r="VCD48" s="41"/>
      <c r="VCE48" s="41"/>
      <c r="VCF48" s="41"/>
      <c r="VCG48" s="41"/>
      <c r="VCH48" s="41"/>
      <c r="VCI48" s="41"/>
      <c r="VCJ48" s="41"/>
      <c r="VCK48" s="41"/>
      <c r="VCL48" s="41"/>
      <c r="VCM48" s="41"/>
      <c r="VCN48" s="41"/>
      <c r="VCO48" s="41"/>
      <c r="VCP48" s="41"/>
      <c r="VCQ48" s="41"/>
      <c r="VCR48" s="41"/>
      <c r="VCS48" s="41"/>
      <c r="VCT48" s="41"/>
      <c r="VCU48" s="41"/>
      <c r="VCV48" s="41"/>
      <c r="VCW48" s="41"/>
      <c r="VCX48" s="41"/>
      <c r="VCY48" s="41"/>
      <c r="VCZ48" s="41"/>
      <c r="VDA48" s="41"/>
      <c r="VDB48" s="41"/>
      <c r="VDC48" s="41"/>
      <c r="VDD48" s="41"/>
      <c r="VDE48" s="41"/>
      <c r="VDF48" s="41"/>
      <c r="VDG48" s="41"/>
      <c r="VDH48" s="41"/>
      <c r="VDI48" s="41"/>
      <c r="VDJ48" s="41"/>
      <c r="VDK48" s="41"/>
      <c r="VDL48" s="41"/>
      <c r="VDM48" s="41"/>
      <c r="VDN48" s="41"/>
      <c r="VDO48" s="41"/>
      <c r="VDP48" s="41"/>
      <c r="VDQ48" s="41"/>
      <c r="VDR48" s="41"/>
      <c r="VDS48" s="41"/>
      <c r="VDT48" s="41"/>
      <c r="VDU48" s="41"/>
      <c r="VDV48" s="41"/>
      <c r="VDW48" s="41"/>
      <c r="VDX48" s="41"/>
      <c r="VDY48" s="41"/>
      <c r="VDZ48" s="41"/>
      <c r="VEA48" s="41"/>
      <c r="VEB48" s="41"/>
      <c r="VEC48" s="41"/>
      <c r="VED48" s="41"/>
      <c r="VEE48" s="41"/>
      <c r="VEF48" s="41"/>
      <c r="VEG48" s="41"/>
      <c r="VEH48" s="41"/>
      <c r="VEI48" s="41"/>
      <c r="VEJ48" s="41"/>
      <c r="VEK48" s="41"/>
      <c r="VEL48" s="41"/>
      <c r="VEM48" s="41"/>
      <c r="VEN48" s="41"/>
      <c r="VEO48" s="41"/>
      <c r="VEP48" s="41"/>
      <c r="VEQ48" s="41"/>
      <c r="VER48" s="41"/>
      <c r="VES48" s="41"/>
      <c r="VET48" s="41"/>
      <c r="VEU48" s="41"/>
      <c r="VEV48" s="41"/>
      <c r="VEW48" s="41"/>
      <c r="VEX48" s="41"/>
      <c r="VEY48" s="41"/>
      <c r="VEZ48" s="41"/>
      <c r="VFA48" s="41"/>
      <c r="VFB48" s="41"/>
      <c r="VFC48" s="41"/>
      <c r="VFD48" s="41"/>
      <c r="VFE48" s="41"/>
      <c r="VFF48" s="41"/>
      <c r="VFG48" s="41"/>
      <c r="VFH48" s="41"/>
      <c r="VFI48" s="41"/>
      <c r="VFJ48" s="41"/>
      <c r="VFK48" s="41"/>
      <c r="VFL48" s="41"/>
      <c r="VFM48" s="41"/>
      <c r="VFN48" s="41"/>
      <c r="VFO48" s="41"/>
      <c r="VFP48" s="41"/>
      <c r="VFQ48" s="41"/>
      <c r="VFR48" s="41"/>
      <c r="VFS48" s="41"/>
      <c r="VFT48" s="41"/>
      <c r="VFU48" s="41"/>
      <c r="VFV48" s="41"/>
      <c r="VFW48" s="41"/>
      <c r="VFX48" s="41"/>
      <c r="VFY48" s="41"/>
      <c r="VFZ48" s="41"/>
      <c r="VGA48" s="41"/>
      <c r="VGB48" s="41"/>
      <c r="VGC48" s="41"/>
      <c r="VGD48" s="41"/>
      <c r="VGE48" s="41"/>
      <c r="VGF48" s="41"/>
      <c r="VGG48" s="41"/>
      <c r="VGH48" s="41"/>
      <c r="VGI48" s="41"/>
      <c r="VGJ48" s="41"/>
      <c r="VGK48" s="41"/>
      <c r="VGL48" s="41"/>
      <c r="VGM48" s="41"/>
      <c r="VGN48" s="41"/>
      <c r="VGO48" s="41"/>
      <c r="VGP48" s="41"/>
      <c r="VGQ48" s="41"/>
      <c r="VGR48" s="41"/>
      <c r="VGS48" s="41"/>
      <c r="VGT48" s="41"/>
      <c r="VGU48" s="41"/>
      <c r="VGV48" s="41"/>
      <c r="VGW48" s="41"/>
      <c r="VGX48" s="41"/>
      <c r="VGY48" s="41"/>
      <c r="VGZ48" s="41"/>
      <c r="VHA48" s="41"/>
      <c r="VHB48" s="41"/>
      <c r="VHC48" s="41"/>
      <c r="VHD48" s="41"/>
      <c r="VHE48" s="41"/>
      <c r="VHF48" s="41"/>
      <c r="VHG48" s="41"/>
      <c r="VHH48" s="41"/>
      <c r="VHI48" s="41"/>
      <c r="VHJ48" s="41"/>
      <c r="VHK48" s="41"/>
      <c r="VHL48" s="41"/>
      <c r="VHM48" s="41"/>
      <c r="VHN48" s="41"/>
      <c r="VHO48" s="41"/>
      <c r="VHP48" s="41"/>
      <c r="VHQ48" s="41"/>
      <c r="VHR48" s="41"/>
      <c r="VHS48" s="41"/>
      <c r="VHT48" s="41"/>
      <c r="VHU48" s="41"/>
      <c r="VHV48" s="41"/>
      <c r="VHW48" s="41"/>
      <c r="VHX48" s="41"/>
      <c r="VHY48" s="41"/>
      <c r="VHZ48" s="41"/>
      <c r="VIA48" s="41"/>
      <c r="VIB48" s="41"/>
      <c r="VIC48" s="41"/>
      <c r="VID48" s="41"/>
      <c r="VIE48" s="41"/>
      <c r="VIF48" s="41"/>
      <c r="VIG48" s="41"/>
      <c r="VIH48" s="41"/>
      <c r="VII48" s="41"/>
      <c r="VIJ48" s="41"/>
      <c r="VIK48" s="41"/>
      <c r="VIL48" s="41"/>
      <c r="VIM48" s="41"/>
      <c r="VIN48" s="41"/>
      <c r="VIO48" s="41"/>
      <c r="VIP48" s="41"/>
      <c r="VIQ48" s="41"/>
      <c r="VIR48" s="41"/>
      <c r="VIS48" s="41"/>
      <c r="VIT48" s="41"/>
      <c r="VIU48" s="41"/>
      <c r="VIV48" s="41"/>
      <c r="VIW48" s="41"/>
      <c r="VIX48" s="41"/>
      <c r="VIY48" s="41"/>
      <c r="VIZ48" s="41"/>
      <c r="VJA48" s="41"/>
      <c r="VJB48" s="41"/>
      <c r="VJC48" s="41"/>
      <c r="VJD48" s="41"/>
      <c r="VJE48" s="41"/>
      <c r="VJF48" s="41"/>
      <c r="VJG48" s="41"/>
      <c r="VJH48" s="41"/>
      <c r="VJI48" s="41"/>
      <c r="VJJ48" s="41"/>
      <c r="VJK48" s="41"/>
      <c r="VJL48" s="41"/>
      <c r="VJM48" s="41"/>
      <c r="VJN48" s="41"/>
      <c r="VJO48" s="41"/>
      <c r="VJP48" s="41"/>
      <c r="VJQ48" s="41"/>
      <c r="VJR48" s="41"/>
      <c r="VJS48" s="41"/>
      <c r="VJT48" s="41"/>
      <c r="VJU48" s="41"/>
      <c r="VJV48" s="41"/>
      <c r="VJW48" s="41"/>
      <c r="VJX48" s="41"/>
      <c r="VJY48" s="41"/>
      <c r="VJZ48" s="41"/>
      <c r="VKA48" s="41"/>
      <c r="VKB48" s="41"/>
      <c r="VKC48" s="41"/>
      <c r="VKD48" s="41"/>
      <c r="VKE48" s="41"/>
      <c r="VKF48" s="41"/>
      <c r="VKG48" s="41"/>
      <c r="VKH48" s="41"/>
      <c r="VKI48" s="41"/>
      <c r="VKJ48" s="41"/>
      <c r="VKK48" s="41"/>
      <c r="VKL48" s="41"/>
      <c r="VKM48" s="41"/>
      <c r="VKN48" s="41"/>
      <c r="VKO48" s="41"/>
      <c r="VKP48" s="41"/>
      <c r="VKQ48" s="41"/>
      <c r="VKR48" s="41"/>
      <c r="VKS48" s="41"/>
      <c r="VKT48" s="41"/>
      <c r="VKU48" s="41"/>
      <c r="VKV48" s="41"/>
      <c r="VKW48" s="41"/>
      <c r="VKX48" s="41"/>
      <c r="VKY48" s="41"/>
      <c r="VKZ48" s="41"/>
      <c r="VLA48" s="41"/>
      <c r="VLB48" s="41"/>
      <c r="VLC48" s="41"/>
      <c r="VLD48" s="41"/>
      <c r="VLE48" s="41"/>
      <c r="VLF48" s="41"/>
      <c r="VLG48" s="41"/>
      <c r="VLH48" s="41"/>
      <c r="VLI48" s="41"/>
      <c r="VLJ48" s="41"/>
      <c r="VLK48" s="41"/>
      <c r="VLL48" s="41"/>
      <c r="VLM48" s="41"/>
      <c r="VLN48" s="41"/>
      <c r="VLO48" s="41"/>
      <c r="VLP48" s="41"/>
      <c r="VLQ48" s="41"/>
      <c r="VLR48" s="41"/>
      <c r="VLS48" s="41"/>
      <c r="VLT48" s="41"/>
      <c r="VLU48" s="41"/>
      <c r="VLV48" s="41"/>
      <c r="VLW48" s="41"/>
      <c r="VLX48" s="41"/>
      <c r="VLY48" s="41"/>
      <c r="VLZ48" s="41"/>
      <c r="VMA48" s="41"/>
      <c r="VMB48" s="41"/>
      <c r="VMC48" s="41"/>
      <c r="VMD48" s="41"/>
      <c r="VME48" s="41"/>
      <c r="VMF48" s="41"/>
      <c r="VMG48" s="41"/>
      <c r="VMH48" s="41"/>
      <c r="VMI48" s="41"/>
      <c r="VMJ48" s="41"/>
      <c r="VMK48" s="41"/>
      <c r="VML48" s="41"/>
      <c r="VMM48" s="41"/>
      <c r="VMN48" s="41"/>
      <c r="VMO48" s="41"/>
      <c r="VMP48" s="41"/>
      <c r="VMQ48" s="41"/>
      <c r="VMR48" s="41"/>
      <c r="VMS48" s="41"/>
      <c r="VMT48" s="41"/>
      <c r="VMU48" s="41"/>
      <c r="VMV48" s="41"/>
      <c r="VMW48" s="41"/>
      <c r="VMX48" s="41"/>
      <c r="VMY48" s="41"/>
      <c r="VMZ48" s="41"/>
      <c r="VNA48" s="41"/>
      <c r="VNB48" s="41"/>
      <c r="VNC48" s="41"/>
      <c r="VND48" s="41"/>
      <c r="VNE48" s="41"/>
      <c r="VNF48" s="41"/>
      <c r="VNG48" s="41"/>
      <c r="VNH48" s="41"/>
      <c r="VNI48" s="41"/>
      <c r="VNJ48" s="41"/>
      <c r="VNK48" s="41"/>
      <c r="VNL48" s="41"/>
      <c r="VNM48" s="41"/>
      <c r="VNN48" s="41"/>
      <c r="VNO48" s="41"/>
      <c r="VNP48" s="41"/>
      <c r="VNQ48" s="41"/>
      <c r="VNR48" s="41"/>
      <c r="VNS48" s="41"/>
      <c r="VNT48" s="41"/>
      <c r="VNU48" s="41"/>
      <c r="VNV48" s="41"/>
      <c r="VNW48" s="41"/>
      <c r="VNX48" s="41"/>
      <c r="VNY48" s="41"/>
      <c r="VNZ48" s="41"/>
      <c r="VOA48" s="41"/>
      <c r="VOB48" s="41"/>
      <c r="VOC48" s="41"/>
      <c r="VOD48" s="41"/>
      <c r="VOE48" s="41"/>
      <c r="VOF48" s="41"/>
      <c r="VOG48" s="41"/>
      <c r="VOH48" s="41"/>
      <c r="VOI48" s="41"/>
      <c r="VOJ48" s="41"/>
      <c r="VOK48" s="41"/>
      <c r="VOL48" s="41"/>
      <c r="VOM48" s="41"/>
      <c r="VON48" s="41"/>
      <c r="VOO48" s="41"/>
      <c r="VOP48" s="41"/>
      <c r="VOQ48" s="41"/>
      <c r="VOR48" s="41"/>
      <c r="VOS48" s="41"/>
      <c r="VOT48" s="41"/>
      <c r="VOU48" s="41"/>
      <c r="VOV48" s="41"/>
      <c r="VOW48" s="41"/>
      <c r="VOX48" s="41"/>
      <c r="VOY48" s="41"/>
      <c r="VOZ48" s="41"/>
      <c r="VPA48" s="41"/>
      <c r="VPB48" s="41"/>
      <c r="VPC48" s="41"/>
      <c r="VPD48" s="41"/>
      <c r="VPE48" s="41"/>
      <c r="VPF48" s="41"/>
      <c r="VPG48" s="41"/>
      <c r="VPH48" s="41"/>
      <c r="VPI48" s="41"/>
      <c r="VPJ48" s="41"/>
      <c r="VPK48" s="41"/>
      <c r="VPL48" s="41"/>
      <c r="VPM48" s="41"/>
      <c r="VPN48" s="41"/>
      <c r="VPO48" s="41"/>
      <c r="VPP48" s="41"/>
      <c r="VPQ48" s="41"/>
      <c r="VPR48" s="41"/>
      <c r="VPS48" s="41"/>
      <c r="VPT48" s="41"/>
      <c r="VPU48" s="41"/>
      <c r="VPV48" s="41"/>
      <c r="VPW48" s="41"/>
      <c r="VPX48" s="41"/>
      <c r="VPY48" s="41"/>
      <c r="VPZ48" s="41"/>
      <c r="VQA48" s="41"/>
      <c r="VQB48" s="41"/>
      <c r="VQC48" s="41"/>
      <c r="VQD48" s="41"/>
      <c r="VQE48" s="41"/>
      <c r="VQF48" s="41"/>
      <c r="VQG48" s="41"/>
      <c r="VQH48" s="41"/>
      <c r="VQI48" s="41"/>
      <c r="VQJ48" s="41"/>
      <c r="VQK48" s="41"/>
      <c r="VQL48" s="41"/>
      <c r="VQM48" s="41"/>
      <c r="VQN48" s="41"/>
      <c r="VQO48" s="41"/>
      <c r="VQP48" s="41"/>
      <c r="VQQ48" s="41"/>
      <c r="VQR48" s="41"/>
      <c r="VQS48" s="41"/>
      <c r="VQT48" s="41"/>
      <c r="VQU48" s="41"/>
      <c r="VQV48" s="41"/>
      <c r="VQW48" s="41"/>
      <c r="VQX48" s="41"/>
      <c r="VQY48" s="41"/>
      <c r="VQZ48" s="41"/>
      <c r="VRA48" s="41"/>
      <c r="VRB48" s="41"/>
      <c r="VRC48" s="41"/>
      <c r="VRD48" s="41"/>
      <c r="VRE48" s="41"/>
      <c r="VRF48" s="41"/>
      <c r="VRG48" s="41"/>
      <c r="VRH48" s="41"/>
      <c r="VRI48" s="41"/>
      <c r="VRJ48" s="41"/>
      <c r="VRK48" s="41"/>
      <c r="VRL48" s="41"/>
      <c r="VRM48" s="41"/>
      <c r="VRN48" s="41"/>
      <c r="VRO48" s="41"/>
      <c r="VRP48" s="41"/>
      <c r="VRQ48" s="41"/>
      <c r="VRR48" s="41"/>
      <c r="VRS48" s="41"/>
      <c r="VRT48" s="41"/>
      <c r="VRU48" s="41"/>
      <c r="VRV48" s="41"/>
      <c r="VRW48" s="41"/>
      <c r="VRX48" s="41"/>
      <c r="VRY48" s="41"/>
      <c r="VRZ48" s="41"/>
      <c r="VSA48" s="41"/>
      <c r="VSB48" s="41"/>
      <c r="VSC48" s="41"/>
      <c r="VSD48" s="41"/>
      <c r="VSE48" s="41"/>
      <c r="VSF48" s="41"/>
      <c r="VSG48" s="41"/>
      <c r="VSH48" s="41"/>
      <c r="VSI48" s="41"/>
      <c r="VSJ48" s="41"/>
      <c r="VSK48" s="41"/>
      <c r="VSL48" s="41"/>
      <c r="VSM48" s="41"/>
      <c r="VSN48" s="41"/>
      <c r="VSO48" s="41"/>
      <c r="VSP48" s="41"/>
      <c r="VSQ48" s="41"/>
      <c r="VSR48" s="41"/>
      <c r="VSS48" s="41"/>
      <c r="VST48" s="41"/>
      <c r="VSU48" s="41"/>
      <c r="VSV48" s="41"/>
      <c r="VSW48" s="41"/>
      <c r="VSX48" s="41"/>
      <c r="VSY48" s="41"/>
      <c r="VSZ48" s="41"/>
      <c r="VTA48" s="41"/>
      <c r="VTB48" s="41"/>
      <c r="VTC48" s="41"/>
      <c r="VTD48" s="41"/>
      <c r="VTE48" s="41"/>
      <c r="VTF48" s="41"/>
      <c r="VTG48" s="41"/>
      <c r="VTH48" s="41"/>
      <c r="VTI48" s="41"/>
      <c r="VTJ48" s="41"/>
      <c r="VTK48" s="41"/>
      <c r="VTL48" s="41"/>
      <c r="VTM48" s="41"/>
      <c r="VTN48" s="41"/>
      <c r="VTO48" s="41"/>
      <c r="VTP48" s="41"/>
      <c r="VTQ48" s="41"/>
      <c r="VTR48" s="41"/>
      <c r="VTS48" s="41"/>
      <c r="VTT48" s="41"/>
      <c r="VTU48" s="41"/>
      <c r="VTV48" s="41"/>
      <c r="VTW48" s="41"/>
      <c r="VTX48" s="41"/>
      <c r="VTY48" s="41"/>
      <c r="VTZ48" s="41"/>
      <c r="VUA48" s="41"/>
      <c r="VUB48" s="41"/>
      <c r="VUC48" s="41"/>
      <c r="VUD48" s="41"/>
      <c r="VUE48" s="41"/>
      <c r="VUF48" s="41"/>
      <c r="VUG48" s="41"/>
      <c r="VUH48" s="41"/>
      <c r="VUI48" s="41"/>
      <c r="VUJ48" s="41"/>
      <c r="VUK48" s="41"/>
      <c r="VUL48" s="41"/>
      <c r="VUM48" s="41"/>
      <c r="VUN48" s="41"/>
      <c r="VUO48" s="41"/>
      <c r="VUP48" s="41"/>
      <c r="VUQ48" s="41"/>
      <c r="VUR48" s="41"/>
      <c r="VUS48" s="41"/>
      <c r="VUT48" s="41"/>
      <c r="VUU48" s="41"/>
      <c r="VUV48" s="41"/>
      <c r="VUW48" s="41"/>
      <c r="VUX48" s="41"/>
      <c r="VUY48" s="41"/>
      <c r="VUZ48" s="41"/>
      <c r="VVA48" s="41"/>
      <c r="VVB48" s="41"/>
      <c r="VVC48" s="41"/>
      <c r="VVD48" s="41"/>
      <c r="VVE48" s="41"/>
      <c r="VVF48" s="41"/>
      <c r="VVG48" s="41"/>
      <c r="VVH48" s="41"/>
      <c r="VVI48" s="41"/>
      <c r="VVJ48" s="41"/>
      <c r="VVK48" s="41"/>
      <c r="VVL48" s="41"/>
      <c r="VVM48" s="41"/>
      <c r="VVN48" s="41"/>
      <c r="VVO48" s="41"/>
      <c r="VVP48" s="41"/>
      <c r="VVQ48" s="41"/>
      <c r="VVR48" s="41"/>
      <c r="VVS48" s="41"/>
      <c r="VVT48" s="41"/>
      <c r="VVU48" s="41"/>
      <c r="VVV48" s="41"/>
      <c r="VVW48" s="41"/>
      <c r="VVX48" s="41"/>
      <c r="VVY48" s="41"/>
      <c r="VVZ48" s="41"/>
      <c r="VWA48" s="41"/>
      <c r="VWB48" s="41"/>
      <c r="VWC48" s="41"/>
      <c r="VWD48" s="41"/>
      <c r="VWE48" s="41"/>
      <c r="VWF48" s="41"/>
      <c r="VWG48" s="41"/>
      <c r="VWH48" s="41"/>
      <c r="VWI48" s="41"/>
      <c r="VWJ48" s="41"/>
      <c r="VWK48" s="41"/>
      <c r="VWL48" s="41"/>
      <c r="VWM48" s="41"/>
      <c r="VWN48" s="41"/>
      <c r="VWO48" s="41"/>
      <c r="VWP48" s="41"/>
      <c r="VWQ48" s="41"/>
      <c r="VWR48" s="41"/>
      <c r="VWS48" s="41"/>
      <c r="VWT48" s="41"/>
      <c r="VWU48" s="41"/>
      <c r="VWV48" s="41"/>
      <c r="VWW48" s="41"/>
      <c r="VWX48" s="41"/>
      <c r="VWY48" s="41"/>
      <c r="VWZ48" s="41"/>
      <c r="VXA48" s="41"/>
      <c r="VXB48" s="41"/>
      <c r="VXC48" s="41"/>
      <c r="VXD48" s="41"/>
      <c r="VXE48" s="41"/>
      <c r="VXF48" s="41"/>
      <c r="VXG48" s="41"/>
      <c r="VXH48" s="41"/>
      <c r="VXI48" s="41"/>
      <c r="VXJ48" s="41"/>
      <c r="VXK48" s="41"/>
      <c r="VXL48" s="41"/>
      <c r="VXM48" s="41"/>
      <c r="VXN48" s="41"/>
      <c r="VXO48" s="41"/>
      <c r="VXP48" s="41"/>
      <c r="VXQ48" s="41"/>
      <c r="VXR48" s="41"/>
      <c r="VXS48" s="41"/>
      <c r="VXT48" s="41"/>
      <c r="VXU48" s="41"/>
      <c r="VXV48" s="41"/>
      <c r="VXW48" s="41"/>
      <c r="VXX48" s="41"/>
      <c r="VXY48" s="41"/>
      <c r="VXZ48" s="41"/>
      <c r="VYA48" s="41"/>
      <c r="VYB48" s="41"/>
      <c r="VYC48" s="41"/>
      <c r="VYD48" s="41"/>
      <c r="VYE48" s="41"/>
      <c r="VYF48" s="41"/>
      <c r="VYG48" s="41"/>
      <c r="VYH48" s="41"/>
      <c r="VYI48" s="41"/>
      <c r="VYJ48" s="41"/>
      <c r="VYK48" s="41"/>
      <c r="VYL48" s="41"/>
      <c r="VYM48" s="41"/>
      <c r="VYN48" s="41"/>
      <c r="VYO48" s="41"/>
      <c r="VYP48" s="41"/>
      <c r="VYQ48" s="41"/>
      <c r="VYR48" s="41"/>
      <c r="VYS48" s="41"/>
      <c r="VYT48" s="41"/>
      <c r="VYU48" s="41"/>
      <c r="VYV48" s="41"/>
      <c r="VYW48" s="41"/>
      <c r="VYX48" s="41"/>
      <c r="VYY48" s="41"/>
      <c r="VYZ48" s="41"/>
      <c r="VZA48" s="41"/>
      <c r="VZB48" s="41"/>
      <c r="VZC48" s="41"/>
      <c r="VZD48" s="41"/>
      <c r="VZE48" s="41"/>
      <c r="VZF48" s="41"/>
      <c r="VZG48" s="41"/>
      <c r="VZH48" s="41"/>
      <c r="VZI48" s="41"/>
      <c r="VZJ48" s="41"/>
      <c r="VZK48" s="41"/>
      <c r="VZL48" s="41"/>
      <c r="VZM48" s="41"/>
      <c r="VZN48" s="41"/>
      <c r="VZO48" s="41"/>
      <c r="VZP48" s="41"/>
      <c r="VZQ48" s="41"/>
      <c r="VZR48" s="41"/>
      <c r="VZS48" s="41"/>
      <c r="VZT48" s="41"/>
      <c r="VZU48" s="41"/>
      <c r="VZV48" s="41"/>
      <c r="VZW48" s="41"/>
      <c r="VZX48" s="41"/>
      <c r="VZY48" s="41"/>
      <c r="VZZ48" s="41"/>
      <c r="WAA48" s="41"/>
      <c r="WAB48" s="41"/>
      <c r="WAC48" s="41"/>
      <c r="WAD48" s="41"/>
      <c r="WAE48" s="41"/>
      <c r="WAF48" s="41"/>
      <c r="WAG48" s="41"/>
      <c r="WAH48" s="41"/>
      <c r="WAI48" s="41"/>
      <c r="WAJ48" s="41"/>
      <c r="WAK48" s="41"/>
      <c r="WAL48" s="41"/>
      <c r="WAM48" s="41"/>
      <c r="WAN48" s="41"/>
      <c r="WAO48" s="41"/>
      <c r="WAP48" s="41"/>
      <c r="WAQ48" s="41"/>
      <c r="WAR48" s="41"/>
      <c r="WAS48" s="41"/>
      <c r="WAT48" s="41"/>
      <c r="WAU48" s="41"/>
      <c r="WAV48" s="41"/>
      <c r="WAW48" s="41"/>
      <c r="WAX48" s="41"/>
      <c r="WAY48" s="41"/>
      <c r="WAZ48" s="41"/>
      <c r="WBA48" s="41"/>
      <c r="WBB48" s="41"/>
      <c r="WBC48" s="41"/>
      <c r="WBD48" s="41"/>
      <c r="WBE48" s="41"/>
      <c r="WBF48" s="41"/>
      <c r="WBG48" s="41"/>
      <c r="WBH48" s="41"/>
      <c r="WBI48" s="41"/>
      <c r="WBJ48" s="41"/>
      <c r="WBK48" s="41"/>
      <c r="WBL48" s="41"/>
      <c r="WBM48" s="41"/>
      <c r="WBN48" s="41"/>
      <c r="WBO48" s="41"/>
      <c r="WBP48" s="41"/>
      <c r="WBQ48" s="41"/>
      <c r="WBR48" s="41"/>
      <c r="WBS48" s="41"/>
      <c r="WBT48" s="41"/>
      <c r="WBU48" s="41"/>
      <c r="WBV48" s="41"/>
      <c r="WBW48" s="41"/>
      <c r="WBX48" s="41"/>
      <c r="WBY48" s="41"/>
      <c r="WBZ48" s="41"/>
      <c r="WCA48" s="41"/>
      <c r="WCB48" s="41"/>
      <c r="WCC48" s="41"/>
      <c r="WCD48" s="41"/>
      <c r="WCE48" s="41"/>
      <c r="WCF48" s="41"/>
      <c r="WCG48" s="41"/>
      <c r="WCH48" s="41"/>
      <c r="WCI48" s="41"/>
      <c r="WCJ48" s="41"/>
      <c r="WCK48" s="41"/>
      <c r="WCL48" s="41"/>
      <c r="WCM48" s="41"/>
      <c r="WCN48" s="41"/>
      <c r="WCO48" s="41"/>
      <c r="WCP48" s="41"/>
      <c r="WCQ48" s="41"/>
      <c r="WCR48" s="41"/>
      <c r="WCS48" s="41"/>
      <c r="WCT48" s="41"/>
      <c r="WCU48" s="41"/>
      <c r="WCV48" s="41"/>
      <c r="WCW48" s="41"/>
      <c r="WCX48" s="41"/>
      <c r="WCY48" s="41"/>
      <c r="WCZ48" s="41"/>
      <c r="WDA48" s="41"/>
      <c r="WDB48" s="41"/>
      <c r="WDC48" s="41"/>
      <c r="WDD48" s="41"/>
      <c r="WDE48" s="41"/>
      <c r="WDF48" s="41"/>
      <c r="WDG48" s="41"/>
      <c r="WDH48" s="41"/>
      <c r="WDI48" s="41"/>
      <c r="WDJ48" s="41"/>
      <c r="WDK48" s="41"/>
      <c r="WDL48" s="41"/>
      <c r="WDM48" s="41"/>
      <c r="WDN48" s="41"/>
      <c r="WDO48" s="41"/>
      <c r="WDP48" s="41"/>
      <c r="WDQ48" s="41"/>
      <c r="WDR48" s="41"/>
      <c r="WDS48" s="41"/>
      <c r="WDT48" s="41"/>
      <c r="WDU48" s="41"/>
      <c r="WDV48" s="41"/>
      <c r="WDW48" s="41"/>
      <c r="WDX48" s="41"/>
      <c r="WDY48" s="41"/>
      <c r="WDZ48" s="41"/>
      <c r="WEA48" s="41"/>
      <c r="WEB48" s="41"/>
      <c r="WEC48" s="41"/>
      <c r="WED48" s="41"/>
      <c r="WEE48" s="41"/>
      <c r="WEF48" s="41"/>
      <c r="WEG48" s="41"/>
      <c r="WEH48" s="41"/>
      <c r="WEI48" s="41"/>
      <c r="WEJ48" s="41"/>
      <c r="WEK48" s="41"/>
      <c r="WEL48" s="41"/>
      <c r="WEM48" s="41"/>
      <c r="WEN48" s="41"/>
      <c r="WEO48" s="41"/>
      <c r="WEP48" s="41"/>
      <c r="WEQ48" s="41"/>
      <c r="WER48" s="41"/>
      <c r="WES48" s="41"/>
      <c r="WET48" s="41"/>
      <c r="WEU48" s="41"/>
      <c r="WEV48" s="41"/>
      <c r="WEW48" s="41"/>
      <c r="WEX48" s="41"/>
      <c r="WEY48" s="41"/>
      <c r="WEZ48" s="41"/>
      <c r="WFA48" s="41"/>
      <c r="WFB48" s="41"/>
      <c r="WFC48" s="41"/>
      <c r="WFD48" s="41"/>
      <c r="WFE48" s="41"/>
      <c r="WFF48" s="41"/>
      <c r="WFG48" s="41"/>
      <c r="WFH48" s="41"/>
      <c r="WFI48" s="41"/>
      <c r="WFJ48" s="41"/>
      <c r="WFK48" s="41"/>
      <c r="WFL48" s="41"/>
      <c r="WFM48" s="41"/>
      <c r="WFN48" s="41"/>
      <c r="WFO48" s="41"/>
      <c r="WFP48" s="41"/>
      <c r="WFQ48" s="41"/>
      <c r="WFR48" s="41"/>
      <c r="WFS48" s="41"/>
      <c r="WFT48" s="41"/>
      <c r="WFU48" s="41"/>
      <c r="WFV48" s="41"/>
      <c r="WFW48" s="41"/>
      <c r="WFX48" s="41"/>
      <c r="WFY48" s="41"/>
      <c r="WFZ48" s="41"/>
      <c r="WGA48" s="41"/>
      <c r="WGB48" s="41"/>
      <c r="WGC48" s="41"/>
      <c r="WGD48" s="41"/>
      <c r="WGE48" s="41"/>
      <c r="WGF48" s="41"/>
      <c r="WGG48" s="41"/>
      <c r="WGH48" s="41"/>
      <c r="WGI48" s="41"/>
      <c r="WGJ48" s="41"/>
      <c r="WGK48" s="41"/>
      <c r="WGL48" s="41"/>
      <c r="WGM48" s="41"/>
      <c r="WGN48" s="41"/>
      <c r="WGO48" s="41"/>
      <c r="WGP48" s="41"/>
      <c r="WGQ48" s="41"/>
      <c r="WGR48" s="41"/>
      <c r="WGS48" s="41"/>
      <c r="WGT48" s="41"/>
      <c r="WGU48" s="41"/>
      <c r="WGV48" s="41"/>
      <c r="WGW48" s="41"/>
      <c r="WGX48" s="41"/>
      <c r="WGY48" s="41"/>
      <c r="WGZ48" s="41"/>
      <c r="WHA48" s="41"/>
      <c r="WHB48" s="41"/>
      <c r="WHC48" s="41"/>
      <c r="WHD48" s="41"/>
      <c r="WHE48" s="41"/>
      <c r="WHF48" s="41"/>
      <c r="WHG48" s="41"/>
      <c r="WHH48" s="41"/>
      <c r="WHI48" s="41"/>
      <c r="WHJ48" s="41"/>
      <c r="WHK48" s="41"/>
      <c r="WHL48" s="41"/>
      <c r="WHM48" s="41"/>
      <c r="WHN48" s="41"/>
      <c r="WHO48" s="41"/>
      <c r="WHP48" s="41"/>
      <c r="WHQ48" s="41"/>
      <c r="WHR48" s="41"/>
      <c r="WHS48" s="41"/>
      <c r="WHT48" s="41"/>
      <c r="WHU48" s="41"/>
      <c r="WHV48" s="41"/>
      <c r="WHW48" s="41"/>
      <c r="WHX48" s="41"/>
      <c r="WHY48" s="41"/>
      <c r="WHZ48" s="41"/>
      <c r="WIA48" s="41"/>
      <c r="WIB48" s="41"/>
      <c r="WIC48" s="41"/>
      <c r="WID48" s="41"/>
      <c r="WIE48" s="41"/>
      <c r="WIF48" s="41"/>
      <c r="WIG48" s="41"/>
      <c r="WIH48" s="41"/>
      <c r="WII48" s="41"/>
      <c r="WIJ48" s="41"/>
      <c r="WIK48" s="41"/>
      <c r="WIL48" s="41"/>
      <c r="WIM48" s="41"/>
      <c r="WIN48" s="41"/>
      <c r="WIO48" s="41"/>
      <c r="WIP48" s="41"/>
      <c r="WIQ48" s="41"/>
      <c r="WIR48" s="41"/>
      <c r="WIS48" s="41"/>
      <c r="WIT48" s="41"/>
      <c r="WIU48" s="41"/>
      <c r="WIV48" s="41"/>
      <c r="WIW48" s="41"/>
      <c r="WIX48" s="41"/>
      <c r="WIY48" s="41"/>
      <c r="WIZ48" s="41"/>
      <c r="WJA48" s="41"/>
      <c r="WJB48" s="41"/>
      <c r="WJC48" s="41"/>
      <c r="WJD48" s="41"/>
      <c r="WJE48" s="41"/>
      <c r="WJF48" s="41"/>
      <c r="WJG48" s="41"/>
      <c r="WJH48" s="41"/>
      <c r="WJI48" s="41"/>
      <c r="WJJ48" s="41"/>
      <c r="WJK48" s="41"/>
      <c r="WJL48" s="41"/>
      <c r="WJM48" s="41"/>
      <c r="WJN48" s="41"/>
      <c r="WJO48" s="41"/>
      <c r="WJP48" s="41"/>
      <c r="WJQ48" s="41"/>
      <c r="WJR48" s="41"/>
      <c r="WJS48" s="41"/>
      <c r="WJT48" s="41"/>
      <c r="WJU48" s="41"/>
      <c r="WJV48" s="41"/>
      <c r="WJW48" s="41"/>
      <c r="WJX48" s="41"/>
      <c r="WJY48" s="41"/>
      <c r="WJZ48" s="41"/>
      <c r="WKA48" s="41"/>
      <c r="WKB48" s="41"/>
      <c r="WKC48" s="41"/>
      <c r="WKD48" s="41"/>
      <c r="WKE48" s="41"/>
      <c r="WKF48" s="41"/>
      <c r="WKG48" s="41"/>
      <c r="WKH48" s="41"/>
      <c r="WKI48" s="41"/>
      <c r="WKJ48" s="41"/>
      <c r="WKK48" s="41"/>
      <c r="WKL48" s="41"/>
      <c r="WKM48" s="41"/>
      <c r="WKN48" s="41"/>
      <c r="WKO48" s="41"/>
      <c r="WKP48" s="41"/>
      <c r="WKQ48" s="41"/>
      <c r="WKR48" s="41"/>
      <c r="WKS48" s="41"/>
      <c r="WKT48" s="41"/>
      <c r="WKU48" s="41"/>
      <c r="WKV48" s="41"/>
      <c r="WKW48" s="41"/>
      <c r="WKX48" s="41"/>
      <c r="WKY48" s="41"/>
      <c r="WKZ48" s="41"/>
      <c r="WLA48" s="41"/>
      <c r="WLB48" s="41"/>
      <c r="WLC48" s="41"/>
      <c r="WLD48" s="41"/>
      <c r="WLE48" s="41"/>
      <c r="WLF48" s="41"/>
      <c r="WLG48" s="41"/>
      <c r="WLH48" s="41"/>
      <c r="WLI48" s="41"/>
      <c r="WLJ48" s="41"/>
      <c r="WLK48" s="41"/>
      <c r="WLL48" s="41"/>
      <c r="WLM48" s="41"/>
      <c r="WLN48" s="41"/>
      <c r="WLO48" s="41"/>
      <c r="WLP48" s="41"/>
      <c r="WLQ48" s="41"/>
      <c r="WLR48" s="41"/>
      <c r="WLS48" s="41"/>
      <c r="WLT48" s="41"/>
      <c r="WLU48" s="41"/>
      <c r="WLV48" s="41"/>
      <c r="WLW48" s="41"/>
      <c r="WLX48" s="41"/>
      <c r="WLY48" s="41"/>
      <c r="WLZ48" s="41"/>
      <c r="WMA48" s="41"/>
      <c r="WMB48" s="41"/>
      <c r="WMC48" s="41"/>
      <c r="WMD48" s="41"/>
      <c r="WME48" s="41"/>
      <c r="WMF48" s="41"/>
      <c r="WMG48" s="41"/>
      <c r="WMH48" s="41"/>
      <c r="WMI48" s="41"/>
      <c r="WMJ48" s="41"/>
      <c r="WMK48" s="41"/>
      <c r="WML48" s="41"/>
      <c r="WMM48" s="41"/>
      <c r="WMN48" s="41"/>
      <c r="WMO48" s="41"/>
      <c r="WMP48" s="41"/>
      <c r="WMQ48" s="41"/>
      <c r="WMR48" s="41"/>
      <c r="WMS48" s="41"/>
      <c r="WMT48" s="41"/>
      <c r="WMU48" s="41"/>
      <c r="WMV48" s="41"/>
      <c r="WMW48" s="41"/>
      <c r="WMX48" s="41"/>
      <c r="WMY48" s="41"/>
      <c r="WMZ48" s="41"/>
      <c r="WNA48" s="41"/>
      <c r="WNB48" s="41"/>
      <c r="WNC48" s="41"/>
      <c r="WND48" s="41"/>
      <c r="WNE48" s="41"/>
      <c r="WNF48" s="41"/>
      <c r="WNG48" s="41"/>
      <c r="WNH48" s="41"/>
      <c r="WNI48" s="41"/>
      <c r="WNJ48" s="41"/>
      <c r="WNK48" s="41"/>
      <c r="WNL48" s="41"/>
      <c r="WNM48" s="41"/>
      <c r="WNN48" s="41"/>
      <c r="WNO48" s="41"/>
      <c r="WNP48" s="41"/>
      <c r="WNQ48" s="41"/>
      <c r="WNR48" s="41"/>
      <c r="WNS48" s="41"/>
      <c r="WNT48" s="41"/>
      <c r="WNU48" s="41"/>
      <c r="WNV48" s="41"/>
      <c r="WNW48" s="41"/>
      <c r="WNX48" s="41"/>
      <c r="WNY48" s="41"/>
      <c r="WNZ48" s="41"/>
      <c r="WOA48" s="41"/>
      <c r="WOB48" s="41"/>
      <c r="WOC48" s="41"/>
      <c r="WOD48" s="41"/>
      <c r="WOE48" s="41"/>
      <c r="WOF48" s="41"/>
      <c r="WOG48" s="41"/>
      <c r="WOH48" s="41"/>
      <c r="WOI48" s="41"/>
      <c r="WOJ48" s="41"/>
      <c r="WOK48" s="41"/>
      <c r="WOL48" s="41"/>
      <c r="WOM48" s="41"/>
      <c r="WON48" s="41"/>
      <c r="WOO48" s="41"/>
      <c r="WOP48" s="41"/>
      <c r="WOQ48" s="41"/>
      <c r="WOR48" s="41"/>
      <c r="WOS48" s="41"/>
      <c r="WOT48" s="41"/>
      <c r="WOU48" s="41"/>
      <c r="WOV48" s="41"/>
      <c r="WOW48" s="41"/>
      <c r="WOX48" s="41"/>
      <c r="WOY48" s="41"/>
      <c r="WOZ48" s="41"/>
      <c r="WPA48" s="41"/>
      <c r="WPB48" s="41"/>
      <c r="WPC48" s="41"/>
      <c r="WPD48" s="41"/>
      <c r="WPE48" s="41"/>
      <c r="WPF48" s="41"/>
      <c r="WPG48" s="41"/>
      <c r="WPH48" s="41"/>
      <c r="WPI48" s="41"/>
      <c r="WPJ48" s="41"/>
      <c r="WPK48" s="41"/>
      <c r="WPL48" s="41"/>
      <c r="WPM48" s="41"/>
      <c r="WPN48" s="41"/>
      <c r="WPO48" s="41"/>
      <c r="WPP48" s="41"/>
      <c r="WPQ48" s="41"/>
      <c r="WPR48" s="41"/>
      <c r="WPS48" s="41"/>
      <c r="WPT48" s="41"/>
      <c r="WPU48" s="41"/>
      <c r="WPV48" s="41"/>
      <c r="WPW48" s="41"/>
      <c r="WPX48" s="41"/>
      <c r="WPY48" s="41"/>
      <c r="WPZ48" s="41"/>
      <c r="WQA48" s="41"/>
      <c r="WQB48" s="41"/>
      <c r="WQC48" s="41"/>
      <c r="WQD48" s="41"/>
      <c r="WQE48" s="41"/>
      <c r="WQF48" s="41"/>
      <c r="WQG48" s="41"/>
      <c r="WQH48" s="41"/>
      <c r="WQI48" s="41"/>
      <c r="WQJ48" s="41"/>
      <c r="WQK48" s="41"/>
      <c r="WQL48" s="41"/>
      <c r="WQM48" s="41"/>
      <c r="WQN48" s="41"/>
      <c r="WQO48" s="41"/>
      <c r="WQP48" s="41"/>
      <c r="WQQ48" s="41"/>
      <c r="WQR48" s="41"/>
      <c r="WQS48" s="41"/>
      <c r="WQT48" s="41"/>
      <c r="WQU48" s="41"/>
      <c r="WQV48" s="41"/>
      <c r="WQW48" s="41"/>
      <c r="WQX48" s="41"/>
      <c r="WQY48" s="41"/>
      <c r="WQZ48" s="41"/>
      <c r="WRA48" s="41"/>
      <c r="WRB48" s="41"/>
      <c r="WRC48" s="41"/>
      <c r="WRD48" s="41"/>
      <c r="WRE48" s="41"/>
      <c r="WRF48" s="41"/>
      <c r="WRG48" s="41"/>
      <c r="WRH48" s="41"/>
      <c r="WRI48" s="41"/>
      <c r="WRJ48" s="41"/>
      <c r="WRK48" s="41"/>
      <c r="WRL48" s="41"/>
      <c r="WRM48" s="41"/>
      <c r="WRN48" s="41"/>
      <c r="WRO48" s="41"/>
      <c r="WRP48" s="41"/>
      <c r="WRQ48" s="41"/>
      <c r="WRR48" s="41"/>
      <c r="WRS48" s="41"/>
      <c r="WRT48" s="41"/>
      <c r="WRU48" s="41"/>
      <c r="WRV48" s="41"/>
      <c r="WRW48" s="41"/>
      <c r="WRX48" s="41"/>
      <c r="WRY48" s="41"/>
      <c r="WRZ48" s="41"/>
      <c r="WSA48" s="41"/>
      <c r="WSB48" s="41"/>
      <c r="WSC48" s="41"/>
      <c r="WSD48" s="41"/>
      <c r="WSE48" s="41"/>
      <c r="WSF48" s="41"/>
      <c r="WSG48" s="41"/>
      <c r="WSH48" s="41"/>
      <c r="WSI48" s="41"/>
      <c r="WSJ48" s="41"/>
      <c r="WSK48" s="41"/>
      <c r="WSL48" s="41"/>
      <c r="WSM48" s="41"/>
      <c r="WSN48" s="41"/>
      <c r="WSO48" s="41"/>
      <c r="WSP48" s="41"/>
      <c r="WSQ48" s="41"/>
      <c r="WSR48" s="41"/>
      <c r="WSS48" s="41"/>
      <c r="WST48" s="41"/>
      <c r="WSU48" s="41"/>
      <c r="WSV48" s="41"/>
      <c r="WSW48" s="41"/>
      <c r="WSX48" s="41"/>
      <c r="WSY48" s="41"/>
      <c r="WSZ48" s="41"/>
      <c r="WTA48" s="41"/>
      <c r="WTB48" s="41"/>
      <c r="WTC48" s="41"/>
      <c r="WTD48" s="41"/>
      <c r="WTE48" s="41"/>
      <c r="WTF48" s="41"/>
      <c r="WTG48" s="41"/>
      <c r="WTH48" s="41"/>
      <c r="WTI48" s="41"/>
      <c r="WTJ48" s="41"/>
      <c r="WTK48" s="41"/>
      <c r="WTL48" s="41"/>
      <c r="WTM48" s="41"/>
      <c r="WTN48" s="41"/>
      <c r="WTO48" s="41"/>
      <c r="WTP48" s="41"/>
      <c r="WTQ48" s="41"/>
      <c r="WTR48" s="41"/>
      <c r="WTS48" s="41"/>
      <c r="WTT48" s="41"/>
      <c r="WTU48" s="41"/>
      <c r="WTV48" s="41"/>
      <c r="WTW48" s="41"/>
      <c r="WTX48" s="41"/>
      <c r="WTY48" s="41"/>
      <c r="WTZ48" s="41"/>
      <c r="WUA48" s="41"/>
      <c r="WUB48" s="41"/>
      <c r="WUC48" s="41"/>
      <c r="WUD48" s="41"/>
      <c r="WUE48" s="41"/>
      <c r="WUF48" s="41"/>
      <c r="WUG48" s="41"/>
      <c r="WUH48" s="41"/>
      <c r="WUI48" s="41"/>
      <c r="WUJ48" s="41"/>
      <c r="WUK48" s="41"/>
      <c r="WUL48" s="41"/>
      <c r="WUM48" s="41"/>
      <c r="WUN48" s="41"/>
      <c r="WUO48" s="41"/>
      <c r="WUP48" s="41"/>
      <c r="WUQ48" s="41"/>
      <c r="WUR48" s="41"/>
      <c r="WUS48" s="41"/>
      <c r="WUT48" s="41"/>
      <c r="WUU48" s="41"/>
      <c r="WUV48" s="41"/>
      <c r="WUW48" s="41"/>
      <c r="WUX48" s="41"/>
      <c r="WUY48" s="41"/>
      <c r="WUZ48" s="41"/>
      <c r="WVA48" s="41"/>
      <c r="WVB48" s="41"/>
      <c r="WVC48" s="41"/>
      <c r="WVD48" s="41"/>
      <c r="WVE48" s="41"/>
      <c r="WVF48" s="41"/>
      <c r="WVG48" s="41"/>
      <c r="WVH48" s="41"/>
      <c r="WVI48" s="41"/>
      <c r="WVJ48" s="41"/>
      <c r="WVK48" s="41"/>
      <c r="WVL48" s="41"/>
      <c r="WVM48" s="41"/>
      <c r="WVN48" s="41"/>
      <c r="WVO48" s="41"/>
      <c r="WVP48" s="41"/>
      <c r="WVQ48" s="41"/>
      <c r="WVR48" s="41"/>
      <c r="WVS48" s="41"/>
      <c r="WVT48" s="41"/>
      <c r="WVU48" s="41"/>
      <c r="WVV48" s="41"/>
      <c r="WVW48" s="41"/>
      <c r="WVX48" s="41"/>
      <c r="WVY48" s="41"/>
      <c r="WVZ48" s="41"/>
      <c r="WWA48" s="41"/>
      <c r="WWB48" s="41"/>
      <c r="WWC48" s="41"/>
      <c r="WWD48" s="41"/>
      <c r="WWE48" s="41"/>
      <c r="WWF48" s="41"/>
      <c r="WWG48" s="41"/>
      <c r="WWH48" s="41"/>
      <c r="WWI48" s="41"/>
      <c r="WWJ48" s="41"/>
      <c r="WWK48" s="41"/>
      <c r="WWL48" s="41"/>
      <c r="WWM48" s="41"/>
      <c r="WWN48" s="41"/>
      <c r="WWO48" s="41"/>
      <c r="WWP48" s="41"/>
      <c r="WWQ48" s="41"/>
      <c r="WWR48" s="41"/>
      <c r="WWS48" s="41"/>
      <c r="WWT48" s="41"/>
      <c r="WWU48" s="41"/>
      <c r="WWV48" s="41"/>
      <c r="WWW48" s="41"/>
      <c r="WWX48" s="41"/>
      <c r="WWY48" s="41"/>
      <c r="WWZ48" s="41"/>
      <c r="WXA48" s="41"/>
      <c r="WXB48" s="41"/>
      <c r="WXC48" s="41"/>
      <c r="WXD48" s="41"/>
      <c r="WXE48" s="41"/>
      <c r="WXF48" s="41"/>
      <c r="WXG48" s="41"/>
      <c r="WXH48" s="41"/>
      <c r="WXI48" s="41"/>
      <c r="WXJ48" s="41"/>
      <c r="WXK48" s="41"/>
      <c r="WXL48" s="41"/>
      <c r="WXM48" s="41"/>
      <c r="WXN48" s="41"/>
      <c r="WXO48" s="41"/>
      <c r="WXP48" s="41"/>
      <c r="WXQ48" s="41"/>
      <c r="WXR48" s="41"/>
      <c r="WXS48" s="41"/>
      <c r="WXT48" s="41"/>
      <c r="WXU48" s="41"/>
      <c r="WXV48" s="41"/>
      <c r="WXW48" s="41"/>
      <c r="WXX48" s="41"/>
      <c r="WXY48" s="41"/>
      <c r="WXZ48" s="41"/>
      <c r="WYA48" s="41"/>
      <c r="WYB48" s="41"/>
      <c r="WYC48" s="41"/>
      <c r="WYD48" s="41"/>
      <c r="WYE48" s="41"/>
      <c r="WYF48" s="41"/>
      <c r="WYG48" s="41"/>
      <c r="WYH48" s="41"/>
      <c r="WYI48" s="41"/>
      <c r="WYJ48" s="41"/>
      <c r="WYK48" s="41"/>
      <c r="WYL48" s="41"/>
      <c r="WYM48" s="41"/>
      <c r="WYN48" s="41"/>
      <c r="WYO48" s="41"/>
      <c r="WYP48" s="41"/>
      <c r="WYQ48" s="41"/>
      <c r="WYR48" s="41"/>
      <c r="WYS48" s="41"/>
      <c r="WYT48" s="41"/>
      <c r="WYU48" s="41"/>
      <c r="WYV48" s="41"/>
      <c r="WYW48" s="41"/>
      <c r="WYX48" s="41"/>
      <c r="WYY48" s="41"/>
      <c r="WYZ48" s="41"/>
      <c r="WZA48" s="41"/>
      <c r="WZB48" s="41"/>
      <c r="WZC48" s="41"/>
      <c r="WZD48" s="41"/>
      <c r="WZE48" s="41"/>
      <c r="WZF48" s="41"/>
      <c r="WZG48" s="41"/>
      <c r="WZH48" s="41"/>
      <c r="WZI48" s="41"/>
      <c r="WZJ48" s="41"/>
      <c r="WZK48" s="41"/>
      <c r="WZL48" s="41"/>
      <c r="WZM48" s="41"/>
      <c r="WZN48" s="41"/>
      <c r="WZO48" s="41"/>
      <c r="WZP48" s="41"/>
      <c r="WZQ48" s="41"/>
      <c r="WZR48" s="41"/>
      <c r="WZS48" s="41"/>
      <c r="WZT48" s="41"/>
      <c r="WZU48" s="41"/>
      <c r="WZV48" s="41"/>
      <c r="WZW48" s="41"/>
      <c r="WZX48" s="41"/>
      <c r="WZY48" s="41"/>
      <c r="WZZ48" s="41"/>
      <c r="XAA48" s="41"/>
      <c r="XAB48" s="41"/>
      <c r="XAC48" s="41"/>
      <c r="XAD48" s="41"/>
      <c r="XAE48" s="41"/>
      <c r="XAF48" s="41"/>
      <c r="XAG48" s="41"/>
      <c r="XAH48" s="41"/>
      <c r="XAI48" s="41"/>
      <c r="XAJ48" s="41"/>
      <c r="XAK48" s="41"/>
      <c r="XAL48" s="41"/>
      <c r="XAM48" s="41"/>
      <c r="XAN48" s="41"/>
      <c r="XAO48" s="41"/>
      <c r="XAP48" s="41"/>
      <c r="XAQ48" s="41"/>
      <c r="XAR48" s="41"/>
      <c r="XAS48" s="41"/>
      <c r="XAT48" s="41"/>
      <c r="XAU48" s="41"/>
      <c r="XAV48" s="41"/>
      <c r="XAW48" s="41"/>
      <c r="XAX48" s="41"/>
      <c r="XAY48" s="41"/>
      <c r="XAZ48" s="41"/>
      <c r="XBA48" s="41"/>
      <c r="XBB48" s="41"/>
      <c r="XBC48" s="41"/>
      <c r="XBD48" s="41"/>
      <c r="XBE48" s="41"/>
      <c r="XBF48" s="41"/>
      <c r="XBG48" s="41"/>
      <c r="XBH48" s="41"/>
      <c r="XBI48" s="41"/>
      <c r="XBJ48" s="41"/>
      <c r="XBK48" s="41"/>
      <c r="XBL48" s="41"/>
      <c r="XBM48" s="41"/>
      <c r="XBN48" s="41"/>
      <c r="XBO48" s="41"/>
      <c r="XBP48" s="41"/>
      <c r="XBQ48" s="41"/>
      <c r="XBR48" s="41"/>
      <c r="XBS48" s="41"/>
      <c r="XBT48" s="41"/>
      <c r="XBU48" s="41"/>
      <c r="XBV48" s="41"/>
      <c r="XBW48" s="41"/>
      <c r="XBX48" s="41"/>
      <c r="XBY48" s="41"/>
      <c r="XBZ48" s="41"/>
      <c r="XCA48" s="41"/>
      <c r="XCB48" s="41"/>
      <c r="XCC48" s="41"/>
      <c r="XCD48" s="41"/>
      <c r="XCE48" s="41"/>
      <c r="XCF48" s="41"/>
      <c r="XCG48" s="41"/>
      <c r="XCH48" s="41"/>
      <c r="XCI48" s="41"/>
      <c r="XCJ48" s="41"/>
      <c r="XCK48" s="41"/>
      <c r="XCL48" s="41"/>
      <c r="XCM48" s="41"/>
      <c r="XCN48" s="41"/>
      <c r="XCO48" s="41"/>
      <c r="XCP48" s="41"/>
      <c r="XCQ48" s="41"/>
      <c r="XCR48" s="41"/>
      <c r="XCS48" s="41"/>
      <c r="XCT48" s="41"/>
      <c r="XCU48" s="41"/>
      <c r="XCV48" s="41"/>
      <c r="XCW48" s="41"/>
      <c r="XCX48" s="41"/>
      <c r="XCY48" s="41"/>
      <c r="XCZ48" s="41"/>
      <c r="XDA48" s="41"/>
      <c r="XDB48" s="41"/>
      <c r="XDC48" s="41"/>
      <c r="XDD48" s="41"/>
      <c r="XDE48" s="41"/>
      <c r="XDF48" s="41"/>
      <c r="XDG48" s="41"/>
      <c r="XDH48" s="41"/>
      <c r="XDI48" s="41"/>
      <c r="XDJ48" s="41"/>
      <c r="XDK48" s="41"/>
      <c r="XDL48" s="41"/>
      <c r="XDM48" s="41"/>
      <c r="XDN48" s="41"/>
      <c r="XDO48" s="41"/>
      <c r="XDP48" s="41"/>
      <c r="XDQ48" s="41"/>
      <c r="XDR48" s="41"/>
      <c r="XDS48" s="41"/>
      <c r="XDT48" s="41"/>
      <c r="XDU48" s="41"/>
      <c r="XDV48" s="41"/>
    </row>
    <row r="49" spans="1:16350" s="78" customFormat="1" ht="15" customHeight="1" x14ac:dyDescent="0.25">
      <c r="B49" s="44" t="s">
        <v>69</v>
      </c>
      <c r="C49" s="44"/>
      <c r="D49" s="44"/>
      <c r="E49" s="44"/>
      <c r="F49" s="44"/>
      <c r="G49" s="44"/>
      <c r="H49" s="44"/>
      <c r="I49" s="44"/>
      <c r="J49" s="44"/>
      <c r="K49" s="44"/>
      <c r="L49" s="44"/>
      <c r="M49" s="44"/>
      <c r="N49" s="44"/>
      <c r="O49" s="44"/>
      <c r="P49" s="44"/>
      <c r="Q49" s="44"/>
      <c r="R49" s="44"/>
      <c r="S49" s="44"/>
      <c r="T49" s="338">
        <v>19.076000000000001</v>
      </c>
      <c r="U49" s="338">
        <v>22.513999999999999</v>
      </c>
      <c r="V49" s="338">
        <v>27.030999999999999</v>
      </c>
      <c r="W49" s="338">
        <v>34.082000000000001</v>
      </c>
      <c r="X49" s="338">
        <f>+AD49</f>
        <v>39.841999999999999</v>
      </c>
      <c r="Y49" s="338"/>
      <c r="Z49" s="222"/>
      <c r="AA49" s="338">
        <f>'Operating Data'!AA130</f>
        <v>35.51</v>
      </c>
      <c r="AB49" s="338">
        <f>'Operating Data'!AB130</f>
        <v>38.802</v>
      </c>
      <c r="AC49" s="338">
        <f>'Operating Data'!AC130</f>
        <v>38.011000000000003</v>
      </c>
      <c r="AD49" s="338">
        <f>'Operating Data'!AD130</f>
        <v>39.841999999999999</v>
      </c>
      <c r="AE49" s="347">
        <f>'Operating Data'!AE130</f>
        <v>44.773000000000003</v>
      </c>
      <c r="AF49" s="347"/>
      <c r="AG49" s="347"/>
      <c r="AH49" s="347"/>
      <c r="AI49" s="222"/>
      <c r="AJ49" s="338"/>
      <c r="AK49" s="354"/>
      <c r="AL49" s="354"/>
      <c r="AM49" s="354"/>
      <c r="AN49" s="338"/>
      <c r="AO49" s="354"/>
      <c r="AP49" s="354"/>
      <c r="AQ49" s="354"/>
      <c r="AR49" s="222"/>
      <c r="AS49" s="222"/>
      <c r="AT49" s="222"/>
      <c r="AU49" s="222"/>
      <c r="AV49" s="222"/>
      <c r="AW49" s="222"/>
      <c r="AX49" s="222"/>
      <c r="AY49"/>
    </row>
    <row r="50" spans="1:16350" s="78" customFormat="1" ht="15" customHeight="1" x14ac:dyDescent="0.25">
      <c r="B50" s="37" t="s">
        <v>68</v>
      </c>
      <c r="C50" s="37"/>
      <c r="D50" s="37"/>
      <c r="E50" s="37"/>
      <c r="F50" s="37"/>
      <c r="G50" s="37"/>
      <c r="H50" s="37"/>
      <c r="I50" s="37"/>
      <c r="J50" s="37"/>
      <c r="K50" s="37"/>
      <c r="L50" s="37"/>
      <c r="M50" s="37"/>
      <c r="N50" s="37"/>
      <c r="O50" s="37"/>
      <c r="P50" s="37"/>
      <c r="Q50" s="37"/>
      <c r="R50" s="37"/>
      <c r="S50" s="37"/>
      <c r="T50" s="338">
        <v>6.8810000000000002</v>
      </c>
      <c r="U50" s="338">
        <v>6.8810000000000002</v>
      </c>
      <c r="V50" s="338">
        <v>18.571999999999999</v>
      </c>
      <c r="W50" s="338">
        <v>18.701000000000001</v>
      </c>
      <c r="X50" s="338">
        <f>+AD50</f>
        <v>18.725999999999999</v>
      </c>
      <c r="Y50" s="338"/>
      <c r="Z50" s="222"/>
      <c r="AA50" s="338">
        <f>'Operating Data'!AA131</f>
        <v>18.702000000000002</v>
      </c>
      <c r="AB50" s="338">
        <f>'Operating Data'!AB131</f>
        <v>18.710999999999999</v>
      </c>
      <c r="AC50" s="338">
        <f>'Operating Data'!AC131</f>
        <v>18.722000000000001</v>
      </c>
      <c r="AD50" s="338">
        <f>'Operating Data'!AD131</f>
        <v>18.725999999999999</v>
      </c>
      <c r="AE50" s="347">
        <f>'Operating Data'!AE131</f>
        <v>18.739999999999998</v>
      </c>
      <c r="AF50" s="347"/>
      <c r="AG50" s="347"/>
      <c r="AH50" s="347"/>
      <c r="AI50" s="222"/>
      <c r="AJ50" s="338"/>
      <c r="AK50" s="354"/>
      <c r="AL50" s="354"/>
      <c r="AM50" s="354"/>
      <c r="AN50" s="338"/>
      <c r="AO50" s="354"/>
      <c r="AP50" s="354"/>
      <c r="AQ50" s="354"/>
      <c r="AR50" s="222"/>
      <c r="AS50" s="222"/>
      <c r="AT50" s="222"/>
      <c r="AU50" s="222"/>
      <c r="AV50" s="222"/>
      <c r="AW50" s="222"/>
      <c r="AX50" s="222"/>
      <c r="AY50"/>
    </row>
    <row r="51" spans="1:16350" s="78" customFormat="1" ht="15" customHeight="1" x14ac:dyDescent="0.25">
      <c r="B51" s="4"/>
      <c r="C51" s="4"/>
      <c r="D51" s="4"/>
      <c r="E51" s="4"/>
      <c r="F51" s="4"/>
      <c r="G51" s="4"/>
      <c r="H51" s="4"/>
      <c r="I51" s="4"/>
      <c r="J51" s="4"/>
      <c r="K51" s="4"/>
      <c r="L51" s="4"/>
      <c r="M51" s="4"/>
      <c r="N51" s="4"/>
      <c r="O51" s="4"/>
      <c r="P51" s="4"/>
      <c r="Q51" s="4"/>
      <c r="R51" s="4"/>
      <c r="S51" s="4"/>
      <c r="T51" s="338"/>
      <c r="U51" s="338"/>
      <c r="V51" s="338"/>
      <c r="W51" s="338"/>
      <c r="X51" s="338"/>
      <c r="Y51" s="338"/>
      <c r="Z51" s="222"/>
      <c r="AA51" s="338"/>
      <c r="AB51" s="338"/>
      <c r="AC51" s="338"/>
      <c r="AD51" s="338"/>
      <c r="AE51" s="347"/>
      <c r="AF51" s="347"/>
      <c r="AG51" s="347"/>
      <c r="AH51" s="347"/>
      <c r="AI51" s="222"/>
      <c r="AJ51" s="338"/>
      <c r="AK51" s="347"/>
      <c r="AL51" s="347"/>
      <c r="AM51" s="347"/>
      <c r="AN51" s="338"/>
      <c r="AO51" s="347"/>
      <c r="AP51" s="347"/>
      <c r="AQ51" s="347"/>
      <c r="AR51" s="222"/>
      <c r="AS51" s="222"/>
      <c r="AT51" s="222"/>
      <c r="AU51" s="222"/>
      <c r="AV51" s="222"/>
      <c r="AW51" s="222"/>
      <c r="AX51" s="222"/>
      <c r="AY51"/>
    </row>
    <row r="52" spans="1:16350" s="78" customFormat="1" ht="15" customHeight="1" x14ac:dyDescent="0.25">
      <c r="B52" s="34" t="s">
        <v>147</v>
      </c>
      <c r="C52" s="34"/>
      <c r="D52" s="34"/>
      <c r="E52" s="34"/>
      <c r="F52" s="34"/>
      <c r="G52" s="34"/>
      <c r="H52" s="34"/>
      <c r="I52" s="34"/>
      <c r="J52" s="34"/>
      <c r="K52" s="34"/>
      <c r="L52" s="34"/>
      <c r="M52" s="34"/>
      <c r="N52" s="34"/>
      <c r="O52" s="34"/>
      <c r="P52" s="34"/>
      <c r="Q52" s="34"/>
      <c r="R52" s="34"/>
      <c r="S52" s="34"/>
      <c r="T52" s="338"/>
      <c r="U52" s="338"/>
      <c r="V52" s="338"/>
      <c r="W52" s="338"/>
      <c r="X52" s="338"/>
      <c r="Y52" s="338"/>
      <c r="Z52" s="222"/>
      <c r="AA52" s="338"/>
      <c r="AB52" s="338"/>
      <c r="AC52" s="338"/>
      <c r="AD52" s="338"/>
      <c r="AE52" s="347"/>
      <c r="AF52" s="347"/>
      <c r="AG52" s="347"/>
      <c r="AH52" s="347"/>
      <c r="AI52" s="222"/>
      <c r="AJ52" s="338"/>
      <c r="AK52" s="347"/>
      <c r="AL52" s="347"/>
      <c r="AM52" s="347"/>
      <c r="AN52" s="338"/>
      <c r="AO52" s="347"/>
      <c r="AP52" s="347"/>
      <c r="AQ52" s="347"/>
      <c r="AR52" s="222"/>
      <c r="AS52" s="222"/>
      <c r="AT52" s="222"/>
      <c r="AU52" s="222"/>
      <c r="AV52" s="222"/>
      <c r="AW52" s="222"/>
      <c r="AX52" s="222"/>
      <c r="AY52"/>
    </row>
    <row r="53" spans="1:16350" s="78" customFormat="1" ht="15" customHeight="1" x14ac:dyDescent="0.25">
      <c r="B53" s="161" t="s">
        <v>69</v>
      </c>
      <c r="C53" s="161"/>
      <c r="D53" s="161"/>
      <c r="E53" s="161"/>
      <c r="F53" s="161"/>
      <c r="G53" s="161"/>
      <c r="H53" s="161"/>
      <c r="I53" s="161"/>
      <c r="J53" s="161"/>
      <c r="K53" s="161"/>
      <c r="L53" s="161"/>
      <c r="M53" s="161"/>
      <c r="N53" s="161"/>
      <c r="O53" s="161"/>
      <c r="P53" s="161"/>
      <c r="Q53" s="161"/>
      <c r="R53" s="161"/>
      <c r="S53" s="161"/>
      <c r="T53" s="338">
        <v>1922.991</v>
      </c>
      <c r="U53" s="338">
        <v>2578.1669999999999</v>
      </c>
      <c r="V53" s="338">
        <v>3208.2089999999998</v>
      </c>
      <c r="W53" s="338">
        <v>3983.1039999999998</v>
      </c>
      <c r="X53" s="338">
        <f>+AD53</f>
        <v>4593.9399999999996</v>
      </c>
      <c r="Y53" s="338"/>
      <c r="Z53" s="338"/>
      <c r="AA53" s="338">
        <f>'Operating Data'!AA134</f>
        <v>4157.4250000000002</v>
      </c>
      <c r="AB53" s="338">
        <f>'Operating Data'!AB134</f>
        <v>4304.2690000000002</v>
      </c>
      <c r="AC53" s="338">
        <f>'Operating Data'!AC134</f>
        <v>4430.2389999999996</v>
      </c>
      <c r="AD53" s="338">
        <f>'Operating Data'!AD134</f>
        <v>4593.9399999999996</v>
      </c>
      <c r="AE53" s="338">
        <f>'Operating Data'!AE134</f>
        <v>4854.1869999999999</v>
      </c>
      <c r="AF53" s="347"/>
      <c r="AG53" s="347"/>
      <c r="AH53" s="347"/>
      <c r="AI53" s="222"/>
      <c r="AJ53" s="338"/>
      <c r="AK53" s="354"/>
      <c r="AL53" s="354"/>
      <c r="AM53" s="354"/>
      <c r="AN53" s="338"/>
      <c r="AO53" s="354"/>
      <c r="AP53" s="354"/>
      <c r="AQ53" s="354"/>
      <c r="AR53" s="222"/>
      <c r="AS53" s="222"/>
      <c r="AT53" s="222"/>
      <c r="AU53" s="222"/>
      <c r="AV53" s="222"/>
      <c r="AW53" s="222"/>
      <c r="AX53" s="222"/>
      <c r="AY53"/>
    </row>
    <row r="54" spans="1:16350" s="78" customFormat="1" ht="15" customHeight="1" x14ac:dyDescent="0.25">
      <c r="B54" s="205" t="s">
        <v>160</v>
      </c>
      <c r="C54" s="161"/>
      <c r="D54" s="161"/>
      <c r="E54" s="161"/>
      <c r="F54" s="161"/>
      <c r="G54" s="161"/>
      <c r="H54" s="161"/>
      <c r="I54" s="161"/>
      <c r="J54" s="161"/>
      <c r="K54" s="161"/>
      <c r="L54" s="161"/>
      <c r="M54" s="161"/>
      <c r="N54" s="161"/>
      <c r="O54" s="161"/>
      <c r="P54" s="161"/>
      <c r="Q54" s="161"/>
      <c r="R54" s="161"/>
      <c r="S54" s="161"/>
      <c r="T54" s="358" t="s">
        <v>23</v>
      </c>
      <c r="U54" s="358">
        <v>0.41070893200610825</v>
      </c>
      <c r="V54" s="358">
        <v>0.50903986706166515</v>
      </c>
      <c r="W54" s="358">
        <v>0.62527662234482184</v>
      </c>
      <c r="X54" s="338">
        <f>+AD54</f>
        <v>0.71503025999642933</v>
      </c>
      <c r="Y54" s="338"/>
      <c r="Z54" s="358"/>
      <c r="AA54" s="358">
        <f>'Operating Data'!AA135</f>
        <v>0.65126469033704715</v>
      </c>
      <c r="AB54" s="358">
        <f>'Operating Data'!AB135</f>
        <v>0.67277108878163372</v>
      </c>
      <c r="AC54" s="358">
        <f>'Operating Data'!AC135</f>
        <v>0.69086330330553225</v>
      </c>
      <c r="AD54" s="358">
        <f>'Operating Data'!AD135</f>
        <v>0.71503025999642933</v>
      </c>
      <c r="AE54" s="358">
        <f>'Operating Data'!AE135</f>
        <v>0.75383862076762476</v>
      </c>
      <c r="AF54" s="347"/>
      <c r="AG54" s="347"/>
      <c r="AH54" s="347"/>
      <c r="AI54" s="222"/>
      <c r="AJ54" s="338"/>
      <c r="AK54" s="354"/>
      <c r="AL54" s="354"/>
      <c r="AM54" s="354"/>
      <c r="AN54" s="338"/>
      <c r="AO54" s="354"/>
      <c r="AP54" s="354"/>
      <c r="AQ54" s="354"/>
      <c r="AR54" s="222"/>
      <c r="AS54" s="222"/>
      <c r="AT54" s="222"/>
      <c r="AU54" s="222"/>
      <c r="AV54" s="222"/>
      <c r="AW54" s="222"/>
      <c r="AX54" s="222"/>
      <c r="AY54"/>
    </row>
    <row r="55" spans="1:16350" s="78" customFormat="1" ht="15" customHeight="1" x14ac:dyDescent="0.25">
      <c r="B55" s="44" t="s">
        <v>68</v>
      </c>
      <c r="C55" s="44"/>
      <c r="D55" s="44"/>
      <c r="E55" s="44"/>
      <c r="F55" s="44"/>
      <c r="G55" s="44"/>
      <c r="H55" s="44"/>
      <c r="I55" s="44"/>
      <c r="J55" s="44"/>
      <c r="K55" s="44"/>
      <c r="L55" s="44"/>
      <c r="M55" s="44"/>
      <c r="N55" s="44"/>
      <c r="O55" s="44"/>
      <c r="P55" s="44"/>
      <c r="Q55" s="44"/>
      <c r="R55" s="44"/>
      <c r="S55" s="44"/>
      <c r="T55" s="338">
        <v>644.31700000000001</v>
      </c>
      <c r="U55" s="338">
        <v>666.08399999999995</v>
      </c>
      <c r="V55" s="338">
        <v>1368.8430000000001</v>
      </c>
      <c r="W55" s="338">
        <v>1372.72</v>
      </c>
      <c r="X55" s="338">
        <f>+AD55</f>
        <v>1373.145</v>
      </c>
      <c r="Y55" s="338"/>
      <c r="Z55" s="338"/>
      <c r="AA55" s="338">
        <f>'Operating Data'!AA136</f>
        <v>1375.6289999999999</v>
      </c>
      <c r="AB55" s="338">
        <f>'Operating Data'!AB136</f>
        <v>1377.675</v>
      </c>
      <c r="AC55" s="338">
        <f>'Operating Data'!AC136</f>
        <v>1373.3150000000001</v>
      </c>
      <c r="AD55" s="338">
        <f>'Operating Data'!AD136</f>
        <v>1373.145</v>
      </c>
      <c r="AE55" s="338">
        <f>'Operating Data'!AE136</f>
        <v>1376.1379999999999</v>
      </c>
      <c r="AF55" s="347"/>
      <c r="AG55" s="347"/>
      <c r="AH55" s="347"/>
      <c r="AI55" s="222"/>
      <c r="AJ55" s="338"/>
      <c r="AK55" s="354"/>
      <c r="AL55" s="354"/>
      <c r="AM55" s="354"/>
      <c r="AN55" s="338"/>
      <c r="AO55" s="354"/>
      <c r="AP55" s="354"/>
      <c r="AQ55" s="354"/>
      <c r="AR55" s="222"/>
      <c r="AS55" s="222"/>
      <c r="AT55" s="222"/>
      <c r="AU55" s="222"/>
      <c r="AV55" s="222"/>
      <c r="AW55" s="222"/>
      <c r="AX55" s="222"/>
      <c r="AY55"/>
    </row>
    <row r="56" spans="1:16350" s="78" customFormat="1" ht="15" customHeight="1" x14ac:dyDescent="0.25">
      <c r="B56" s="35"/>
      <c r="C56" s="35"/>
      <c r="D56" s="35"/>
      <c r="E56" s="35"/>
      <c r="F56" s="35"/>
      <c r="G56" s="35"/>
      <c r="H56" s="35"/>
      <c r="I56" s="35"/>
      <c r="J56" s="35"/>
      <c r="K56" s="35"/>
      <c r="L56" s="35"/>
      <c r="M56" s="35"/>
      <c r="N56" s="35"/>
      <c r="O56" s="35"/>
      <c r="P56" s="35"/>
      <c r="Q56" s="35"/>
      <c r="R56" s="35"/>
      <c r="S56" s="35"/>
      <c r="T56" s="359"/>
      <c r="U56" s="359"/>
      <c r="V56" s="287"/>
      <c r="W56" s="222"/>
      <c r="X56" s="253"/>
      <c r="Y56" s="253"/>
      <c r="Z56" s="222"/>
      <c r="AA56" s="222"/>
      <c r="AB56" s="222"/>
      <c r="AC56" s="222"/>
      <c r="AD56" s="222"/>
      <c r="AE56" s="222"/>
      <c r="AF56" s="347"/>
      <c r="AG56" s="347"/>
      <c r="AH56" s="347"/>
      <c r="AI56" s="222"/>
      <c r="AJ56" s="222"/>
      <c r="AK56" s="347"/>
      <c r="AL56" s="347"/>
      <c r="AM56" s="347"/>
      <c r="AN56" s="222"/>
      <c r="AO56" s="347"/>
      <c r="AP56" s="347"/>
      <c r="AQ56" s="347"/>
      <c r="AR56" s="222"/>
      <c r="AS56" s="222"/>
      <c r="AT56" s="222"/>
      <c r="AU56" s="222"/>
      <c r="AV56" s="222"/>
      <c r="AW56" s="222"/>
      <c r="AX56" s="222"/>
      <c r="AY56"/>
    </row>
    <row r="57" spans="1:16350" s="78" customFormat="1" ht="15" customHeight="1" x14ac:dyDescent="0.25">
      <c r="B57" s="48" t="s">
        <v>148</v>
      </c>
      <c r="C57" s="48"/>
      <c r="D57" s="48"/>
      <c r="E57" s="48"/>
      <c r="F57" s="48"/>
      <c r="G57" s="48"/>
      <c r="H57" s="48"/>
      <c r="I57" s="48"/>
      <c r="J57" s="48"/>
      <c r="K57" s="48"/>
      <c r="L57" s="48"/>
      <c r="M57" s="48"/>
      <c r="N57" s="48"/>
      <c r="O57" s="48"/>
      <c r="P57" s="48"/>
      <c r="Q57" s="48"/>
      <c r="R57" s="48"/>
      <c r="S57" s="48"/>
      <c r="T57" s="260">
        <v>10343.085999999999</v>
      </c>
      <c r="U57" s="260">
        <v>10469.967000000001</v>
      </c>
      <c r="V57" s="260">
        <v>11274.154</v>
      </c>
      <c r="W57" s="260">
        <v>11427.066999999999</v>
      </c>
      <c r="X57" s="260">
        <f t="shared" ref="X57:X63" si="21">+AD57</f>
        <v>11582.843000000001</v>
      </c>
      <c r="Y57" s="260"/>
      <c r="Z57" s="260"/>
      <c r="AA57" s="260">
        <f>'Operating Data'!AA152</f>
        <v>11459.252</v>
      </c>
      <c r="AB57" s="260">
        <f>'Operating Data'!AB152</f>
        <v>11492.468999999999</v>
      </c>
      <c r="AC57" s="260">
        <f>'Operating Data'!AC152</f>
        <v>11544.918</v>
      </c>
      <c r="AD57" s="260">
        <f>'Operating Data'!AD152</f>
        <v>11582.843000000001</v>
      </c>
      <c r="AE57" s="260">
        <f>'Operating Data'!AE152</f>
        <v>11634.205</v>
      </c>
      <c r="AF57" s="347"/>
      <c r="AG57" s="347"/>
      <c r="AH57" s="347"/>
      <c r="AI57" s="222"/>
      <c r="AJ57" s="261"/>
      <c r="AK57" s="261"/>
      <c r="AL57" s="261"/>
      <c r="AM57" s="261"/>
      <c r="AN57" s="261"/>
      <c r="AO57" s="261"/>
      <c r="AP57" s="261"/>
      <c r="AQ57" s="261"/>
      <c r="AR57" s="222"/>
      <c r="AS57" s="222"/>
      <c r="AT57" s="222"/>
      <c r="AU57" s="222"/>
      <c r="AV57" s="222"/>
      <c r="AW57" s="222"/>
      <c r="AX57" s="222"/>
      <c r="AY57"/>
    </row>
    <row r="58" spans="1:16350" s="78" customFormat="1" ht="15" customHeight="1" x14ac:dyDescent="0.25">
      <c r="B58" s="44" t="s">
        <v>69</v>
      </c>
      <c r="C58" s="44"/>
      <c r="D58" s="44"/>
      <c r="E58" s="44"/>
      <c r="F58" s="44"/>
      <c r="G58" s="44"/>
      <c r="H58" s="44"/>
      <c r="I58" s="44"/>
      <c r="J58" s="44"/>
      <c r="K58" s="44"/>
      <c r="L58" s="44"/>
      <c r="M58" s="44"/>
      <c r="N58" s="44"/>
      <c r="O58" s="44"/>
      <c r="P58" s="44"/>
      <c r="Q58" s="44"/>
      <c r="R58" s="44"/>
      <c r="S58" s="44"/>
      <c r="T58" s="253">
        <v>6225.643</v>
      </c>
      <c r="U58" s="253">
        <v>6277.3580000000002</v>
      </c>
      <c r="V58" s="253">
        <v>6302.4709999999995</v>
      </c>
      <c r="W58" s="253">
        <v>6370.1469999999999</v>
      </c>
      <c r="X58" s="253">
        <f t="shared" si="21"/>
        <v>6424.8190000000004</v>
      </c>
      <c r="Y58" s="253"/>
      <c r="Z58" s="253"/>
      <c r="AA58" s="253">
        <f>'Operating Data'!AA139</f>
        <v>6383.6180000000004</v>
      </c>
      <c r="AB58" s="253">
        <f>'Operating Data'!AB139</f>
        <v>6397.8209999999999</v>
      </c>
      <c r="AC58" s="253">
        <f>'Operating Data'!AC139</f>
        <v>6412.6130000000003</v>
      </c>
      <c r="AD58" s="253">
        <f>'Operating Data'!AD139</f>
        <v>6424.8190000000004</v>
      </c>
      <c r="AE58" s="253">
        <f>'Operating Data'!AE139</f>
        <v>6439.2920000000004</v>
      </c>
      <c r="AF58" s="347"/>
      <c r="AG58" s="347"/>
      <c r="AH58" s="347"/>
      <c r="AI58" s="222"/>
      <c r="AJ58" s="338"/>
      <c r="AK58" s="338"/>
      <c r="AL58" s="338"/>
      <c r="AM58" s="338"/>
      <c r="AN58" s="338"/>
      <c r="AO58" s="338"/>
      <c r="AP58" s="338"/>
      <c r="AQ58" s="338"/>
      <c r="AR58" s="222"/>
      <c r="AS58" s="222"/>
      <c r="AT58" s="222"/>
      <c r="AU58" s="222"/>
      <c r="AV58" s="222"/>
      <c r="AW58" s="222"/>
      <c r="AX58" s="222"/>
      <c r="AY58"/>
    </row>
    <row r="59" spans="1:16350" s="78" customFormat="1" ht="15" customHeight="1" x14ac:dyDescent="0.25">
      <c r="B59" s="158" t="s">
        <v>149</v>
      </c>
      <c r="C59" s="158"/>
      <c r="D59" s="158"/>
      <c r="E59" s="158"/>
      <c r="F59" s="158"/>
      <c r="G59" s="158"/>
      <c r="H59" s="158"/>
      <c r="I59" s="158"/>
      <c r="J59" s="158"/>
      <c r="K59" s="158"/>
      <c r="L59" s="158"/>
      <c r="M59" s="158"/>
      <c r="N59" s="158"/>
      <c r="O59" s="158"/>
      <c r="P59" s="158"/>
      <c r="Q59" s="158"/>
      <c r="R59" s="158"/>
      <c r="S59" s="158"/>
      <c r="T59" s="360" t="s">
        <v>23</v>
      </c>
      <c r="U59" s="360">
        <f>IFERROR(IF(OR(U58/T58-1&gt;2,U58/T58-1&lt;-0.95),"-",U58/T58-1),"-")</f>
        <v>8.3067724892031958E-3</v>
      </c>
      <c r="V59" s="361">
        <f>IFERROR(IF(OR(V58/U58-1&gt;2,V58/U58-1&lt;-0.95),"-",V58/U58-1),"-")</f>
        <v>4.0005683919890345E-3</v>
      </c>
      <c r="W59" s="362">
        <f>IFERROR(IF(OR(W58/V58-1&gt;2,W58/V58-1&lt;-0.95),"-",W58/V58-1),"-")</f>
        <v>1.0738010535867648E-2</v>
      </c>
      <c r="X59" s="360">
        <f t="shared" si="21"/>
        <v>8.5825334956948218E-3</v>
      </c>
      <c r="Y59" s="360"/>
      <c r="Z59" s="222"/>
      <c r="AA59" s="362" t="str">
        <f>IFERROR(IF(OR(AA58/#REF!-1&gt;2,AA58/#REF!-1&lt;-0.95),"-",AA58/#REF!-1),"-")</f>
        <v>-</v>
      </c>
      <c r="AB59" s="362" t="str">
        <f>IFERROR(IF(OR(AB58/#REF!-1&gt;2,AB58/#REF!-1&lt;-0.95),"-",AB58/#REF!-1),"-")</f>
        <v>-</v>
      </c>
      <c r="AC59" s="362" t="str">
        <f>IFERROR(IF(OR(AC58/#REF!-1&gt;2,AC58/#REF!-1&lt;-0.95),"-",AC58/#REF!-1),"-")</f>
        <v>-</v>
      </c>
      <c r="AD59" s="362">
        <f>IFERROR(IF(OR(AD58/W58-1&gt;2,AD58/W58-1&lt;-0.95),"-",AD58/W58-1),"-")</f>
        <v>8.5825334956948218E-3</v>
      </c>
      <c r="AE59" s="362">
        <f>IFERROR(IF(OR(AE58/AA58-1&gt;2,AE58/AA58-1&lt;-0.95),"-",AE58/AA58-1),"-")</f>
        <v>8.7213865240682864E-3</v>
      </c>
      <c r="AF59" s="347"/>
      <c r="AG59" s="347"/>
      <c r="AH59" s="347"/>
      <c r="AI59" s="222"/>
      <c r="AJ59" s="363"/>
      <c r="AK59" s="363"/>
      <c r="AL59" s="363"/>
      <c r="AM59" s="363"/>
      <c r="AN59" s="363"/>
      <c r="AO59" s="363"/>
      <c r="AP59" s="363"/>
      <c r="AQ59" s="363"/>
      <c r="AR59" s="222"/>
      <c r="AS59" s="222"/>
      <c r="AT59" s="222"/>
      <c r="AU59" s="222"/>
      <c r="AV59" s="222"/>
      <c r="AW59" s="222"/>
      <c r="AX59" s="222"/>
      <c r="AY59"/>
    </row>
    <row r="60" spans="1:16350" s="78" customFormat="1" ht="15" customHeight="1" x14ac:dyDescent="0.25">
      <c r="B60" s="44" t="s">
        <v>68</v>
      </c>
      <c r="C60" s="44"/>
      <c r="D60" s="44"/>
      <c r="E60" s="44"/>
      <c r="F60" s="44"/>
      <c r="G60" s="44"/>
      <c r="H60" s="44"/>
      <c r="I60" s="44"/>
      <c r="J60" s="44"/>
      <c r="K60" s="44"/>
      <c r="L60" s="44"/>
      <c r="M60" s="44"/>
      <c r="N60" s="44"/>
      <c r="O60" s="44"/>
      <c r="P60" s="44"/>
      <c r="Q60" s="44"/>
      <c r="R60" s="44"/>
      <c r="S60" s="44"/>
      <c r="T60" s="253">
        <v>666.40299999999991</v>
      </c>
      <c r="U60" s="253">
        <v>668.49400000000003</v>
      </c>
      <c r="V60" s="253">
        <v>1370.902</v>
      </c>
      <c r="W60" s="253">
        <v>1376.4780000000001</v>
      </c>
      <c r="X60" s="253">
        <f t="shared" si="21"/>
        <v>1383.123</v>
      </c>
      <c r="Y60" s="253"/>
      <c r="Z60" s="253"/>
      <c r="AA60" s="253">
        <f>'Operating Data'!AA144</f>
        <v>1377.982</v>
      </c>
      <c r="AB60" s="253">
        <f>'Operating Data'!AB144</f>
        <v>1379.97</v>
      </c>
      <c r="AC60" s="253">
        <f>'Operating Data'!AC144</f>
        <v>1381.6130000000001</v>
      </c>
      <c r="AD60" s="253">
        <f>'Operating Data'!AD144</f>
        <v>1383.123</v>
      </c>
      <c r="AE60" s="253">
        <f>'Operating Data'!AE144</f>
        <v>1384.337</v>
      </c>
      <c r="AF60" s="347"/>
      <c r="AG60" s="347"/>
      <c r="AH60" s="347"/>
      <c r="AI60" s="222"/>
      <c r="AJ60" s="338"/>
      <c r="AK60" s="338"/>
      <c r="AL60" s="338"/>
      <c r="AM60" s="338"/>
      <c r="AN60" s="338"/>
      <c r="AO60" s="338"/>
      <c r="AP60" s="338"/>
      <c r="AQ60" s="338"/>
      <c r="AR60" s="222"/>
      <c r="AS60" s="222"/>
      <c r="AT60" s="222"/>
      <c r="AU60" s="222"/>
      <c r="AV60" s="222"/>
      <c r="AW60" s="222"/>
      <c r="AX60" s="222"/>
      <c r="AY60"/>
    </row>
    <row r="61" spans="1:16350" s="78" customFormat="1" ht="15" customHeight="1" x14ac:dyDescent="0.25">
      <c r="B61" s="158" t="s">
        <v>149</v>
      </c>
      <c r="C61" s="158"/>
      <c r="D61" s="158"/>
      <c r="E61" s="158"/>
      <c r="F61" s="158"/>
      <c r="G61" s="158"/>
      <c r="H61" s="158"/>
      <c r="I61" s="158"/>
      <c r="J61" s="158"/>
      <c r="K61" s="158"/>
      <c r="L61" s="158"/>
      <c r="M61" s="158"/>
      <c r="N61" s="158"/>
      <c r="O61" s="158"/>
      <c r="P61" s="158"/>
      <c r="Q61" s="158"/>
      <c r="R61" s="158"/>
      <c r="S61" s="158"/>
      <c r="T61" s="360" t="s">
        <v>23</v>
      </c>
      <c r="U61" s="360">
        <f>IFERROR(IF(OR(U60/T60-1&gt;2,U60/T60-1&lt;-0.95),"-",U60/T60-1),"-")</f>
        <v>3.1377409765565023E-3</v>
      </c>
      <c r="V61" s="361">
        <f>IFERROR(IF(OR(V60/U60-1&gt;2,V60/U60-1&lt;-0.95),"-",V60/U60-1),"-")</f>
        <v>1.0507319437422025</v>
      </c>
      <c r="W61" s="362">
        <f>IFERROR(IF(OR(W60/V60-1&gt;2,W60/V60-1&lt;-0.95),"-",W60/V60-1),"-")</f>
        <v>4.0673950435552442E-3</v>
      </c>
      <c r="X61" s="360">
        <f t="shared" si="21"/>
        <v>4.8275381081281932E-3</v>
      </c>
      <c r="Y61" s="360"/>
      <c r="Z61" s="222"/>
      <c r="AA61" s="362" t="str">
        <f>IFERROR(IF(OR(AA60/#REF!-1&gt;2,AA60/#REF!-1&lt;-0.95),"-",AA60/#REF!-1),"-")</f>
        <v>-</v>
      </c>
      <c r="AB61" s="362" t="str">
        <f>IFERROR(IF(OR(AB60/#REF!-1&gt;2,AB60/#REF!-1&lt;-0.95),"-",AB60/#REF!-1),"-")</f>
        <v>-</v>
      </c>
      <c r="AC61" s="362" t="str">
        <f>IFERROR(IF(OR(AC60/#REF!-1&gt;2,AC60/#REF!-1&lt;-0.95),"-",AC60/#REF!-1),"-")</f>
        <v>-</v>
      </c>
      <c r="AD61" s="362">
        <f>IFERROR(IF(OR(AD60/W60-1&gt;2,AD60/W60-1&lt;-0.95),"-",AD60/W60-1),"-")</f>
        <v>4.8275381081281932E-3</v>
      </c>
      <c r="AE61" s="362">
        <f>IFERROR(IF(OR(AE60/AA60-1&gt;2,AE60/AA60-1&lt;-0.95),"-",AE60/AA60-1),"-")</f>
        <v>4.6118164097934677E-3</v>
      </c>
      <c r="AF61" s="347"/>
      <c r="AG61" s="347"/>
      <c r="AH61" s="347"/>
      <c r="AI61" s="222"/>
      <c r="AJ61" s="363"/>
      <c r="AK61" s="363"/>
      <c r="AL61" s="363"/>
      <c r="AM61" s="363"/>
      <c r="AN61" s="363"/>
      <c r="AO61" s="363"/>
      <c r="AP61" s="363"/>
      <c r="AQ61" s="363"/>
      <c r="AR61" s="222"/>
      <c r="AS61" s="222"/>
      <c r="AT61" s="222"/>
      <c r="AU61" s="222"/>
      <c r="AV61" s="222"/>
      <c r="AW61" s="222"/>
      <c r="AX61" s="222"/>
      <c r="AY61"/>
    </row>
    <row r="62" spans="1:16350" s="78" customFormat="1" ht="15" customHeight="1" x14ac:dyDescent="0.25">
      <c r="B62" s="44" t="s">
        <v>57</v>
      </c>
      <c r="C62" s="44"/>
      <c r="D62" s="44"/>
      <c r="E62" s="44"/>
      <c r="F62" s="44"/>
      <c r="G62" s="44"/>
      <c r="H62" s="44"/>
      <c r="I62" s="44"/>
      <c r="J62" s="44"/>
      <c r="K62" s="44"/>
      <c r="L62" s="44"/>
      <c r="M62" s="44"/>
      <c r="N62" s="44"/>
      <c r="O62" s="44"/>
      <c r="P62" s="44"/>
      <c r="Q62" s="44"/>
      <c r="R62" s="44"/>
      <c r="S62" s="44"/>
      <c r="T62" s="253">
        <v>3451.04</v>
      </c>
      <c r="U62" s="253">
        <v>3524.1149999999998</v>
      </c>
      <c r="V62" s="253">
        <v>3600.7809999999999</v>
      </c>
      <c r="W62" s="253">
        <v>3680.442</v>
      </c>
      <c r="X62" s="253">
        <f t="shared" si="21"/>
        <v>3774.9009999999998</v>
      </c>
      <c r="Y62" s="253"/>
      <c r="Z62" s="253"/>
      <c r="AA62" s="253">
        <f>'Operating Data'!AA148</f>
        <v>3697.652</v>
      </c>
      <c r="AB62" s="253">
        <f>'Operating Data'!AB148</f>
        <v>3714.6779999999999</v>
      </c>
      <c r="AC62" s="253">
        <f>'Operating Data'!AC148</f>
        <v>3750.692</v>
      </c>
      <c r="AD62" s="253">
        <f>'Operating Data'!AD148</f>
        <v>3774.9009999999998</v>
      </c>
      <c r="AE62" s="253">
        <f>'Operating Data'!AE148</f>
        <v>3810.576</v>
      </c>
      <c r="AF62" s="347"/>
      <c r="AG62" s="347"/>
      <c r="AH62" s="347"/>
      <c r="AI62" s="222"/>
      <c r="AJ62" s="338"/>
      <c r="AK62" s="338"/>
      <c r="AL62" s="338"/>
      <c r="AM62" s="338"/>
      <c r="AN62" s="338"/>
      <c r="AO62" s="338"/>
      <c r="AP62" s="338"/>
      <c r="AQ62" s="338"/>
      <c r="AR62" s="222"/>
      <c r="AS62" s="222"/>
      <c r="AT62" s="222"/>
      <c r="AU62" s="222"/>
      <c r="AV62" s="222"/>
      <c r="AW62" s="222"/>
      <c r="AX62" s="222"/>
      <c r="AY62"/>
    </row>
    <row r="63" spans="1:16350" s="78" customFormat="1" ht="15" customHeight="1" x14ac:dyDescent="0.25">
      <c r="B63" s="158" t="s">
        <v>149</v>
      </c>
      <c r="C63" s="158"/>
      <c r="D63" s="158"/>
      <c r="E63" s="158"/>
      <c r="F63" s="158"/>
      <c r="G63" s="158"/>
      <c r="H63" s="158"/>
      <c r="I63" s="158"/>
      <c r="J63" s="158"/>
      <c r="K63" s="158"/>
      <c r="L63" s="158"/>
      <c r="M63" s="158"/>
      <c r="N63" s="158"/>
      <c r="O63" s="158"/>
      <c r="P63" s="158"/>
      <c r="Q63" s="158"/>
      <c r="R63" s="158"/>
      <c r="S63" s="158"/>
      <c r="T63" s="360" t="s">
        <v>23</v>
      </c>
      <c r="U63" s="360">
        <f>IFERROR(IF(OR(U62/T62-1&gt;2,U62/T62-1&lt;-0.95),"-",U62/T62-1),"-")</f>
        <v>2.117477629931841E-2</v>
      </c>
      <c r="V63" s="361">
        <f>IFERROR(IF(OR(V62/U62-1&gt;2,V62/U62-1&lt;-0.95),"-",V62/U62-1),"-")</f>
        <v>2.1754681671852349E-2</v>
      </c>
      <c r="W63" s="362">
        <f>IFERROR(IF(OR(W62/V62-1&gt;2,W62/V62-1&lt;-0.95),"-",W62/V62-1),"-")</f>
        <v>2.2123256038065087E-2</v>
      </c>
      <c r="X63" s="360">
        <f t="shared" si="21"/>
        <v>2.5665123917181676E-2</v>
      </c>
      <c r="Y63" s="360"/>
      <c r="Z63" s="222"/>
      <c r="AA63" s="362" t="str">
        <f>IFERROR(IF(OR(AA62/#REF!-1&gt;2,AA62/#REF!-1&lt;-0.95),"-",AA62/#REF!-1),"-")</f>
        <v>-</v>
      </c>
      <c r="AB63" s="362" t="str">
        <f>IFERROR(IF(OR(AB62/#REF!-1&gt;2,AB62/#REF!-1&lt;-0.95),"-",AB62/#REF!-1),"-")</f>
        <v>-</v>
      </c>
      <c r="AC63" s="362" t="str">
        <f>IFERROR(IF(OR(AC62/#REF!-1&gt;2,AC62/#REF!-1&lt;-0.95),"-",AC62/#REF!-1),"-")</f>
        <v>-</v>
      </c>
      <c r="AD63" s="362">
        <f>IFERROR(IF(OR(AD62/W62-1&gt;2,AD62/W62-1&lt;-0.95),"-",AD62/W62-1),"-")</f>
        <v>2.5665123917181676E-2</v>
      </c>
      <c r="AE63" s="362">
        <f>IFERROR(IF(OR(AE62/AA62-1&gt;2,AE62/AA62-1&lt;-0.95),"-",AE62/AA62-1),"-")</f>
        <v>3.053938012555002E-2</v>
      </c>
      <c r="AF63" s="347"/>
      <c r="AG63" s="347"/>
      <c r="AH63" s="347"/>
      <c r="AI63" s="222"/>
      <c r="AJ63" s="363"/>
      <c r="AK63" s="363"/>
      <c r="AL63" s="363"/>
      <c r="AM63" s="363"/>
      <c r="AN63" s="363"/>
      <c r="AO63" s="363"/>
      <c r="AP63" s="363"/>
      <c r="AQ63" s="363"/>
      <c r="AR63" s="222"/>
      <c r="AS63" s="222"/>
      <c r="AT63" s="222"/>
      <c r="AU63" s="222"/>
      <c r="AV63" s="222"/>
      <c r="AW63" s="222"/>
      <c r="AX63" s="222"/>
      <c r="AY63"/>
    </row>
    <row r="64" spans="1:16350" s="78" customFormat="1" ht="15" customHeight="1" x14ac:dyDescent="0.25">
      <c r="A64" s="41"/>
      <c r="B64" s="40"/>
      <c r="C64" s="40"/>
      <c r="D64" s="40"/>
      <c r="E64" s="40"/>
      <c r="F64" s="40"/>
      <c r="G64" s="40"/>
      <c r="H64" s="40"/>
      <c r="I64" s="40"/>
      <c r="J64" s="40"/>
      <c r="K64" s="40"/>
      <c r="L64" s="40"/>
      <c r="M64" s="40"/>
      <c r="N64" s="40"/>
      <c r="O64" s="40"/>
      <c r="P64" s="40"/>
      <c r="Q64" s="40"/>
      <c r="R64" s="40"/>
      <c r="S64" s="40"/>
      <c r="T64" s="364"/>
      <c r="U64" s="364"/>
      <c r="V64" s="287"/>
      <c r="W64" s="222"/>
      <c r="X64" s="253"/>
      <c r="Y64" s="253"/>
      <c r="Z64" s="222"/>
      <c r="AA64" s="222"/>
      <c r="AB64" s="222"/>
      <c r="AC64" s="222"/>
      <c r="AD64" s="222"/>
      <c r="AE64" s="222"/>
      <c r="AF64" s="347"/>
      <c r="AG64" s="347"/>
      <c r="AH64" s="347"/>
      <c r="AI64" s="222"/>
      <c r="AJ64" s="222"/>
      <c r="AK64" s="347"/>
      <c r="AL64" s="347"/>
      <c r="AM64" s="347"/>
      <c r="AN64" s="222"/>
      <c r="AO64" s="347"/>
      <c r="AP64" s="347"/>
      <c r="AQ64" s="347"/>
      <c r="AR64" s="222"/>
      <c r="AS64" s="222"/>
      <c r="AT64" s="222"/>
      <c r="AU64" s="222"/>
      <c r="AV64" s="222"/>
      <c r="AW64" s="222"/>
      <c r="AX64" s="222"/>
      <c r="AY64"/>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c r="IT64" s="41"/>
      <c r="IU64" s="41"/>
      <c r="IV64" s="41"/>
      <c r="IW64" s="41"/>
      <c r="IX64" s="41"/>
      <c r="IY64" s="41"/>
      <c r="IZ64" s="41"/>
      <c r="JA64" s="41"/>
      <c r="JB64" s="41"/>
      <c r="JC64" s="41"/>
      <c r="JD64" s="41"/>
      <c r="JE64" s="41"/>
      <c r="JF64" s="41"/>
      <c r="JG64" s="41"/>
      <c r="JH64" s="41"/>
      <c r="JI64" s="41"/>
      <c r="JJ64" s="41"/>
      <c r="JK64" s="41"/>
      <c r="JL64" s="41"/>
      <c r="JM64" s="41"/>
      <c r="JN64" s="41"/>
      <c r="JO64" s="41"/>
      <c r="JP64" s="41"/>
      <c r="JQ64" s="41"/>
      <c r="JR64" s="41"/>
      <c r="JS64" s="41"/>
      <c r="JT64" s="41"/>
      <c r="JU64" s="41"/>
      <c r="JV64" s="41"/>
      <c r="JW64" s="41"/>
      <c r="JX64" s="41"/>
      <c r="JY64" s="41"/>
      <c r="JZ64" s="41"/>
      <c r="KA64" s="41"/>
      <c r="KB64" s="41"/>
      <c r="KC64" s="41"/>
      <c r="KD64" s="41"/>
      <c r="KE64" s="41"/>
      <c r="KF64" s="41"/>
      <c r="KG64" s="41"/>
      <c r="KH64" s="41"/>
      <c r="KI64" s="41"/>
      <c r="KJ64" s="41"/>
      <c r="KK64" s="41"/>
      <c r="KL64" s="41"/>
      <c r="KM64" s="41"/>
      <c r="KN64" s="41"/>
      <c r="KO64" s="41"/>
      <c r="KP64" s="41"/>
      <c r="KQ64" s="41"/>
      <c r="KR64" s="41"/>
      <c r="KS64" s="41"/>
      <c r="KT64" s="41"/>
      <c r="KU64" s="41"/>
      <c r="KV64" s="41"/>
      <c r="KW64" s="41"/>
      <c r="KX64" s="41"/>
      <c r="KY64" s="41"/>
      <c r="KZ64" s="41"/>
      <c r="LA64" s="41"/>
      <c r="LB64" s="41"/>
      <c r="LC64" s="41"/>
      <c r="LD64" s="41"/>
      <c r="LE64" s="41"/>
      <c r="LF64" s="41"/>
      <c r="LG64" s="41"/>
      <c r="LH64" s="41"/>
      <c r="LI64" s="41"/>
      <c r="LJ64" s="41"/>
      <c r="LK64" s="41"/>
      <c r="LL64" s="41"/>
      <c r="LM64" s="41"/>
      <c r="LN64" s="41"/>
      <c r="LO64" s="41"/>
      <c r="LP64" s="41"/>
      <c r="LQ64" s="41"/>
      <c r="LR64" s="41"/>
      <c r="LS64" s="41"/>
      <c r="LT64" s="41"/>
      <c r="LU64" s="41"/>
      <c r="LV64" s="41"/>
      <c r="LW64" s="41"/>
      <c r="LX64" s="41"/>
      <c r="LY64" s="41"/>
      <c r="LZ64" s="41"/>
      <c r="MA64" s="41"/>
      <c r="MB64" s="41"/>
      <c r="MC64" s="41"/>
      <c r="MD64" s="41"/>
      <c r="ME64" s="41"/>
      <c r="MF64" s="41"/>
      <c r="MG64" s="41"/>
      <c r="MH64" s="41"/>
      <c r="MI64" s="41"/>
      <c r="MJ64" s="41"/>
      <c r="MK64" s="41"/>
      <c r="ML64" s="41"/>
      <c r="MM64" s="41"/>
      <c r="MN64" s="41"/>
      <c r="MO64" s="41"/>
      <c r="MP64" s="41"/>
      <c r="MQ64" s="41"/>
      <c r="MR64" s="41"/>
      <c r="MS64" s="41"/>
      <c r="MT64" s="41"/>
      <c r="MU64" s="41"/>
      <c r="MV64" s="41"/>
      <c r="MW64" s="41"/>
      <c r="MX64" s="41"/>
      <c r="MY64" s="41"/>
      <c r="MZ64" s="41"/>
      <c r="NA64" s="41"/>
      <c r="NB64" s="41"/>
      <c r="NC64" s="41"/>
      <c r="ND64" s="41"/>
      <c r="NE64" s="41"/>
      <c r="NF64" s="41"/>
      <c r="NG64" s="41"/>
      <c r="NH64" s="41"/>
      <c r="NI64" s="41"/>
      <c r="NJ64" s="41"/>
      <c r="NK64" s="41"/>
      <c r="NL64" s="41"/>
      <c r="NM64" s="41"/>
      <c r="NN64" s="41"/>
      <c r="NO64" s="41"/>
      <c r="NP64" s="41"/>
      <c r="NQ64" s="41"/>
      <c r="NR64" s="41"/>
      <c r="NS64" s="41"/>
      <c r="NT64" s="41"/>
      <c r="NU64" s="41"/>
      <c r="NV64" s="41"/>
      <c r="NW64" s="41"/>
      <c r="NX64" s="41"/>
      <c r="NY64" s="41"/>
      <c r="NZ64" s="41"/>
      <c r="OA64" s="41"/>
      <c r="OB64" s="41"/>
      <c r="OC64" s="41"/>
      <c r="OD64" s="41"/>
      <c r="OE64" s="41"/>
      <c r="OF64" s="41"/>
      <c r="OG64" s="41"/>
      <c r="OH64" s="41"/>
      <c r="OI64" s="41"/>
      <c r="OJ64" s="41"/>
      <c r="OK64" s="41"/>
      <c r="OL64" s="41"/>
      <c r="OM64" s="41"/>
      <c r="ON64" s="41"/>
      <c r="OO64" s="41"/>
      <c r="OP64" s="41"/>
      <c r="OQ64" s="41"/>
      <c r="OR64" s="41"/>
      <c r="OS64" s="41"/>
      <c r="OT64" s="41"/>
      <c r="OU64" s="41"/>
      <c r="OV64" s="41"/>
      <c r="OW64" s="41"/>
      <c r="OX64" s="41"/>
      <c r="OY64" s="41"/>
      <c r="OZ64" s="41"/>
      <c r="PA64" s="41"/>
      <c r="PB64" s="41"/>
      <c r="PC64" s="41"/>
      <c r="PD64" s="41"/>
      <c r="PE64" s="41"/>
      <c r="PF64" s="41"/>
      <c r="PG64" s="41"/>
      <c r="PH64" s="41"/>
      <c r="PI64" s="41"/>
      <c r="PJ64" s="41"/>
      <c r="PK64" s="41"/>
      <c r="PL64" s="41"/>
      <c r="PM64" s="41"/>
      <c r="PN64" s="41"/>
      <c r="PO64" s="41"/>
      <c r="PP64" s="41"/>
      <c r="PQ64" s="41"/>
      <c r="PR64" s="41"/>
      <c r="PS64" s="41"/>
      <c r="PT64" s="41"/>
      <c r="PU64" s="41"/>
      <c r="PV64" s="41"/>
      <c r="PW64" s="41"/>
      <c r="PX64" s="41"/>
      <c r="PY64" s="41"/>
      <c r="PZ64" s="41"/>
      <c r="QA64" s="41"/>
      <c r="QB64" s="41"/>
      <c r="QC64" s="41"/>
      <c r="QD64" s="41"/>
      <c r="QE64" s="41"/>
      <c r="QF64" s="41"/>
      <c r="QG64" s="41"/>
      <c r="QH64" s="41"/>
      <c r="QI64" s="41"/>
      <c r="QJ64" s="41"/>
      <c r="QK64" s="41"/>
      <c r="QL64" s="41"/>
      <c r="QM64" s="41"/>
      <c r="QN64" s="41"/>
      <c r="QO64" s="41"/>
      <c r="QP64" s="41"/>
      <c r="QQ64" s="41"/>
      <c r="QR64" s="41"/>
      <c r="QS64" s="41"/>
      <c r="QT64" s="41"/>
      <c r="QU64" s="41"/>
      <c r="QV64" s="41"/>
      <c r="QW64" s="41"/>
      <c r="QX64" s="41"/>
      <c r="QY64" s="41"/>
      <c r="QZ64" s="41"/>
      <c r="RA64" s="41"/>
      <c r="RB64" s="41"/>
      <c r="RC64" s="41"/>
      <c r="RD64" s="41"/>
      <c r="RE64" s="41"/>
      <c r="RF64" s="41"/>
      <c r="RG64" s="41"/>
      <c r="RH64" s="41"/>
      <c r="RI64" s="41"/>
      <c r="RJ64" s="41"/>
      <c r="RK64" s="41"/>
      <c r="RL64" s="41"/>
      <c r="RM64" s="41"/>
      <c r="RN64" s="41"/>
      <c r="RO64" s="41"/>
      <c r="RP64" s="41"/>
      <c r="RQ64" s="41"/>
      <c r="RR64" s="41"/>
      <c r="RS64" s="41"/>
      <c r="RT64" s="41"/>
      <c r="RU64" s="41"/>
      <c r="RV64" s="41"/>
      <c r="RW64" s="41"/>
      <c r="RX64" s="41"/>
      <c r="RY64" s="41"/>
      <c r="RZ64" s="41"/>
      <c r="SA64" s="41"/>
      <c r="SB64" s="41"/>
      <c r="SC64" s="41"/>
      <c r="SD64" s="41"/>
      <c r="SE64" s="41"/>
      <c r="SF64" s="41"/>
      <c r="SG64" s="41"/>
      <c r="SH64" s="41"/>
      <c r="SI64" s="41"/>
      <c r="SJ64" s="41"/>
      <c r="SK64" s="41"/>
      <c r="SL64" s="41"/>
      <c r="SM64" s="41"/>
      <c r="SN64" s="41"/>
      <c r="SO64" s="41"/>
      <c r="SP64" s="41"/>
      <c r="SQ64" s="41"/>
      <c r="SR64" s="41"/>
      <c r="SS64" s="41"/>
      <c r="ST64" s="41"/>
      <c r="SU64" s="41"/>
      <c r="SV64" s="41"/>
      <c r="SW64" s="41"/>
      <c r="SX64" s="41"/>
      <c r="SY64" s="41"/>
      <c r="SZ64" s="41"/>
      <c r="TA64" s="41"/>
      <c r="TB64" s="41"/>
      <c r="TC64" s="41"/>
      <c r="TD64" s="41"/>
      <c r="TE64" s="41"/>
      <c r="TF64" s="41"/>
      <c r="TG64" s="41"/>
      <c r="TH64" s="41"/>
      <c r="TI64" s="41"/>
      <c r="TJ64" s="41"/>
      <c r="TK64" s="41"/>
      <c r="TL64" s="41"/>
      <c r="TM64" s="41"/>
      <c r="TN64" s="41"/>
      <c r="TO64" s="41"/>
      <c r="TP64" s="41"/>
      <c r="TQ64" s="41"/>
      <c r="TR64" s="41"/>
      <c r="TS64" s="41"/>
      <c r="TT64" s="41"/>
      <c r="TU64" s="41"/>
      <c r="TV64" s="41"/>
      <c r="TW64" s="41"/>
      <c r="TX64" s="41"/>
      <c r="TY64" s="41"/>
      <c r="TZ64" s="41"/>
      <c r="UA64" s="41"/>
      <c r="UB64" s="41"/>
      <c r="UC64" s="41"/>
      <c r="UD64" s="41"/>
      <c r="UE64" s="41"/>
      <c r="UF64" s="41"/>
      <c r="UG64" s="41"/>
      <c r="UH64" s="41"/>
      <c r="UI64" s="41"/>
      <c r="UJ64" s="41"/>
      <c r="UK64" s="41"/>
      <c r="UL64" s="41"/>
      <c r="UM64" s="41"/>
      <c r="UN64" s="41"/>
      <c r="UO64" s="41"/>
      <c r="UP64" s="41"/>
      <c r="UQ64" s="41"/>
      <c r="UR64" s="41"/>
      <c r="US64" s="41"/>
      <c r="UT64" s="41"/>
      <c r="UU64" s="41"/>
      <c r="UV64" s="41"/>
      <c r="UW64" s="41"/>
      <c r="UX64" s="41"/>
      <c r="UY64" s="41"/>
      <c r="UZ64" s="41"/>
      <c r="VA64" s="41"/>
      <c r="VB64" s="41"/>
      <c r="VC64" s="41"/>
      <c r="VD64" s="41"/>
      <c r="VE64" s="41"/>
      <c r="VF64" s="41"/>
      <c r="VG64" s="41"/>
      <c r="VH64" s="41"/>
      <c r="VI64" s="41"/>
      <c r="VJ64" s="41"/>
      <c r="VK64" s="41"/>
      <c r="VL64" s="41"/>
      <c r="VM64" s="41"/>
      <c r="VN64" s="41"/>
      <c r="VO64" s="41"/>
      <c r="VP64" s="41"/>
      <c r="VQ64" s="41"/>
      <c r="VR64" s="41"/>
      <c r="VS64" s="41"/>
      <c r="VT64" s="41"/>
      <c r="VU64" s="41"/>
      <c r="VV64" s="41"/>
      <c r="VW64" s="41"/>
      <c r="VX64" s="41"/>
      <c r="VY64" s="41"/>
      <c r="VZ64" s="41"/>
      <c r="WA64" s="41"/>
      <c r="WB64" s="41"/>
      <c r="WC64" s="41"/>
      <c r="WD64" s="41"/>
      <c r="WE64" s="41"/>
      <c r="WF64" s="41"/>
      <c r="WG64" s="41"/>
      <c r="WH64" s="41"/>
      <c r="WI64" s="41"/>
      <c r="WJ64" s="41"/>
      <c r="WK64" s="41"/>
      <c r="WL64" s="41"/>
      <c r="WM64" s="41"/>
      <c r="WN64" s="41"/>
      <c r="WO64" s="41"/>
      <c r="WP64" s="41"/>
      <c r="WQ64" s="41"/>
      <c r="WR64" s="41"/>
      <c r="WS64" s="41"/>
      <c r="WT64" s="41"/>
      <c r="WU64" s="41"/>
      <c r="WV64" s="41"/>
      <c r="WW64" s="41"/>
      <c r="WX64" s="41"/>
      <c r="WY64" s="41"/>
      <c r="WZ64" s="41"/>
      <c r="XA64" s="41"/>
      <c r="XB64" s="41"/>
      <c r="XC64" s="41"/>
      <c r="XD64" s="41"/>
      <c r="XE64" s="41"/>
      <c r="XF64" s="41"/>
      <c r="XG64" s="41"/>
      <c r="XH64" s="41"/>
      <c r="XI64" s="41"/>
      <c r="XJ64" s="41"/>
      <c r="XK64" s="41"/>
      <c r="XL64" s="41"/>
      <c r="XM64" s="41"/>
      <c r="XN64" s="41"/>
      <c r="XO64" s="41"/>
      <c r="XP64" s="41"/>
      <c r="XQ64" s="41"/>
      <c r="XR64" s="41"/>
      <c r="XS64" s="41"/>
      <c r="XT64" s="41"/>
      <c r="XU64" s="41"/>
      <c r="XV64" s="41"/>
      <c r="XW64" s="41"/>
      <c r="XX64" s="41"/>
      <c r="XY64" s="41"/>
      <c r="XZ64" s="41"/>
      <c r="YA64" s="41"/>
      <c r="YB64" s="41"/>
      <c r="YC64" s="41"/>
      <c r="YD64" s="41"/>
      <c r="YE64" s="41"/>
      <c r="YF64" s="41"/>
      <c r="YG64" s="41"/>
      <c r="YH64" s="41"/>
      <c r="YI64" s="41"/>
      <c r="YJ64" s="41"/>
      <c r="YK64" s="41"/>
      <c r="YL64" s="41"/>
      <c r="YM64" s="41"/>
      <c r="YN64" s="41"/>
      <c r="YO64" s="41"/>
      <c r="YP64" s="41"/>
      <c r="YQ64" s="41"/>
      <c r="YR64" s="41"/>
      <c r="YS64" s="41"/>
      <c r="YT64" s="41"/>
      <c r="YU64" s="41"/>
      <c r="YV64" s="41"/>
      <c r="YW64" s="41"/>
      <c r="YX64" s="41"/>
      <c r="YY64" s="41"/>
      <c r="YZ64" s="41"/>
      <c r="ZA64" s="41"/>
      <c r="ZB64" s="41"/>
      <c r="ZC64" s="41"/>
      <c r="ZD64" s="41"/>
      <c r="ZE64" s="41"/>
      <c r="ZF64" s="41"/>
      <c r="ZG64" s="41"/>
      <c r="ZH64" s="41"/>
      <c r="ZI64" s="41"/>
      <c r="ZJ64" s="41"/>
      <c r="ZK64" s="41"/>
      <c r="ZL64" s="41"/>
      <c r="ZM64" s="41"/>
      <c r="ZN64" s="41"/>
      <c r="ZO64" s="41"/>
      <c r="ZP64" s="41"/>
      <c r="ZQ64" s="41"/>
      <c r="ZR64" s="41"/>
      <c r="ZS64" s="41"/>
      <c r="ZT64" s="41"/>
      <c r="ZU64" s="41"/>
      <c r="ZV64" s="41"/>
      <c r="ZW64" s="41"/>
      <c r="ZX64" s="41"/>
      <c r="ZY64" s="41"/>
      <c r="ZZ64" s="41"/>
      <c r="AAA64" s="41"/>
      <c r="AAB64" s="41"/>
      <c r="AAC64" s="41"/>
      <c r="AAD64" s="41"/>
      <c r="AAE64" s="41"/>
      <c r="AAF64" s="41"/>
      <c r="AAG64" s="41"/>
      <c r="AAH64" s="41"/>
      <c r="AAI64" s="41"/>
      <c r="AAJ64" s="41"/>
      <c r="AAK64" s="41"/>
      <c r="AAL64" s="41"/>
      <c r="AAM64" s="41"/>
      <c r="AAN64" s="41"/>
      <c r="AAO64" s="41"/>
      <c r="AAP64" s="41"/>
      <c r="AAQ64" s="41"/>
      <c r="AAR64" s="41"/>
      <c r="AAS64" s="41"/>
      <c r="AAT64" s="41"/>
      <c r="AAU64" s="41"/>
      <c r="AAV64" s="41"/>
      <c r="AAW64" s="41"/>
      <c r="AAX64" s="41"/>
      <c r="AAY64" s="41"/>
      <c r="AAZ64" s="41"/>
      <c r="ABA64" s="41"/>
      <c r="ABB64" s="41"/>
      <c r="ABC64" s="41"/>
      <c r="ABD64" s="41"/>
      <c r="ABE64" s="41"/>
      <c r="ABF64" s="41"/>
      <c r="ABG64" s="41"/>
      <c r="ABH64" s="41"/>
      <c r="ABI64" s="41"/>
      <c r="ABJ64" s="41"/>
      <c r="ABK64" s="41"/>
      <c r="ABL64" s="41"/>
      <c r="ABM64" s="41"/>
      <c r="ABN64" s="41"/>
      <c r="ABO64" s="41"/>
      <c r="ABP64" s="41"/>
      <c r="ABQ64" s="41"/>
      <c r="ABR64" s="41"/>
      <c r="ABS64" s="41"/>
      <c r="ABT64" s="41"/>
      <c r="ABU64" s="41"/>
      <c r="ABV64" s="41"/>
      <c r="ABW64" s="41"/>
      <c r="ABX64" s="41"/>
      <c r="ABY64" s="41"/>
      <c r="ABZ64" s="41"/>
      <c r="ACA64" s="41"/>
      <c r="ACB64" s="41"/>
      <c r="ACC64" s="41"/>
      <c r="ACD64" s="41"/>
      <c r="ACE64" s="41"/>
      <c r="ACF64" s="41"/>
      <c r="ACG64" s="41"/>
      <c r="ACH64" s="41"/>
      <c r="ACI64" s="41"/>
      <c r="ACJ64" s="41"/>
      <c r="ACK64" s="41"/>
      <c r="ACL64" s="41"/>
      <c r="ACM64" s="41"/>
      <c r="ACN64" s="41"/>
      <c r="ACO64" s="41"/>
      <c r="ACP64" s="41"/>
      <c r="ACQ64" s="41"/>
      <c r="ACR64" s="41"/>
      <c r="ACS64" s="41"/>
      <c r="ACT64" s="41"/>
      <c r="ACU64" s="41"/>
      <c r="ACV64" s="41"/>
      <c r="ACW64" s="41"/>
      <c r="ACX64" s="41"/>
      <c r="ACY64" s="41"/>
      <c r="ACZ64" s="41"/>
      <c r="ADA64" s="41"/>
      <c r="ADB64" s="41"/>
      <c r="ADC64" s="41"/>
      <c r="ADD64" s="41"/>
      <c r="ADE64" s="41"/>
      <c r="ADF64" s="41"/>
      <c r="ADG64" s="41"/>
      <c r="ADH64" s="41"/>
      <c r="ADI64" s="41"/>
      <c r="ADJ64" s="41"/>
      <c r="ADK64" s="41"/>
      <c r="ADL64" s="41"/>
      <c r="ADM64" s="41"/>
      <c r="ADN64" s="41"/>
      <c r="ADO64" s="41"/>
      <c r="ADP64" s="41"/>
      <c r="ADQ64" s="41"/>
      <c r="ADR64" s="41"/>
      <c r="ADS64" s="41"/>
      <c r="ADT64" s="41"/>
      <c r="ADU64" s="41"/>
      <c r="ADV64" s="41"/>
      <c r="ADW64" s="41"/>
      <c r="ADX64" s="41"/>
      <c r="ADY64" s="41"/>
      <c r="ADZ64" s="41"/>
      <c r="AEA64" s="41"/>
      <c r="AEB64" s="41"/>
      <c r="AEC64" s="41"/>
      <c r="AED64" s="41"/>
      <c r="AEE64" s="41"/>
      <c r="AEF64" s="41"/>
      <c r="AEG64" s="41"/>
      <c r="AEH64" s="41"/>
      <c r="AEI64" s="41"/>
      <c r="AEJ64" s="41"/>
      <c r="AEK64" s="41"/>
      <c r="AEL64" s="41"/>
      <c r="AEM64" s="41"/>
      <c r="AEN64" s="41"/>
      <c r="AEO64" s="41"/>
      <c r="AEP64" s="41"/>
      <c r="AEQ64" s="41"/>
      <c r="AER64" s="41"/>
      <c r="AES64" s="41"/>
      <c r="AET64" s="41"/>
      <c r="AEU64" s="41"/>
      <c r="AEV64" s="41"/>
      <c r="AEW64" s="41"/>
      <c r="AEX64" s="41"/>
      <c r="AEY64" s="41"/>
      <c r="AEZ64" s="41"/>
      <c r="AFA64" s="41"/>
      <c r="AFB64" s="41"/>
      <c r="AFC64" s="41"/>
      <c r="AFD64" s="41"/>
      <c r="AFE64" s="41"/>
      <c r="AFF64" s="41"/>
      <c r="AFG64" s="41"/>
      <c r="AFH64" s="41"/>
      <c r="AFI64" s="41"/>
      <c r="AFJ64" s="41"/>
      <c r="AFK64" s="41"/>
      <c r="AFL64" s="41"/>
      <c r="AFM64" s="41"/>
      <c r="AFN64" s="41"/>
      <c r="AFO64" s="41"/>
      <c r="AFP64" s="41"/>
      <c r="AFQ64" s="41"/>
      <c r="AFR64" s="41"/>
      <c r="AFS64" s="41"/>
      <c r="AFT64" s="41"/>
      <c r="AFU64" s="41"/>
      <c r="AFV64" s="41"/>
      <c r="AFW64" s="41"/>
      <c r="AFX64" s="41"/>
      <c r="AFY64" s="41"/>
      <c r="AFZ64" s="41"/>
      <c r="AGA64" s="41"/>
      <c r="AGB64" s="41"/>
      <c r="AGC64" s="41"/>
      <c r="AGD64" s="41"/>
      <c r="AGE64" s="41"/>
      <c r="AGF64" s="41"/>
      <c r="AGG64" s="41"/>
      <c r="AGH64" s="41"/>
      <c r="AGI64" s="41"/>
      <c r="AGJ64" s="41"/>
      <c r="AGK64" s="41"/>
      <c r="AGL64" s="41"/>
      <c r="AGM64" s="41"/>
      <c r="AGN64" s="41"/>
      <c r="AGO64" s="41"/>
      <c r="AGP64" s="41"/>
      <c r="AGQ64" s="41"/>
      <c r="AGR64" s="41"/>
      <c r="AGS64" s="41"/>
      <c r="AGT64" s="41"/>
      <c r="AGU64" s="41"/>
      <c r="AGV64" s="41"/>
      <c r="AGW64" s="41"/>
      <c r="AGX64" s="41"/>
      <c r="AGY64" s="41"/>
      <c r="AGZ64" s="41"/>
      <c r="AHA64" s="41"/>
      <c r="AHB64" s="41"/>
      <c r="AHC64" s="41"/>
      <c r="AHD64" s="41"/>
      <c r="AHE64" s="41"/>
      <c r="AHF64" s="41"/>
      <c r="AHG64" s="41"/>
      <c r="AHH64" s="41"/>
      <c r="AHI64" s="41"/>
      <c r="AHJ64" s="41"/>
      <c r="AHK64" s="41"/>
      <c r="AHL64" s="41"/>
      <c r="AHM64" s="41"/>
      <c r="AHN64" s="41"/>
      <c r="AHO64" s="41"/>
      <c r="AHP64" s="41"/>
      <c r="AHQ64" s="41"/>
      <c r="AHR64" s="41"/>
      <c r="AHS64" s="41"/>
      <c r="AHT64" s="41"/>
      <c r="AHU64" s="41"/>
      <c r="AHV64" s="41"/>
      <c r="AHW64" s="41"/>
      <c r="AHX64" s="41"/>
      <c r="AHY64" s="41"/>
      <c r="AHZ64" s="41"/>
      <c r="AIA64" s="41"/>
      <c r="AIB64" s="41"/>
      <c r="AIC64" s="41"/>
      <c r="AID64" s="41"/>
      <c r="AIE64" s="41"/>
      <c r="AIF64" s="41"/>
      <c r="AIG64" s="41"/>
      <c r="AIH64" s="41"/>
      <c r="AII64" s="41"/>
      <c r="AIJ64" s="41"/>
      <c r="AIK64" s="41"/>
      <c r="AIL64" s="41"/>
      <c r="AIM64" s="41"/>
      <c r="AIN64" s="41"/>
      <c r="AIO64" s="41"/>
      <c r="AIP64" s="41"/>
      <c r="AIQ64" s="41"/>
      <c r="AIR64" s="41"/>
      <c r="AIS64" s="41"/>
      <c r="AIT64" s="41"/>
      <c r="AIU64" s="41"/>
      <c r="AIV64" s="41"/>
      <c r="AIW64" s="41"/>
      <c r="AIX64" s="41"/>
      <c r="AIY64" s="41"/>
      <c r="AIZ64" s="41"/>
      <c r="AJA64" s="41"/>
      <c r="AJB64" s="41"/>
      <c r="AJC64" s="41"/>
      <c r="AJD64" s="41"/>
      <c r="AJE64" s="41"/>
      <c r="AJF64" s="41"/>
      <c r="AJG64" s="41"/>
      <c r="AJH64" s="41"/>
      <c r="AJI64" s="41"/>
      <c r="AJJ64" s="41"/>
      <c r="AJK64" s="41"/>
      <c r="AJL64" s="41"/>
      <c r="AJM64" s="41"/>
      <c r="AJN64" s="41"/>
      <c r="AJO64" s="41"/>
      <c r="AJP64" s="41"/>
      <c r="AJQ64" s="41"/>
      <c r="AJR64" s="41"/>
      <c r="AJS64" s="41"/>
      <c r="AJT64" s="41"/>
      <c r="AJU64" s="41"/>
      <c r="AJV64" s="41"/>
      <c r="AJW64" s="41"/>
      <c r="AJX64" s="41"/>
      <c r="AJY64" s="41"/>
      <c r="AJZ64" s="41"/>
      <c r="AKA64" s="41"/>
      <c r="AKB64" s="41"/>
      <c r="AKC64" s="41"/>
      <c r="AKD64" s="41"/>
      <c r="AKE64" s="41"/>
      <c r="AKF64" s="41"/>
      <c r="AKG64" s="41"/>
      <c r="AKH64" s="41"/>
      <c r="AKI64" s="41"/>
      <c r="AKJ64" s="41"/>
      <c r="AKK64" s="41"/>
      <c r="AKL64" s="41"/>
      <c r="AKM64" s="41"/>
      <c r="AKN64" s="41"/>
      <c r="AKO64" s="41"/>
      <c r="AKP64" s="41"/>
      <c r="AKQ64" s="41"/>
      <c r="AKR64" s="41"/>
      <c r="AKS64" s="41"/>
      <c r="AKT64" s="41"/>
      <c r="AKU64" s="41"/>
      <c r="AKV64" s="41"/>
      <c r="AKW64" s="41"/>
      <c r="AKX64" s="41"/>
      <c r="AKY64" s="41"/>
      <c r="AKZ64" s="41"/>
      <c r="ALA64" s="41"/>
      <c r="ALB64" s="41"/>
      <c r="ALC64" s="41"/>
      <c r="ALD64" s="41"/>
      <c r="ALE64" s="41"/>
      <c r="ALF64" s="41"/>
      <c r="ALG64" s="41"/>
      <c r="ALH64" s="41"/>
      <c r="ALI64" s="41"/>
      <c r="ALJ64" s="41"/>
      <c r="ALK64" s="41"/>
      <c r="ALL64" s="41"/>
      <c r="ALM64" s="41"/>
      <c r="ALN64" s="41"/>
      <c r="ALO64" s="41"/>
      <c r="ALP64" s="41"/>
      <c r="ALQ64" s="41"/>
      <c r="ALR64" s="41"/>
      <c r="ALS64" s="41"/>
      <c r="ALT64" s="41"/>
      <c r="ALU64" s="41"/>
      <c r="ALV64" s="41"/>
      <c r="ALW64" s="41"/>
      <c r="ALX64" s="41"/>
      <c r="ALY64" s="41"/>
      <c r="ALZ64" s="41"/>
      <c r="AMA64" s="41"/>
      <c r="AMB64" s="41"/>
      <c r="AMC64" s="41"/>
      <c r="AMD64" s="41"/>
      <c r="AME64" s="41"/>
      <c r="AMF64" s="41"/>
      <c r="AMG64" s="41"/>
      <c r="AMH64" s="41"/>
      <c r="AMI64" s="41"/>
      <c r="AMJ64" s="41"/>
      <c r="AMK64" s="41"/>
      <c r="AML64" s="41"/>
      <c r="AMM64" s="41"/>
      <c r="AMN64" s="41"/>
      <c r="AMO64" s="41"/>
      <c r="AMP64" s="41"/>
      <c r="AMQ64" s="41"/>
      <c r="AMR64" s="41"/>
      <c r="AMS64" s="41"/>
      <c r="AMT64" s="41"/>
      <c r="AMU64" s="41"/>
      <c r="AMV64" s="41"/>
      <c r="AMW64" s="41"/>
      <c r="AMX64" s="41"/>
      <c r="AMY64" s="41"/>
      <c r="AMZ64" s="41"/>
      <c r="ANA64" s="41"/>
      <c r="ANB64" s="41"/>
      <c r="ANC64" s="41"/>
      <c r="AND64" s="41"/>
      <c r="ANE64" s="41"/>
      <c r="ANF64" s="41"/>
      <c r="ANG64" s="41"/>
      <c r="ANH64" s="41"/>
      <c r="ANI64" s="41"/>
      <c r="ANJ64" s="41"/>
      <c r="ANK64" s="41"/>
      <c r="ANL64" s="41"/>
      <c r="ANM64" s="41"/>
      <c r="ANN64" s="41"/>
      <c r="ANO64" s="41"/>
      <c r="ANP64" s="41"/>
      <c r="ANQ64" s="41"/>
      <c r="ANR64" s="41"/>
      <c r="ANS64" s="41"/>
      <c r="ANT64" s="41"/>
      <c r="ANU64" s="41"/>
      <c r="ANV64" s="41"/>
      <c r="ANW64" s="41"/>
      <c r="ANX64" s="41"/>
      <c r="ANY64" s="41"/>
      <c r="ANZ64" s="41"/>
      <c r="AOA64" s="41"/>
      <c r="AOB64" s="41"/>
      <c r="AOC64" s="41"/>
      <c r="AOD64" s="41"/>
      <c r="AOE64" s="41"/>
      <c r="AOF64" s="41"/>
      <c r="AOG64" s="41"/>
      <c r="AOH64" s="41"/>
      <c r="AOI64" s="41"/>
      <c r="AOJ64" s="41"/>
      <c r="AOK64" s="41"/>
      <c r="AOL64" s="41"/>
      <c r="AOM64" s="41"/>
      <c r="AON64" s="41"/>
      <c r="AOO64" s="41"/>
      <c r="AOP64" s="41"/>
      <c r="AOQ64" s="41"/>
      <c r="AOR64" s="41"/>
      <c r="AOS64" s="41"/>
      <c r="AOT64" s="41"/>
      <c r="AOU64" s="41"/>
      <c r="AOV64" s="41"/>
      <c r="AOW64" s="41"/>
      <c r="AOX64" s="41"/>
      <c r="AOY64" s="41"/>
      <c r="AOZ64" s="41"/>
      <c r="APA64" s="41"/>
      <c r="APB64" s="41"/>
      <c r="APC64" s="41"/>
      <c r="APD64" s="41"/>
      <c r="APE64" s="41"/>
      <c r="APF64" s="41"/>
      <c r="APG64" s="41"/>
      <c r="APH64" s="41"/>
      <c r="API64" s="41"/>
      <c r="APJ64" s="41"/>
      <c r="APK64" s="41"/>
      <c r="APL64" s="41"/>
      <c r="APM64" s="41"/>
      <c r="APN64" s="41"/>
      <c r="APO64" s="41"/>
      <c r="APP64" s="41"/>
      <c r="APQ64" s="41"/>
      <c r="APR64" s="41"/>
      <c r="APS64" s="41"/>
      <c r="APT64" s="41"/>
      <c r="APU64" s="41"/>
      <c r="APV64" s="41"/>
      <c r="APW64" s="41"/>
      <c r="APX64" s="41"/>
      <c r="APY64" s="41"/>
      <c r="APZ64" s="41"/>
      <c r="AQA64" s="41"/>
      <c r="AQB64" s="41"/>
      <c r="AQC64" s="41"/>
      <c r="AQD64" s="41"/>
      <c r="AQE64" s="41"/>
      <c r="AQF64" s="41"/>
      <c r="AQG64" s="41"/>
      <c r="AQH64" s="41"/>
      <c r="AQI64" s="41"/>
      <c r="AQJ64" s="41"/>
      <c r="AQK64" s="41"/>
      <c r="AQL64" s="41"/>
      <c r="AQM64" s="41"/>
      <c r="AQN64" s="41"/>
      <c r="AQO64" s="41"/>
      <c r="AQP64" s="41"/>
      <c r="AQQ64" s="41"/>
      <c r="AQR64" s="41"/>
      <c r="AQS64" s="41"/>
      <c r="AQT64" s="41"/>
      <c r="AQU64" s="41"/>
      <c r="AQV64" s="41"/>
      <c r="AQW64" s="41"/>
      <c r="AQX64" s="41"/>
      <c r="AQY64" s="41"/>
      <c r="AQZ64" s="41"/>
      <c r="ARA64" s="41"/>
      <c r="ARB64" s="41"/>
      <c r="ARC64" s="41"/>
      <c r="ARD64" s="41"/>
      <c r="ARE64" s="41"/>
      <c r="ARF64" s="41"/>
      <c r="ARG64" s="41"/>
      <c r="ARH64" s="41"/>
      <c r="ARI64" s="41"/>
      <c r="ARJ64" s="41"/>
      <c r="ARK64" s="41"/>
      <c r="ARL64" s="41"/>
      <c r="ARM64" s="41"/>
      <c r="ARN64" s="41"/>
      <c r="ARO64" s="41"/>
      <c r="ARP64" s="41"/>
      <c r="ARQ64" s="41"/>
      <c r="ARR64" s="41"/>
      <c r="ARS64" s="41"/>
      <c r="ART64" s="41"/>
      <c r="ARU64" s="41"/>
      <c r="ARV64" s="41"/>
      <c r="ARW64" s="41"/>
      <c r="ARX64" s="41"/>
      <c r="ARY64" s="41"/>
      <c r="ARZ64" s="41"/>
      <c r="ASA64" s="41"/>
      <c r="ASB64" s="41"/>
      <c r="ASC64" s="41"/>
      <c r="ASD64" s="41"/>
      <c r="ASE64" s="41"/>
      <c r="ASF64" s="41"/>
      <c r="ASG64" s="41"/>
      <c r="ASH64" s="41"/>
      <c r="ASI64" s="41"/>
      <c r="ASJ64" s="41"/>
      <c r="ASK64" s="41"/>
      <c r="ASL64" s="41"/>
      <c r="ASM64" s="41"/>
      <c r="ASN64" s="41"/>
      <c r="ASO64" s="41"/>
      <c r="ASP64" s="41"/>
      <c r="ASQ64" s="41"/>
      <c r="ASR64" s="41"/>
      <c r="ASS64" s="41"/>
      <c r="AST64" s="41"/>
      <c r="ASU64" s="41"/>
      <c r="ASV64" s="41"/>
      <c r="ASW64" s="41"/>
      <c r="ASX64" s="41"/>
      <c r="ASY64" s="41"/>
      <c r="ASZ64" s="41"/>
      <c r="ATA64" s="41"/>
      <c r="ATB64" s="41"/>
      <c r="ATC64" s="41"/>
      <c r="ATD64" s="41"/>
      <c r="ATE64" s="41"/>
      <c r="ATF64" s="41"/>
      <c r="ATG64" s="41"/>
      <c r="ATH64" s="41"/>
      <c r="ATI64" s="41"/>
      <c r="ATJ64" s="41"/>
      <c r="ATK64" s="41"/>
      <c r="ATL64" s="41"/>
      <c r="ATM64" s="41"/>
      <c r="ATN64" s="41"/>
      <c r="ATO64" s="41"/>
      <c r="ATP64" s="41"/>
      <c r="ATQ64" s="41"/>
      <c r="ATR64" s="41"/>
      <c r="ATS64" s="41"/>
      <c r="ATT64" s="41"/>
      <c r="ATU64" s="41"/>
      <c r="ATV64" s="41"/>
      <c r="ATW64" s="41"/>
      <c r="ATX64" s="41"/>
      <c r="ATY64" s="41"/>
      <c r="ATZ64" s="41"/>
      <c r="AUA64" s="41"/>
      <c r="AUB64" s="41"/>
      <c r="AUC64" s="41"/>
      <c r="AUD64" s="41"/>
      <c r="AUE64" s="41"/>
      <c r="AUF64" s="41"/>
      <c r="AUG64" s="41"/>
      <c r="AUH64" s="41"/>
      <c r="AUI64" s="41"/>
      <c r="AUJ64" s="41"/>
      <c r="AUK64" s="41"/>
      <c r="AUL64" s="41"/>
      <c r="AUM64" s="41"/>
      <c r="AUN64" s="41"/>
      <c r="AUO64" s="41"/>
      <c r="AUP64" s="41"/>
      <c r="AUQ64" s="41"/>
      <c r="AUR64" s="41"/>
      <c r="AUS64" s="41"/>
      <c r="AUT64" s="41"/>
      <c r="AUU64" s="41"/>
      <c r="AUV64" s="41"/>
      <c r="AUW64" s="41"/>
      <c r="AUX64" s="41"/>
      <c r="AUY64" s="41"/>
      <c r="AUZ64" s="41"/>
      <c r="AVA64" s="41"/>
      <c r="AVB64" s="41"/>
      <c r="AVC64" s="41"/>
      <c r="AVD64" s="41"/>
      <c r="AVE64" s="41"/>
      <c r="AVF64" s="41"/>
      <c r="AVG64" s="41"/>
      <c r="AVH64" s="41"/>
      <c r="AVI64" s="41"/>
      <c r="AVJ64" s="41"/>
      <c r="AVK64" s="41"/>
      <c r="AVL64" s="41"/>
      <c r="AVM64" s="41"/>
      <c r="AVN64" s="41"/>
      <c r="AVO64" s="41"/>
      <c r="AVP64" s="41"/>
      <c r="AVQ64" s="41"/>
      <c r="AVR64" s="41"/>
      <c r="AVS64" s="41"/>
      <c r="AVT64" s="41"/>
      <c r="AVU64" s="41"/>
      <c r="AVV64" s="41"/>
      <c r="AVW64" s="41"/>
      <c r="AVX64" s="41"/>
      <c r="AVY64" s="41"/>
      <c r="AVZ64" s="41"/>
      <c r="AWA64" s="41"/>
      <c r="AWB64" s="41"/>
      <c r="AWC64" s="41"/>
      <c r="AWD64" s="41"/>
      <c r="AWE64" s="41"/>
      <c r="AWF64" s="41"/>
      <c r="AWG64" s="41"/>
      <c r="AWH64" s="41"/>
      <c r="AWI64" s="41"/>
      <c r="AWJ64" s="41"/>
      <c r="AWK64" s="41"/>
      <c r="AWL64" s="41"/>
      <c r="AWM64" s="41"/>
      <c r="AWN64" s="41"/>
      <c r="AWO64" s="41"/>
      <c r="AWP64" s="41"/>
      <c r="AWQ64" s="41"/>
      <c r="AWR64" s="41"/>
      <c r="AWS64" s="41"/>
      <c r="AWT64" s="41"/>
      <c r="AWU64" s="41"/>
      <c r="AWV64" s="41"/>
      <c r="AWW64" s="41"/>
      <c r="AWX64" s="41"/>
      <c r="AWY64" s="41"/>
      <c r="AWZ64" s="41"/>
      <c r="AXA64" s="41"/>
      <c r="AXB64" s="41"/>
      <c r="AXC64" s="41"/>
      <c r="AXD64" s="41"/>
      <c r="AXE64" s="41"/>
      <c r="AXF64" s="41"/>
      <c r="AXG64" s="41"/>
      <c r="AXH64" s="41"/>
      <c r="AXI64" s="41"/>
      <c r="AXJ64" s="41"/>
      <c r="AXK64" s="41"/>
      <c r="AXL64" s="41"/>
      <c r="AXM64" s="41"/>
      <c r="AXN64" s="41"/>
      <c r="AXO64" s="41"/>
      <c r="AXP64" s="41"/>
      <c r="AXQ64" s="41"/>
      <c r="AXR64" s="41"/>
      <c r="AXS64" s="41"/>
      <c r="AXT64" s="41"/>
      <c r="AXU64" s="41"/>
      <c r="AXV64" s="41"/>
      <c r="AXW64" s="41"/>
      <c r="AXX64" s="41"/>
      <c r="AXY64" s="41"/>
      <c r="AXZ64" s="41"/>
      <c r="AYA64" s="41"/>
      <c r="AYB64" s="41"/>
      <c r="AYC64" s="41"/>
      <c r="AYD64" s="41"/>
      <c r="AYE64" s="41"/>
      <c r="AYF64" s="41"/>
      <c r="AYG64" s="41"/>
      <c r="AYH64" s="41"/>
      <c r="AYI64" s="41"/>
      <c r="AYJ64" s="41"/>
      <c r="AYK64" s="41"/>
      <c r="AYL64" s="41"/>
      <c r="AYM64" s="41"/>
      <c r="AYN64" s="41"/>
      <c r="AYO64" s="41"/>
      <c r="AYP64" s="41"/>
      <c r="AYQ64" s="41"/>
      <c r="AYR64" s="41"/>
      <c r="AYS64" s="41"/>
      <c r="AYT64" s="41"/>
      <c r="AYU64" s="41"/>
      <c r="AYV64" s="41"/>
      <c r="AYW64" s="41"/>
      <c r="AYX64" s="41"/>
      <c r="AYY64" s="41"/>
      <c r="AYZ64" s="41"/>
      <c r="AZA64" s="41"/>
      <c r="AZB64" s="41"/>
      <c r="AZC64" s="41"/>
      <c r="AZD64" s="41"/>
      <c r="AZE64" s="41"/>
      <c r="AZF64" s="41"/>
      <c r="AZG64" s="41"/>
      <c r="AZH64" s="41"/>
      <c r="AZI64" s="41"/>
      <c r="AZJ64" s="41"/>
      <c r="AZK64" s="41"/>
      <c r="AZL64" s="41"/>
      <c r="AZM64" s="41"/>
      <c r="AZN64" s="41"/>
      <c r="AZO64" s="41"/>
      <c r="AZP64" s="41"/>
      <c r="AZQ64" s="41"/>
      <c r="AZR64" s="41"/>
      <c r="AZS64" s="41"/>
      <c r="AZT64" s="41"/>
      <c r="AZU64" s="41"/>
      <c r="AZV64" s="41"/>
      <c r="AZW64" s="41"/>
      <c r="AZX64" s="41"/>
      <c r="AZY64" s="41"/>
      <c r="AZZ64" s="41"/>
      <c r="BAA64" s="41"/>
      <c r="BAB64" s="41"/>
      <c r="BAC64" s="41"/>
      <c r="BAD64" s="41"/>
      <c r="BAE64" s="41"/>
      <c r="BAF64" s="41"/>
      <c r="BAG64" s="41"/>
      <c r="BAH64" s="41"/>
      <c r="BAI64" s="41"/>
      <c r="BAJ64" s="41"/>
      <c r="BAK64" s="41"/>
      <c r="BAL64" s="41"/>
      <c r="BAM64" s="41"/>
      <c r="BAN64" s="41"/>
      <c r="BAO64" s="41"/>
      <c r="BAP64" s="41"/>
      <c r="BAQ64" s="41"/>
      <c r="BAR64" s="41"/>
      <c r="BAS64" s="41"/>
      <c r="BAT64" s="41"/>
      <c r="BAU64" s="41"/>
      <c r="BAV64" s="41"/>
      <c r="BAW64" s="41"/>
      <c r="BAX64" s="41"/>
      <c r="BAY64" s="41"/>
      <c r="BAZ64" s="41"/>
      <c r="BBA64" s="41"/>
      <c r="BBB64" s="41"/>
      <c r="BBC64" s="41"/>
      <c r="BBD64" s="41"/>
      <c r="BBE64" s="41"/>
      <c r="BBF64" s="41"/>
      <c r="BBG64" s="41"/>
      <c r="BBH64" s="41"/>
      <c r="BBI64" s="41"/>
      <c r="BBJ64" s="41"/>
      <c r="BBK64" s="41"/>
      <c r="BBL64" s="41"/>
      <c r="BBM64" s="41"/>
      <c r="BBN64" s="41"/>
      <c r="BBO64" s="41"/>
      <c r="BBP64" s="41"/>
      <c r="BBQ64" s="41"/>
      <c r="BBR64" s="41"/>
      <c r="BBS64" s="41"/>
      <c r="BBT64" s="41"/>
      <c r="BBU64" s="41"/>
      <c r="BBV64" s="41"/>
      <c r="BBW64" s="41"/>
      <c r="BBX64" s="41"/>
      <c r="BBY64" s="41"/>
      <c r="BBZ64" s="41"/>
      <c r="BCA64" s="41"/>
      <c r="BCB64" s="41"/>
      <c r="BCC64" s="41"/>
      <c r="BCD64" s="41"/>
      <c r="BCE64" s="41"/>
      <c r="BCF64" s="41"/>
      <c r="BCG64" s="41"/>
      <c r="BCH64" s="41"/>
      <c r="BCI64" s="41"/>
      <c r="BCJ64" s="41"/>
      <c r="BCK64" s="41"/>
      <c r="BCL64" s="41"/>
      <c r="BCM64" s="41"/>
      <c r="BCN64" s="41"/>
      <c r="BCO64" s="41"/>
      <c r="BCP64" s="41"/>
      <c r="BCQ64" s="41"/>
      <c r="BCR64" s="41"/>
      <c r="BCS64" s="41"/>
      <c r="BCT64" s="41"/>
      <c r="BCU64" s="41"/>
      <c r="BCV64" s="41"/>
      <c r="BCW64" s="41"/>
      <c r="BCX64" s="41"/>
      <c r="BCY64" s="41"/>
      <c r="BCZ64" s="41"/>
      <c r="BDA64" s="41"/>
      <c r="BDB64" s="41"/>
      <c r="BDC64" s="41"/>
      <c r="BDD64" s="41"/>
      <c r="BDE64" s="41"/>
      <c r="BDF64" s="41"/>
      <c r="BDG64" s="41"/>
      <c r="BDH64" s="41"/>
      <c r="BDI64" s="41"/>
      <c r="BDJ64" s="41"/>
      <c r="BDK64" s="41"/>
      <c r="BDL64" s="41"/>
      <c r="BDM64" s="41"/>
      <c r="BDN64" s="41"/>
      <c r="BDO64" s="41"/>
      <c r="BDP64" s="41"/>
      <c r="BDQ64" s="41"/>
      <c r="BDR64" s="41"/>
      <c r="BDS64" s="41"/>
      <c r="BDT64" s="41"/>
      <c r="BDU64" s="41"/>
      <c r="BDV64" s="41"/>
      <c r="BDW64" s="41"/>
      <c r="BDX64" s="41"/>
      <c r="BDY64" s="41"/>
      <c r="BDZ64" s="41"/>
      <c r="BEA64" s="41"/>
      <c r="BEB64" s="41"/>
      <c r="BEC64" s="41"/>
      <c r="BED64" s="41"/>
      <c r="BEE64" s="41"/>
      <c r="BEF64" s="41"/>
      <c r="BEG64" s="41"/>
      <c r="BEH64" s="41"/>
      <c r="BEI64" s="41"/>
      <c r="BEJ64" s="41"/>
      <c r="BEK64" s="41"/>
      <c r="BEL64" s="41"/>
      <c r="BEM64" s="41"/>
      <c r="BEN64" s="41"/>
      <c r="BEO64" s="41"/>
      <c r="BEP64" s="41"/>
      <c r="BEQ64" s="41"/>
      <c r="BER64" s="41"/>
      <c r="BES64" s="41"/>
      <c r="BET64" s="41"/>
      <c r="BEU64" s="41"/>
      <c r="BEV64" s="41"/>
      <c r="BEW64" s="41"/>
      <c r="BEX64" s="41"/>
      <c r="BEY64" s="41"/>
      <c r="BEZ64" s="41"/>
      <c r="BFA64" s="41"/>
      <c r="BFB64" s="41"/>
      <c r="BFC64" s="41"/>
      <c r="BFD64" s="41"/>
      <c r="BFE64" s="41"/>
      <c r="BFF64" s="41"/>
      <c r="BFG64" s="41"/>
      <c r="BFH64" s="41"/>
      <c r="BFI64" s="41"/>
      <c r="BFJ64" s="41"/>
      <c r="BFK64" s="41"/>
      <c r="BFL64" s="41"/>
      <c r="BFM64" s="41"/>
      <c r="BFN64" s="41"/>
      <c r="BFO64" s="41"/>
      <c r="BFP64" s="41"/>
      <c r="BFQ64" s="41"/>
      <c r="BFR64" s="41"/>
      <c r="BFS64" s="41"/>
      <c r="BFT64" s="41"/>
      <c r="BFU64" s="41"/>
      <c r="BFV64" s="41"/>
      <c r="BFW64" s="41"/>
      <c r="BFX64" s="41"/>
      <c r="BFY64" s="41"/>
      <c r="BFZ64" s="41"/>
      <c r="BGA64" s="41"/>
      <c r="BGB64" s="41"/>
      <c r="BGC64" s="41"/>
      <c r="BGD64" s="41"/>
      <c r="BGE64" s="41"/>
      <c r="BGF64" s="41"/>
      <c r="BGG64" s="41"/>
      <c r="BGH64" s="41"/>
      <c r="BGI64" s="41"/>
      <c r="BGJ64" s="41"/>
      <c r="BGK64" s="41"/>
      <c r="BGL64" s="41"/>
      <c r="BGM64" s="41"/>
      <c r="BGN64" s="41"/>
      <c r="BGO64" s="41"/>
      <c r="BGP64" s="41"/>
      <c r="BGQ64" s="41"/>
      <c r="BGR64" s="41"/>
      <c r="BGS64" s="41"/>
      <c r="BGT64" s="41"/>
      <c r="BGU64" s="41"/>
      <c r="BGV64" s="41"/>
      <c r="BGW64" s="41"/>
      <c r="BGX64" s="41"/>
      <c r="BGY64" s="41"/>
      <c r="BGZ64" s="41"/>
      <c r="BHA64" s="41"/>
      <c r="BHB64" s="41"/>
      <c r="BHC64" s="41"/>
      <c r="BHD64" s="41"/>
      <c r="BHE64" s="41"/>
      <c r="BHF64" s="41"/>
      <c r="BHG64" s="41"/>
      <c r="BHH64" s="41"/>
      <c r="BHI64" s="41"/>
      <c r="BHJ64" s="41"/>
      <c r="BHK64" s="41"/>
      <c r="BHL64" s="41"/>
      <c r="BHM64" s="41"/>
      <c r="BHN64" s="41"/>
      <c r="BHO64" s="41"/>
      <c r="BHP64" s="41"/>
      <c r="BHQ64" s="41"/>
      <c r="BHR64" s="41"/>
      <c r="BHS64" s="41"/>
      <c r="BHT64" s="41"/>
      <c r="BHU64" s="41"/>
      <c r="BHV64" s="41"/>
      <c r="BHW64" s="41"/>
      <c r="BHX64" s="41"/>
      <c r="BHY64" s="41"/>
      <c r="BHZ64" s="41"/>
      <c r="BIA64" s="41"/>
      <c r="BIB64" s="41"/>
      <c r="BIC64" s="41"/>
      <c r="BID64" s="41"/>
      <c r="BIE64" s="41"/>
      <c r="BIF64" s="41"/>
      <c r="BIG64" s="41"/>
      <c r="BIH64" s="41"/>
      <c r="BII64" s="41"/>
      <c r="BIJ64" s="41"/>
      <c r="BIK64" s="41"/>
      <c r="BIL64" s="41"/>
      <c r="BIM64" s="41"/>
      <c r="BIN64" s="41"/>
      <c r="BIO64" s="41"/>
      <c r="BIP64" s="41"/>
      <c r="BIQ64" s="41"/>
      <c r="BIR64" s="41"/>
      <c r="BIS64" s="41"/>
      <c r="BIT64" s="41"/>
      <c r="BIU64" s="41"/>
      <c r="BIV64" s="41"/>
      <c r="BIW64" s="41"/>
      <c r="BIX64" s="41"/>
      <c r="BIY64" s="41"/>
      <c r="BIZ64" s="41"/>
      <c r="BJA64" s="41"/>
      <c r="BJB64" s="41"/>
      <c r="BJC64" s="41"/>
      <c r="BJD64" s="41"/>
      <c r="BJE64" s="41"/>
      <c r="BJF64" s="41"/>
      <c r="BJG64" s="41"/>
      <c r="BJH64" s="41"/>
      <c r="BJI64" s="41"/>
      <c r="BJJ64" s="41"/>
      <c r="BJK64" s="41"/>
      <c r="BJL64" s="41"/>
      <c r="BJM64" s="41"/>
      <c r="BJN64" s="41"/>
      <c r="BJO64" s="41"/>
      <c r="BJP64" s="41"/>
      <c r="BJQ64" s="41"/>
      <c r="BJR64" s="41"/>
      <c r="BJS64" s="41"/>
      <c r="BJT64" s="41"/>
      <c r="BJU64" s="41"/>
      <c r="BJV64" s="41"/>
      <c r="BJW64" s="41"/>
      <c r="BJX64" s="41"/>
      <c r="BJY64" s="41"/>
      <c r="BJZ64" s="41"/>
      <c r="BKA64" s="41"/>
      <c r="BKB64" s="41"/>
      <c r="BKC64" s="41"/>
      <c r="BKD64" s="41"/>
      <c r="BKE64" s="41"/>
      <c r="BKF64" s="41"/>
      <c r="BKG64" s="41"/>
      <c r="BKH64" s="41"/>
      <c r="BKI64" s="41"/>
      <c r="BKJ64" s="41"/>
      <c r="BKK64" s="41"/>
      <c r="BKL64" s="41"/>
      <c r="BKM64" s="41"/>
      <c r="BKN64" s="41"/>
      <c r="BKO64" s="41"/>
      <c r="BKP64" s="41"/>
      <c r="BKQ64" s="41"/>
      <c r="BKR64" s="41"/>
      <c r="BKS64" s="41"/>
      <c r="BKT64" s="41"/>
      <c r="BKU64" s="41"/>
      <c r="BKV64" s="41"/>
      <c r="BKW64" s="41"/>
      <c r="BKX64" s="41"/>
      <c r="BKY64" s="41"/>
      <c r="BKZ64" s="41"/>
      <c r="BLA64" s="41"/>
      <c r="BLB64" s="41"/>
      <c r="BLC64" s="41"/>
      <c r="BLD64" s="41"/>
      <c r="BLE64" s="41"/>
      <c r="BLF64" s="41"/>
      <c r="BLG64" s="41"/>
      <c r="BLH64" s="41"/>
      <c r="BLI64" s="41"/>
      <c r="BLJ64" s="41"/>
      <c r="BLK64" s="41"/>
      <c r="BLL64" s="41"/>
      <c r="BLM64" s="41"/>
      <c r="BLN64" s="41"/>
      <c r="BLO64" s="41"/>
      <c r="BLP64" s="41"/>
      <c r="BLQ64" s="41"/>
      <c r="BLR64" s="41"/>
      <c r="BLS64" s="41"/>
      <c r="BLT64" s="41"/>
      <c r="BLU64" s="41"/>
      <c r="BLV64" s="41"/>
      <c r="BLW64" s="41"/>
      <c r="BLX64" s="41"/>
      <c r="BLY64" s="41"/>
      <c r="BLZ64" s="41"/>
      <c r="BMA64" s="41"/>
      <c r="BMB64" s="41"/>
      <c r="BMC64" s="41"/>
      <c r="BMD64" s="41"/>
      <c r="BME64" s="41"/>
      <c r="BMF64" s="41"/>
      <c r="BMG64" s="41"/>
      <c r="BMH64" s="41"/>
      <c r="BMI64" s="41"/>
      <c r="BMJ64" s="41"/>
      <c r="BMK64" s="41"/>
      <c r="BML64" s="41"/>
      <c r="BMM64" s="41"/>
      <c r="BMN64" s="41"/>
      <c r="BMO64" s="41"/>
      <c r="BMP64" s="41"/>
      <c r="BMQ64" s="41"/>
      <c r="BMR64" s="41"/>
      <c r="BMS64" s="41"/>
      <c r="BMT64" s="41"/>
      <c r="BMU64" s="41"/>
      <c r="BMV64" s="41"/>
      <c r="BMW64" s="41"/>
      <c r="BMX64" s="41"/>
      <c r="BMY64" s="41"/>
      <c r="BMZ64" s="41"/>
      <c r="BNA64" s="41"/>
      <c r="BNB64" s="41"/>
      <c r="BNC64" s="41"/>
      <c r="BND64" s="41"/>
      <c r="BNE64" s="41"/>
      <c r="BNF64" s="41"/>
      <c r="BNG64" s="41"/>
      <c r="BNH64" s="41"/>
      <c r="BNI64" s="41"/>
      <c r="BNJ64" s="41"/>
      <c r="BNK64" s="41"/>
      <c r="BNL64" s="41"/>
      <c r="BNM64" s="41"/>
      <c r="BNN64" s="41"/>
      <c r="BNO64" s="41"/>
      <c r="BNP64" s="41"/>
      <c r="BNQ64" s="41"/>
      <c r="BNR64" s="41"/>
      <c r="BNS64" s="41"/>
      <c r="BNT64" s="41"/>
      <c r="BNU64" s="41"/>
      <c r="BNV64" s="41"/>
      <c r="BNW64" s="41"/>
      <c r="BNX64" s="41"/>
      <c r="BNY64" s="41"/>
      <c r="BNZ64" s="41"/>
      <c r="BOA64" s="41"/>
      <c r="BOB64" s="41"/>
      <c r="BOC64" s="41"/>
      <c r="BOD64" s="41"/>
      <c r="BOE64" s="41"/>
      <c r="BOF64" s="41"/>
      <c r="BOG64" s="41"/>
      <c r="BOH64" s="41"/>
      <c r="BOI64" s="41"/>
      <c r="BOJ64" s="41"/>
      <c r="BOK64" s="41"/>
      <c r="BOL64" s="41"/>
      <c r="BOM64" s="41"/>
      <c r="BON64" s="41"/>
      <c r="BOO64" s="41"/>
      <c r="BOP64" s="41"/>
      <c r="BOQ64" s="41"/>
      <c r="BOR64" s="41"/>
      <c r="BOS64" s="41"/>
      <c r="BOT64" s="41"/>
      <c r="BOU64" s="41"/>
      <c r="BOV64" s="41"/>
      <c r="BOW64" s="41"/>
      <c r="BOX64" s="41"/>
      <c r="BOY64" s="41"/>
      <c r="BOZ64" s="41"/>
      <c r="BPA64" s="41"/>
      <c r="BPB64" s="41"/>
      <c r="BPC64" s="41"/>
      <c r="BPD64" s="41"/>
      <c r="BPE64" s="41"/>
      <c r="BPF64" s="41"/>
      <c r="BPG64" s="41"/>
      <c r="BPH64" s="41"/>
      <c r="BPI64" s="41"/>
      <c r="BPJ64" s="41"/>
      <c r="BPK64" s="41"/>
      <c r="BPL64" s="41"/>
      <c r="BPM64" s="41"/>
      <c r="BPN64" s="41"/>
      <c r="BPO64" s="41"/>
      <c r="BPP64" s="41"/>
      <c r="BPQ64" s="41"/>
      <c r="BPR64" s="41"/>
      <c r="BPS64" s="41"/>
      <c r="BPT64" s="41"/>
      <c r="BPU64" s="41"/>
      <c r="BPV64" s="41"/>
      <c r="BPW64" s="41"/>
      <c r="BPX64" s="41"/>
      <c r="BPY64" s="41"/>
      <c r="BPZ64" s="41"/>
      <c r="BQA64" s="41"/>
      <c r="BQB64" s="41"/>
      <c r="BQC64" s="41"/>
      <c r="BQD64" s="41"/>
      <c r="BQE64" s="41"/>
      <c r="BQF64" s="41"/>
      <c r="BQG64" s="41"/>
      <c r="BQH64" s="41"/>
      <c r="BQI64" s="41"/>
      <c r="BQJ64" s="41"/>
      <c r="BQK64" s="41"/>
      <c r="BQL64" s="41"/>
      <c r="BQM64" s="41"/>
      <c r="BQN64" s="41"/>
      <c r="BQO64" s="41"/>
      <c r="BQP64" s="41"/>
      <c r="BQQ64" s="41"/>
      <c r="BQR64" s="41"/>
      <c r="BQS64" s="41"/>
      <c r="BQT64" s="41"/>
      <c r="BQU64" s="41"/>
      <c r="BQV64" s="41"/>
      <c r="BQW64" s="41"/>
      <c r="BQX64" s="41"/>
      <c r="BQY64" s="41"/>
      <c r="BQZ64" s="41"/>
      <c r="BRA64" s="41"/>
      <c r="BRB64" s="41"/>
      <c r="BRC64" s="41"/>
      <c r="BRD64" s="41"/>
      <c r="BRE64" s="41"/>
      <c r="BRF64" s="41"/>
      <c r="BRG64" s="41"/>
      <c r="BRH64" s="41"/>
      <c r="BRI64" s="41"/>
      <c r="BRJ64" s="41"/>
      <c r="BRK64" s="41"/>
      <c r="BRL64" s="41"/>
      <c r="BRM64" s="41"/>
      <c r="BRN64" s="41"/>
      <c r="BRO64" s="41"/>
      <c r="BRP64" s="41"/>
      <c r="BRQ64" s="41"/>
      <c r="BRR64" s="41"/>
      <c r="BRS64" s="41"/>
      <c r="BRT64" s="41"/>
      <c r="BRU64" s="41"/>
      <c r="BRV64" s="41"/>
      <c r="BRW64" s="41"/>
      <c r="BRX64" s="41"/>
      <c r="BRY64" s="41"/>
      <c r="BRZ64" s="41"/>
      <c r="BSA64" s="41"/>
      <c r="BSB64" s="41"/>
      <c r="BSC64" s="41"/>
      <c r="BSD64" s="41"/>
      <c r="BSE64" s="41"/>
      <c r="BSF64" s="41"/>
      <c r="BSG64" s="41"/>
      <c r="BSH64" s="41"/>
      <c r="BSI64" s="41"/>
      <c r="BSJ64" s="41"/>
      <c r="BSK64" s="41"/>
      <c r="BSL64" s="41"/>
      <c r="BSM64" s="41"/>
      <c r="BSN64" s="41"/>
      <c r="BSO64" s="41"/>
      <c r="BSP64" s="41"/>
      <c r="BSQ64" s="41"/>
      <c r="BSR64" s="41"/>
      <c r="BSS64" s="41"/>
      <c r="BST64" s="41"/>
      <c r="BSU64" s="41"/>
      <c r="BSV64" s="41"/>
      <c r="BSW64" s="41"/>
      <c r="BSX64" s="41"/>
      <c r="BSY64" s="41"/>
      <c r="BSZ64" s="41"/>
      <c r="BTA64" s="41"/>
      <c r="BTB64" s="41"/>
      <c r="BTC64" s="41"/>
      <c r="BTD64" s="41"/>
      <c r="BTE64" s="41"/>
      <c r="BTF64" s="41"/>
      <c r="BTG64" s="41"/>
      <c r="BTH64" s="41"/>
      <c r="BTI64" s="41"/>
      <c r="BTJ64" s="41"/>
      <c r="BTK64" s="41"/>
      <c r="BTL64" s="41"/>
      <c r="BTM64" s="41"/>
      <c r="BTN64" s="41"/>
      <c r="BTO64" s="41"/>
      <c r="BTP64" s="41"/>
      <c r="BTQ64" s="41"/>
      <c r="BTR64" s="41"/>
      <c r="BTS64" s="41"/>
      <c r="BTT64" s="41"/>
      <c r="BTU64" s="41"/>
      <c r="BTV64" s="41"/>
      <c r="BTW64" s="41"/>
      <c r="BTX64" s="41"/>
      <c r="BTY64" s="41"/>
      <c r="BTZ64" s="41"/>
      <c r="BUA64" s="41"/>
      <c r="BUB64" s="41"/>
      <c r="BUC64" s="41"/>
      <c r="BUD64" s="41"/>
      <c r="BUE64" s="41"/>
      <c r="BUF64" s="41"/>
      <c r="BUG64" s="41"/>
      <c r="BUH64" s="41"/>
      <c r="BUI64" s="41"/>
      <c r="BUJ64" s="41"/>
      <c r="BUK64" s="41"/>
      <c r="BUL64" s="41"/>
      <c r="BUM64" s="41"/>
      <c r="BUN64" s="41"/>
      <c r="BUO64" s="41"/>
      <c r="BUP64" s="41"/>
      <c r="BUQ64" s="41"/>
      <c r="BUR64" s="41"/>
      <c r="BUS64" s="41"/>
      <c r="BUT64" s="41"/>
      <c r="BUU64" s="41"/>
      <c r="BUV64" s="41"/>
      <c r="BUW64" s="41"/>
      <c r="BUX64" s="41"/>
      <c r="BUY64" s="41"/>
      <c r="BUZ64" s="41"/>
      <c r="BVA64" s="41"/>
      <c r="BVB64" s="41"/>
      <c r="BVC64" s="41"/>
      <c r="BVD64" s="41"/>
      <c r="BVE64" s="41"/>
      <c r="BVF64" s="41"/>
      <c r="BVG64" s="41"/>
      <c r="BVH64" s="41"/>
      <c r="BVI64" s="41"/>
      <c r="BVJ64" s="41"/>
      <c r="BVK64" s="41"/>
      <c r="BVL64" s="41"/>
      <c r="BVM64" s="41"/>
      <c r="BVN64" s="41"/>
      <c r="BVO64" s="41"/>
      <c r="BVP64" s="41"/>
      <c r="BVQ64" s="41"/>
      <c r="BVR64" s="41"/>
      <c r="BVS64" s="41"/>
      <c r="BVT64" s="41"/>
      <c r="BVU64" s="41"/>
      <c r="BVV64" s="41"/>
      <c r="BVW64" s="41"/>
      <c r="BVX64" s="41"/>
      <c r="BVY64" s="41"/>
      <c r="BVZ64" s="41"/>
      <c r="BWA64" s="41"/>
      <c r="BWB64" s="41"/>
      <c r="BWC64" s="41"/>
      <c r="BWD64" s="41"/>
      <c r="BWE64" s="41"/>
      <c r="BWF64" s="41"/>
      <c r="BWG64" s="41"/>
      <c r="BWH64" s="41"/>
      <c r="BWI64" s="41"/>
      <c r="BWJ64" s="41"/>
      <c r="BWK64" s="41"/>
      <c r="BWL64" s="41"/>
      <c r="BWM64" s="41"/>
      <c r="BWN64" s="41"/>
      <c r="BWO64" s="41"/>
      <c r="BWP64" s="41"/>
      <c r="BWQ64" s="41"/>
      <c r="BWR64" s="41"/>
      <c r="BWS64" s="41"/>
      <c r="BWT64" s="41"/>
      <c r="BWU64" s="41"/>
      <c r="BWV64" s="41"/>
      <c r="BWW64" s="41"/>
      <c r="BWX64" s="41"/>
      <c r="BWY64" s="41"/>
      <c r="BWZ64" s="41"/>
      <c r="BXA64" s="41"/>
      <c r="BXB64" s="41"/>
      <c r="BXC64" s="41"/>
      <c r="BXD64" s="41"/>
      <c r="BXE64" s="41"/>
      <c r="BXF64" s="41"/>
      <c r="BXG64" s="41"/>
      <c r="BXH64" s="41"/>
      <c r="BXI64" s="41"/>
      <c r="BXJ64" s="41"/>
      <c r="BXK64" s="41"/>
      <c r="BXL64" s="41"/>
      <c r="BXM64" s="41"/>
      <c r="BXN64" s="41"/>
      <c r="BXO64" s="41"/>
      <c r="BXP64" s="41"/>
      <c r="BXQ64" s="41"/>
      <c r="BXR64" s="41"/>
      <c r="BXS64" s="41"/>
      <c r="BXT64" s="41"/>
      <c r="BXU64" s="41"/>
      <c r="BXV64" s="41"/>
      <c r="BXW64" s="41"/>
      <c r="BXX64" s="41"/>
      <c r="BXY64" s="41"/>
      <c r="BXZ64" s="41"/>
      <c r="BYA64" s="41"/>
      <c r="BYB64" s="41"/>
      <c r="BYC64" s="41"/>
      <c r="BYD64" s="41"/>
      <c r="BYE64" s="41"/>
      <c r="BYF64" s="41"/>
      <c r="BYG64" s="41"/>
      <c r="BYH64" s="41"/>
      <c r="BYI64" s="41"/>
      <c r="BYJ64" s="41"/>
      <c r="BYK64" s="41"/>
      <c r="BYL64" s="41"/>
      <c r="BYM64" s="41"/>
      <c r="BYN64" s="41"/>
      <c r="BYO64" s="41"/>
      <c r="BYP64" s="41"/>
      <c r="BYQ64" s="41"/>
      <c r="BYR64" s="41"/>
      <c r="BYS64" s="41"/>
      <c r="BYT64" s="41"/>
      <c r="BYU64" s="41"/>
      <c r="BYV64" s="41"/>
      <c r="BYW64" s="41"/>
      <c r="BYX64" s="41"/>
      <c r="BYY64" s="41"/>
      <c r="BYZ64" s="41"/>
      <c r="BZA64" s="41"/>
      <c r="BZB64" s="41"/>
      <c r="BZC64" s="41"/>
      <c r="BZD64" s="41"/>
      <c r="BZE64" s="41"/>
      <c r="BZF64" s="41"/>
      <c r="BZG64" s="41"/>
      <c r="BZH64" s="41"/>
      <c r="BZI64" s="41"/>
      <c r="BZJ64" s="41"/>
      <c r="BZK64" s="41"/>
      <c r="BZL64" s="41"/>
      <c r="BZM64" s="41"/>
      <c r="BZN64" s="41"/>
      <c r="BZO64" s="41"/>
      <c r="BZP64" s="41"/>
      <c r="BZQ64" s="41"/>
      <c r="BZR64" s="41"/>
      <c r="BZS64" s="41"/>
      <c r="BZT64" s="41"/>
      <c r="BZU64" s="41"/>
      <c r="BZV64" s="41"/>
      <c r="BZW64" s="41"/>
      <c r="BZX64" s="41"/>
      <c r="BZY64" s="41"/>
      <c r="BZZ64" s="41"/>
      <c r="CAA64" s="41"/>
      <c r="CAB64" s="41"/>
      <c r="CAC64" s="41"/>
      <c r="CAD64" s="41"/>
      <c r="CAE64" s="41"/>
      <c r="CAF64" s="41"/>
      <c r="CAG64" s="41"/>
      <c r="CAH64" s="41"/>
      <c r="CAI64" s="41"/>
      <c r="CAJ64" s="41"/>
      <c r="CAK64" s="41"/>
      <c r="CAL64" s="41"/>
      <c r="CAM64" s="41"/>
      <c r="CAN64" s="41"/>
      <c r="CAO64" s="41"/>
      <c r="CAP64" s="41"/>
      <c r="CAQ64" s="41"/>
      <c r="CAR64" s="41"/>
      <c r="CAS64" s="41"/>
      <c r="CAT64" s="41"/>
      <c r="CAU64" s="41"/>
      <c r="CAV64" s="41"/>
      <c r="CAW64" s="41"/>
      <c r="CAX64" s="41"/>
      <c r="CAY64" s="41"/>
      <c r="CAZ64" s="41"/>
      <c r="CBA64" s="41"/>
      <c r="CBB64" s="41"/>
      <c r="CBC64" s="41"/>
      <c r="CBD64" s="41"/>
      <c r="CBE64" s="41"/>
      <c r="CBF64" s="41"/>
      <c r="CBG64" s="41"/>
      <c r="CBH64" s="41"/>
      <c r="CBI64" s="41"/>
      <c r="CBJ64" s="41"/>
      <c r="CBK64" s="41"/>
      <c r="CBL64" s="41"/>
      <c r="CBM64" s="41"/>
      <c r="CBN64" s="41"/>
      <c r="CBO64" s="41"/>
      <c r="CBP64" s="41"/>
      <c r="CBQ64" s="41"/>
      <c r="CBR64" s="41"/>
      <c r="CBS64" s="41"/>
      <c r="CBT64" s="41"/>
      <c r="CBU64" s="41"/>
      <c r="CBV64" s="41"/>
      <c r="CBW64" s="41"/>
      <c r="CBX64" s="41"/>
      <c r="CBY64" s="41"/>
      <c r="CBZ64" s="41"/>
      <c r="CCA64" s="41"/>
      <c r="CCB64" s="41"/>
      <c r="CCC64" s="41"/>
      <c r="CCD64" s="41"/>
      <c r="CCE64" s="41"/>
      <c r="CCF64" s="41"/>
      <c r="CCG64" s="41"/>
      <c r="CCH64" s="41"/>
      <c r="CCI64" s="41"/>
      <c r="CCJ64" s="41"/>
      <c r="CCK64" s="41"/>
      <c r="CCL64" s="41"/>
      <c r="CCM64" s="41"/>
      <c r="CCN64" s="41"/>
      <c r="CCO64" s="41"/>
      <c r="CCP64" s="41"/>
      <c r="CCQ64" s="41"/>
      <c r="CCR64" s="41"/>
      <c r="CCS64" s="41"/>
      <c r="CCT64" s="41"/>
      <c r="CCU64" s="41"/>
      <c r="CCV64" s="41"/>
      <c r="CCW64" s="41"/>
      <c r="CCX64" s="41"/>
      <c r="CCY64" s="41"/>
      <c r="CCZ64" s="41"/>
      <c r="CDA64" s="41"/>
      <c r="CDB64" s="41"/>
      <c r="CDC64" s="41"/>
      <c r="CDD64" s="41"/>
      <c r="CDE64" s="41"/>
      <c r="CDF64" s="41"/>
      <c r="CDG64" s="41"/>
      <c r="CDH64" s="41"/>
      <c r="CDI64" s="41"/>
      <c r="CDJ64" s="41"/>
      <c r="CDK64" s="41"/>
      <c r="CDL64" s="41"/>
      <c r="CDM64" s="41"/>
      <c r="CDN64" s="41"/>
      <c r="CDO64" s="41"/>
      <c r="CDP64" s="41"/>
      <c r="CDQ64" s="41"/>
      <c r="CDR64" s="41"/>
      <c r="CDS64" s="41"/>
      <c r="CDT64" s="41"/>
      <c r="CDU64" s="41"/>
      <c r="CDV64" s="41"/>
      <c r="CDW64" s="41"/>
      <c r="CDX64" s="41"/>
      <c r="CDY64" s="41"/>
      <c r="CDZ64" s="41"/>
      <c r="CEA64" s="41"/>
      <c r="CEB64" s="41"/>
      <c r="CEC64" s="41"/>
      <c r="CED64" s="41"/>
      <c r="CEE64" s="41"/>
      <c r="CEF64" s="41"/>
      <c r="CEG64" s="41"/>
      <c r="CEH64" s="41"/>
      <c r="CEI64" s="41"/>
      <c r="CEJ64" s="41"/>
      <c r="CEK64" s="41"/>
      <c r="CEL64" s="41"/>
      <c r="CEM64" s="41"/>
      <c r="CEN64" s="41"/>
      <c r="CEO64" s="41"/>
      <c r="CEP64" s="41"/>
      <c r="CEQ64" s="41"/>
      <c r="CER64" s="41"/>
      <c r="CES64" s="41"/>
      <c r="CET64" s="41"/>
      <c r="CEU64" s="41"/>
      <c r="CEV64" s="41"/>
      <c r="CEW64" s="41"/>
      <c r="CEX64" s="41"/>
      <c r="CEY64" s="41"/>
      <c r="CEZ64" s="41"/>
      <c r="CFA64" s="41"/>
      <c r="CFB64" s="41"/>
      <c r="CFC64" s="41"/>
      <c r="CFD64" s="41"/>
      <c r="CFE64" s="41"/>
      <c r="CFF64" s="41"/>
      <c r="CFG64" s="41"/>
      <c r="CFH64" s="41"/>
      <c r="CFI64" s="41"/>
      <c r="CFJ64" s="41"/>
      <c r="CFK64" s="41"/>
      <c r="CFL64" s="41"/>
      <c r="CFM64" s="41"/>
      <c r="CFN64" s="41"/>
      <c r="CFO64" s="41"/>
      <c r="CFP64" s="41"/>
      <c r="CFQ64" s="41"/>
      <c r="CFR64" s="41"/>
      <c r="CFS64" s="41"/>
      <c r="CFT64" s="41"/>
      <c r="CFU64" s="41"/>
      <c r="CFV64" s="41"/>
      <c r="CFW64" s="41"/>
      <c r="CFX64" s="41"/>
      <c r="CFY64" s="41"/>
      <c r="CFZ64" s="41"/>
      <c r="CGA64" s="41"/>
      <c r="CGB64" s="41"/>
      <c r="CGC64" s="41"/>
      <c r="CGD64" s="41"/>
      <c r="CGE64" s="41"/>
      <c r="CGF64" s="41"/>
      <c r="CGG64" s="41"/>
      <c r="CGH64" s="41"/>
      <c r="CGI64" s="41"/>
      <c r="CGJ64" s="41"/>
      <c r="CGK64" s="41"/>
      <c r="CGL64" s="41"/>
      <c r="CGM64" s="41"/>
      <c r="CGN64" s="41"/>
      <c r="CGO64" s="41"/>
      <c r="CGP64" s="41"/>
      <c r="CGQ64" s="41"/>
      <c r="CGR64" s="41"/>
      <c r="CGS64" s="41"/>
      <c r="CGT64" s="41"/>
      <c r="CGU64" s="41"/>
      <c r="CGV64" s="41"/>
      <c r="CGW64" s="41"/>
      <c r="CGX64" s="41"/>
      <c r="CGY64" s="41"/>
      <c r="CGZ64" s="41"/>
      <c r="CHA64" s="41"/>
      <c r="CHB64" s="41"/>
      <c r="CHC64" s="41"/>
      <c r="CHD64" s="41"/>
      <c r="CHE64" s="41"/>
      <c r="CHF64" s="41"/>
      <c r="CHG64" s="41"/>
      <c r="CHH64" s="41"/>
      <c r="CHI64" s="41"/>
      <c r="CHJ64" s="41"/>
      <c r="CHK64" s="41"/>
      <c r="CHL64" s="41"/>
      <c r="CHM64" s="41"/>
      <c r="CHN64" s="41"/>
      <c r="CHO64" s="41"/>
      <c r="CHP64" s="41"/>
      <c r="CHQ64" s="41"/>
      <c r="CHR64" s="41"/>
      <c r="CHS64" s="41"/>
      <c r="CHT64" s="41"/>
      <c r="CHU64" s="41"/>
      <c r="CHV64" s="41"/>
      <c r="CHW64" s="41"/>
      <c r="CHX64" s="41"/>
      <c r="CHY64" s="41"/>
      <c r="CHZ64" s="41"/>
      <c r="CIA64" s="41"/>
      <c r="CIB64" s="41"/>
      <c r="CIC64" s="41"/>
      <c r="CID64" s="41"/>
      <c r="CIE64" s="41"/>
      <c r="CIF64" s="41"/>
      <c r="CIG64" s="41"/>
      <c r="CIH64" s="41"/>
      <c r="CII64" s="41"/>
      <c r="CIJ64" s="41"/>
      <c r="CIK64" s="41"/>
      <c r="CIL64" s="41"/>
      <c r="CIM64" s="41"/>
      <c r="CIN64" s="41"/>
      <c r="CIO64" s="41"/>
      <c r="CIP64" s="41"/>
      <c r="CIQ64" s="41"/>
      <c r="CIR64" s="41"/>
      <c r="CIS64" s="41"/>
      <c r="CIT64" s="41"/>
      <c r="CIU64" s="41"/>
      <c r="CIV64" s="41"/>
      <c r="CIW64" s="41"/>
      <c r="CIX64" s="41"/>
      <c r="CIY64" s="41"/>
      <c r="CIZ64" s="41"/>
      <c r="CJA64" s="41"/>
      <c r="CJB64" s="41"/>
      <c r="CJC64" s="41"/>
      <c r="CJD64" s="41"/>
      <c r="CJE64" s="41"/>
      <c r="CJF64" s="41"/>
      <c r="CJG64" s="41"/>
      <c r="CJH64" s="41"/>
      <c r="CJI64" s="41"/>
      <c r="CJJ64" s="41"/>
      <c r="CJK64" s="41"/>
      <c r="CJL64" s="41"/>
      <c r="CJM64" s="41"/>
      <c r="CJN64" s="41"/>
      <c r="CJO64" s="41"/>
      <c r="CJP64" s="41"/>
      <c r="CJQ64" s="41"/>
      <c r="CJR64" s="41"/>
      <c r="CJS64" s="41"/>
      <c r="CJT64" s="41"/>
      <c r="CJU64" s="41"/>
      <c r="CJV64" s="41"/>
      <c r="CJW64" s="41"/>
      <c r="CJX64" s="41"/>
      <c r="CJY64" s="41"/>
      <c r="CJZ64" s="41"/>
      <c r="CKA64" s="41"/>
      <c r="CKB64" s="41"/>
      <c r="CKC64" s="41"/>
      <c r="CKD64" s="41"/>
      <c r="CKE64" s="41"/>
      <c r="CKF64" s="41"/>
      <c r="CKG64" s="41"/>
      <c r="CKH64" s="41"/>
      <c r="CKI64" s="41"/>
      <c r="CKJ64" s="41"/>
      <c r="CKK64" s="41"/>
      <c r="CKL64" s="41"/>
      <c r="CKM64" s="41"/>
      <c r="CKN64" s="41"/>
      <c r="CKO64" s="41"/>
      <c r="CKP64" s="41"/>
      <c r="CKQ64" s="41"/>
      <c r="CKR64" s="41"/>
      <c r="CKS64" s="41"/>
      <c r="CKT64" s="41"/>
      <c r="CKU64" s="41"/>
      <c r="CKV64" s="41"/>
      <c r="CKW64" s="41"/>
      <c r="CKX64" s="41"/>
      <c r="CKY64" s="41"/>
      <c r="CKZ64" s="41"/>
      <c r="CLA64" s="41"/>
      <c r="CLB64" s="41"/>
      <c r="CLC64" s="41"/>
      <c r="CLD64" s="41"/>
      <c r="CLE64" s="41"/>
      <c r="CLF64" s="41"/>
      <c r="CLG64" s="41"/>
      <c r="CLH64" s="41"/>
      <c r="CLI64" s="41"/>
      <c r="CLJ64" s="41"/>
      <c r="CLK64" s="41"/>
      <c r="CLL64" s="41"/>
      <c r="CLM64" s="41"/>
      <c r="CLN64" s="41"/>
      <c r="CLO64" s="41"/>
      <c r="CLP64" s="41"/>
      <c r="CLQ64" s="41"/>
      <c r="CLR64" s="41"/>
      <c r="CLS64" s="41"/>
      <c r="CLT64" s="41"/>
      <c r="CLU64" s="41"/>
      <c r="CLV64" s="41"/>
      <c r="CLW64" s="41"/>
      <c r="CLX64" s="41"/>
      <c r="CLY64" s="41"/>
      <c r="CLZ64" s="41"/>
      <c r="CMA64" s="41"/>
      <c r="CMB64" s="41"/>
      <c r="CMC64" s="41"/>
      <c r="CMD64" s="41"/>
      <c r="CME64" s="41"/>
      <c r="CMF64" s="41"/>
      <c r="CMG64" s="41"/>
      <c r="CMH64" s="41"/>
      <c r="CMI64" s="41"/>
      <c r="CMJ64" s="41"/>
      <c r="CMK64" s="41"/>
      <c r="CML64" s="41"/>
      <c r="CMM64" s="41"/>
      <c r="CMN64" s="41"/>
      <c r="CMO64" s="41"/>
      <c r="CMP64" s="41"/>
      <c r="CMQ64" s="41"/>
      <c r="CMR64" s="41"/>
      <c r="CMS64" s="41"/>
      <c r="CMT64" s="41"/>
      <c r="CMU64" s="41"/>
      <c r="CMV64" s="41"/>
      <c r="CMW64" s="41"/>
      <c r="CMX64" s="41"/>
      <c r="CMY64" s="41"/>
      <c r="CMZ64" s="41"/>
      <c r="CNA64" s="41"/>
      <c r="CNB64" s="41"/>
      <c r="CNC64" s="41"/>
      <c r="CND64" s="41"/>
      <c r="CNE64" s="41"/>
      <c r="CNF64" s="41"/>
      <c r="CNG64" s="41"/>
      <c r="CNH64" s="41"/>
      <c r="CNI64" s="41"/>
      <c r="CNJ64" s="41"/>
      <c r="CNK64" s="41"/>
      <c r="CNL64" s="41"/>
      <c r="CNM64" s="41"/>
      <c r="CNN64" s="41"/>
      <c r="CNO64" s="41"/>
      <c r="CNP64" s="41"/>
      <c r="CNQ64" s="41"/>
      <c r="CNR64" s="41"/>
      <c r="CNS64" s="41"/>
      <c r="CNT64" s="41"/>
      <c r="CNU64" s="41"/>
      <c r="CNV64" s="41"/>
      <c r="CNW64" s="41"/>
      <c r="CNX64" s="41"/>
      <c r="CNY64" s="41"/>
      <c r="CNZ64" s="41"/>
      <c r="COA64" s="41"/>
      <c r="COB64" s="41"/>
      <c r="COC64" s="41"/>
      <c r="COD64" s="41"/>
      <c r="COE64" s="41"/>
      <c r="COF64" s="41"/>
      <c r="COG64" s="41"/>
      <c r="COH64" s="41"/>
      <c r="COI64" s="41"/>
      <c r="COJ64" s="41"/>
      <c r="COK64" s="41"/>
      <c r="COL64" s="41"/>
      <c r="COM64" s="41"/>
      <c r="CON64" s="41"/>
      <c r="COO64" s="41"/>
      <c r="COP64" s="41"/>
      <c r="COQ64" s="41"/>
      <c r="COR64" s="41"/>
      <c r="COS64" s="41"/>
      <c r="COT64" s="41"/>
      <c r="COU64" s="41"/>
      <c r="COV64" s="41"/>
      <c r="COW64" s="41"/>
      <c r="COX64" s="41"/>
      <c r="COY64" s="41"/>
      <c r="COZ64" s="41"/>
      <c r="CPA64" s="41"/>
      <c r="CPB64" s="41"/>
      <c r="CPC64" s="41"/>
      <c r="CPD64" s="41"/>
      <c r="CPE64" s="41"/>
      <c r="CPF64" s="41"/>
      <c r="CPG64" s="41"/>
      <c r="CPH64" s="41"/>
      <c r="CPI64" s="41"/>
      <c r="CPJ64" s="41"/>
      <c r="CPK64" s="41"/>
      <c r="CPL64" s="41"/>
      <c r="CPM64" s="41"/>
      <c r="CPN64" s="41"/>
      <c r="CPO64" s="41"/>
      <c r="CPP64" s="41"/>
      <c r="CPQ64" s="41"/>
      <c r="CPR64" s="41"/>
      <c r="CPS64" s="41"/>
      <c r="CPT64" s="41"/>
      <c r="CPU64" s="41"/>
      <c r="CPV64" s="41"/>
      <c r="CPW64" s="41"/>
      <c r="CPX64" s="41"/>
      <c r="CPY64" s="41"/>
      <c r="CPZ64" s="41"/>
      <c r="CQA64" s="41"/>
      <c r="CQB64" s="41"/>
      <c r="CQC64" s="41"/>
      <c r="CQD64" s="41"/>
      <c r="CQE64" s="41"/>
      <c r="CQF64" s="41"/>
      <c r="CQG64" s="41"/>
      <c r="CQH64" s="41"/>
      <c r="CQI64" s="41"/>
      <c r="CQJ64" s="41"/>
      <c r="CQK64" s="41"/>
      <c r="CQL64" s="41"/>
      <c r="CQM64" s="41"/>
      <c r="CQN64" s="41"/>
      <c r="CQO64" s="41"/>
      <c r="CQP64" s="41"/>
      <c r="CQQ64" s="41"/>
      <c r="CQR64" s="41"/>
      <c r="CQS64" s="41"/>
      <c r="CQT64" s="41"/>
      <c r="CQU64" s="41"/>
      <c r="CQV64" s="41"/>
      <c r="CQW64" s="41"/>
      <c r="CQX64" s="41"/>
      <c r="CQY64" s="41"/>
      <c r="CQZ64" s="41"/>
      <c r="CRA64" s="41"/>
      <c r="CRB64" s="41"/>
      <c r="CRC64" s="41"/>
      <c r="CRD64" s="41"/>
      <c r="CRE64" s="41"/>
      <c r="CRF64" s="41"/>
      <c r="CRG64" s="41"/>
      <c r="CRH64" s="41"/>
      <c r="CRI64" s="41"/>
      <c r="CRJ64" s="41"/>
      <c r="CRK64" s="41"/>
      <c r="CRL64" s="41"/>
      <c r="CRM64" s="41"/>
      <c r="CRN64" s="41"/>
      <c r="CRO64" s="41"/>
      <c r="CRP64" s="41"/>
      <c r="CRQ64" s="41"/>
      <c r="CRR64" s="41"/>
      <c r="CRS64" s="41"/>
      <c r="CRT64" s="41"/>
      <c r="CRU64" s="41"/>
      <c r="CRV64" s="41"/>
      <c r="CRW64" s="41"/>
      <c r="CRX64" s="41"/>
      <c r="CRY64" s="41"/>
      <c r="CRZ64" s="41"/>
      <c r="CSA64" s="41"/>
      <c r="CSB64" s="41"/>
      <c r="CSC64" s="41"/>
      <c r="CSD64" s="41"/>
      <c r="CSE64" s="41"/>
      <c r="CSF64" s="41"/>
      <c r="CSG64" s="41"/>
      <c r="CSH64" s="41"/>
      <c r="CSI64" s="41"/>
      <c r="CSJ64" s="41"/>
      <c r="CSK64" s="41"/>
      <c r="CSL64" s="41"/>
      <c r="CSM64" s="41"/>
      <c r="CSN64" s="41"/>
      <c r="CSO64" s="41"/>
      <c r="CSP64" s="41"/>
      <c r="CSQ64" s="41"/>
      <c r="CSR64" s="41"/>
      <c r="CSS64" s="41"/>
      <c r="CST64" s="41"/>
      <c r="CSU64" s="41"/>
      <c r="CSV64" s="41"/>
      <c r="CSW64" s="41"/>
      <c r="CSX64" s="41"/>
      <c r="CSY64" s="41"/>
      <c r="CSZ64" s="41"/>
      <c r="CTA64" s="41"/>
      <c r="CTB64" s="41"/>
      <c r="CTC64" s="41"/>
      <c r="CTD64" s="41"/>
      <c r="CTE64" s="41"/>
      <c r="CTF64" s="41"/>
      <c r="CTG64" s="41"/>
      <c r="CTH64" s="41"/>
      <c r="CTI64" s="41"/>
      <c r="CTJ64" s="41"/>
      <c r="CTK64" s="41"/>
      <c r="CTL64" s="41"/>
      <c r="CTM64" s="41"/>
      <c r="CTN64" s="41"/>
      <c r="CTO64" s="41"/>
      <c r="CTP64" s="41"/>
      <c r="CTQ64" s="41"/>
      <c r="CTR64" s="41"/>
      <c r="CTS64" s="41"/>
      <c r="CTT64" s="41"/>
      <c r="CTU64" s="41"/>
      <c r="CTV64" s="41"/>
      <c r="CTW64" s="41"/>
      <c r="CTX64" s="41"/>
      <c r="CTY64" s="41"/>
      <c r="CTZ64" s="41"/>
      <c r="CUA64" s="41"/>
      <c r="CUB64" s="41"/>
      <c r="CUC64" s="41"/>
      <c r="CUD64" s="41"/>
      <c r="CUE64" s="41"/>
      <c r="CUF64" s="41"/>
      <c r="CUG64" s="41"/>
      <c r="CUH64" s="41"/>
      <c r="CUI64" s="41"/>
      <c r="CUJ64" s="41"/>
      <c r="CUK64" s="41"/>
      <c r="CUL64" s="41"/>
      <c r="CUM64" s="41"/>
      <c r="CUN64" s="41"/>
      <c r="CUO64" s="41"/>
      <c r="CUP64" s="41"/>
      <c r="CUQ64" s="41"/>
      <c r="CUR64" s="41"/>
      <c r="CUS64" s="41"/>
      <c r="CUT64" s="41"/>
      <c r="CUU64" s="41"/>
      <c r="CUV64" s="41"/>
      <c r="CUW64" s="41"/>
      <c r="CUX64" s="41"/>
      <c r="CUY64" s="41"/>
      <c r="CUZ64" s="41"/>
      <c r="CVA64" s="41"/>
      <c r="CVB64" s="41"/>
      <c r="CVC64" s="41"/>
      <c r="CVD64" s="41"/>
      <c r="CVE64" s="41"/>
      <c r="CVF64" s="41"/>
      <c r="CVG64" s="41"/>
      <c r="CVH64" s="41"/>
      <c r="CVI64" s="41"/>
      <c r="CVJ64" s="41"/>
      <c r="CVK64" s="41"/>
      <c r="CVL64" s="41"/>
      <c r="CVM64" s="41"/>
      <c r="CVN64" s="41"/>
      <c r="CVO64" s="41"/>
      <c r="CVP64" s="41"/>
      <c r="CVQ64" s="41"/>
      <c r="CVR64" s="41"/>
      <c r="CVS64" s="41"/>
      <c r="CVT64" s="41"/>
      <c r="CVU64" s="41"/>
      <c r="CVV64" s="41"/>
      <c r="CVW64" s="41"/>
      <c r="CVX64" s="41"/>
      <c r="CVY64" s="41"/>
      <c r="CVZ64" s="41"/>
      <c r="CWA64" s="41"/>
      <c r="CWB64" s="41"/>
      <c r="CWC64" s="41"/>
      <c r="CWD64" s="41"/>
      <c r="CWE64" s="41"/>
      <c r="CWF64" s="41"/>
      <c r="CWG64" s="41"/>
      <c r="CWH64" s="41"/>
      <c r="CWI64" s="41"/>
      <c r="CWJ64" s="41"/>
      <c r="CWK64" s="41"/>
      <c r="CWL64" s="41"/>
      <c r="CWM64" s="41"/>
      <c r="CWN64" s="41"/>
      <c r="CWO64" s="41"/>
      <c r="CWP64" s="41"/>
      <c r="CWQ64" s="41"/>
      <c r="CWR64" s="41"/>
      <c r="CWS64" s="41"/>
      <c r="CWT64" s="41"/>
      <c r="CWU64" s="41"/>
      <c r="CWV64" s="41"/>
      <c r="CWW64" s="41"/>
      <c r="CWX64" s="41"/>
      <c r="CWY64" s="41"/>
      <c r="CWZ64" s="41"/>
      <c r="CXA64" s="41"/>
      <c r="CXB64" s="41"/>
      <c r="CXC64" s="41"/>
      <c r="CXD64" s="41"/>
      <c r="CXE64" s="41"/>
      <c r="CXF64" s="41"/>
      <c r="CXG64" s="41"/>
      <c r="CXH64" s="41"/>
      <c r="CXI64" s="41"/>
      <c r="CXJ64" s="41"/>
      <c r="CXK64" s="41"/>
      <c r="CXL64" s="41"/>
      <c r="CXM64" s="41"/>
      <c r="CXN64" s="41"/>
      <c r="CXO64" s="41"/>
      <c r="CXP64" s="41"/>
      <c r="CXQ64" s="41"/>
      <c r="CXR64" s="41"/>
      <c r="CXS64" s="41"/>
      <c r="CXT64" s="41"/>
      <c r="CXU64" s="41"/>
      <c r="CXV64" s="41"/>
      <c r="CXW64" s="41"/>
      <c r="CXX64" s="41"/>
      <c r="CXY64" s="41"/>
      <c r="CXZ64" s="41"/>
      <c r="CYA64" s="41"/>
      <c r="CYB64" s="41"/>
      <c r="CYC64" s="41"/>
      <c r="CYD64" s="41"/>
      <c r="CYE64" s="41"/>
      <c r="CYF64" s="41"/>
      <c r="CYG64" s="41"/>
      <c r="CYH64" s="41"/>
      <c r="CYI64" s="41"/>
      <c r="CYJ64" s="41"/>
      <c r="CYK64" s="41"/>
      <c r="CYL64" s="41"/>
      <c r="CYM64" s="41"/>
      <c r="CYN64" s="41"/>
      <c r="CYO64" s="41"/>
      <c r="CYP64" s="41"/>
      <c r="CYQ64" s="41"/>
      <c r="CYR64" s="41"/>
      <c r="CYS64" s="41"/>
      <c r="CYT64" s="41"/>
      <c r="CYU64" s="41"/>
      <c r="CYV64" s="41"/>
      <c r="CYW64" s="41"/>
      <c r="CYX64" s="41"/>
      <c r="CYY64" s="41"/>
      <c r="CYZ64" s="41"/>
      <c r="CZA64" s="41"/>
      <c r="CZB64" s="41"/>
      <c r="CZC64" s="41"/>
      <c r="CZD64" s="41"/>
      <c r="CZE64" s="41"/>
      <c r="CZF64" s="41"/>
      <c r="CZG64" s="41"/>
      <c r="CZH64" s="41"/>
      <c r="CZI64" s="41"/>
      <c r="CZJ64" s="41"/>
      <c r="CZK64" s="41"/>
      <c r="CZL64" s="41"/>
      <c r="CZM64" s="41"/>
      <c r="CZN64" s="41"/>
      <c r="CZO64" s="41"/>
      <c r="CZP64" s="41"/>
      <c r="CZQ64" s="41"/>
      <c r="CZR64" s="41"/>
      <c r="CZS64" s="41"/>
      <c r="CZT64" s="41"/>
      <c r="CZU64" s="41"/>
      <c r="CZV64" s="41"/>
      <c r="CZW64" s="41"/>
      <c r="CZX64" s="41"/>
      <c r="CZY64" s="41"/>
      <c r="CZZ64" s="41"/>
      <c r="DAA64" s="41"/>
      <c r="DAB64" s="41"/>
      <c r="DAC64" s="41"/>
      <c r="DAD64" s="41"/>
      <c r="DAE64" s="41"/>
      <c r="DAF64" s="41"/>
      <c r="DAG64" s="41"/>
      <c r="DAH64" s="41"/>
      <c r="DAI64" s="41"/>
      <c r="DAJ64" s="41"/>
      <c r="DAK64" s="41"/>
      <c r="DAL64" s="41"/>
      <c r="DAM64" s="41"/>
      <c r="DAN64" s="41"/>
      <c r="DAO64" s="41"/>
      <c r="DAP64" s="41"/>
      <c r="DAQ64" s="41"/>
      <c r="DAR64" s="41"/>
      <c r="DAS64" s="41"/>
      <c r="DAT64" s="41"/>
      <c r="DAU64" s="41"/>
      <c r="DAV64" s="41"/>
      <c r="DAW64" s="41"/>
      <c r="DAX64" s="41"/>
      <c r="DAY64" s="41"/>
      <c r="DAZ64" s="41"/>
      <c r="DBA64" s="41"/>
      <c r="DBB64" s="41"/>
      <c r="DBC64" s="41"/>
      <c r="DBD64" s="41"/>
      <c r="DBE64" s="41"/>
      <c r="DBF64" s="41"/>
      <c r="DBG64" s="41"/>
      <c r="DBH64" s="41"/>
      <c r="DBI64" s="41"/>
      <c r="DBJ64" s="41"/>
      <c r="DBK64" s="41"/>
      <c r="DBL64" s="41"/>
      <c r="DBM64" s="41"/>
      <c r="DBN64" s="41"/>
      <c r="DBO64" s="41"/>
      <c r="DBP64" s="41"/>
      <c r="DBQ64" s="41"/>
      <c r="DBR64" s="41"/>
      <c r="DBS64" s="41"/>
      <c r="DBT64" s="41"/>
      <c r="DBU64" s="41"/>
      <c r="DBV64" s="41"/>
      <c r="DBW64" s="41"/>
      <c r="DBX64" s="41"/>
      <c r="DBY64" s="41"/>
      <c r="DBZ64" s="41"/>
      <c r="DCA64" s="41"/>
      <c r="DCB64" s="41"/>
      <c r="DCC64" s="41"/>
      <c r="DCD64" s="41"/>
      <c r="DCE64" s="41"/>
      <c r="DCF64" s="41"/>
      <c r="DCG64" s="41"/>
      <c r="DCH64" s="41"/>
      <c r="DCI64" s="41"/>
      <c r="DCJ64" s="41"/>
      <c r="DCK64" s="41"/>
      <c r="DCL64" s="41"/>
      <c r="DCM64" s="41"/>
      <c r="DCN64" s="41"/>
      <c r="DCO64" s="41"/>
      <c r="DCP64" s="41"/>
      <c r="DCQ64" s="41"/>
      <c r="DCR64" s="41"/>
      <c r="DCS64" s="41"/>
      <c r="DCT64" s="41"/>
      <c r="DCU64" s="41"/>
      <c r="DCV64" s="41"/>
      <c r="DCW64" s="41"/>
      <c r="DCX64" s="41"/>
      <c r="DCY64" s="41"/>
      <c r="DCZ64" s="41"/>
      <c r="DDA64" s="41"/>
      <c r="DDB64" s="41"/>
      <c r="DDC64" s="41"/>
      <c r="DDD64" s="41"/>
      <c r="DDE64" s="41"/>
      <c r="DDF64" s="41"/>
      <c r="DDG64" s="41"/>
      <c r="DDH64" s="41"/>
      <c r="DDI64" s="41"/>
      <c r="DDJ64" s="41"/>
      <c r="DDK64" s="41"/>
      <c r="DDL64" s="41"/>
      <c r="DDM64" s="41"/>
      <c r="DDN64" s="41"/>
      <c r="DDO64" s="41"/>
      <c r="DDP64" s="41"/>
      <c r="DDQ64" s="41"/>
      <c r="DDR64" s="41"/>
      <c r="DDS64" s="41"/>
      <c r="DDT64" s="41"/>
      <c r="DDU64" s="41"/>
      <c r="DDV64" s="41"/>
      <c r="DDW64" s="41"/>
      <c r="DDX64" s="41"/>
      <c r="DDY64" s="41"/>
      <c r="DDZ64" s="41"/>
      <c r="DEA64" s="41"/>
      <c r="DEB64" s="41"/>
      <c r="DEC64" s="41"/>
      <c r="DED64" s="41"/>
      <c r="DEE64" s="41"/>
      <c r="DEF64" s="41"/>
      <c r="DEG64" s="41"/>
      <c r="DEH64" s="41"/>
      <c r="DEI64" s="41"/>
      <c r="DEJ64" s="41"/>
      <c r="DEK64" s="41"/>
      <c r="DEL64" s="41"/>
      <c r="DEM64" s="41"/>
      <c r="DEN64" s="41"/>
      <c r="DEO64" s="41"/>
      <c r="DEP64" s="41"/>
      <c r="DEQ64" s="41"/>
      <c r="DER64" s="41"/>
      <c r="DES64" s="41"/>
      <c r="DET64" s="41"/>
      <c r="DEU64" s="41"/>
      <c r="DEV64" s="41"/>
      <c r="DEW64" s="41"/>
      <c r="DEX64" s="41"/>
      <c r="DEY64" s="41"/>
      <c r="DEZ64" s="41"/>
      <c r="DFA64" s="41"/>
      <c r="DFB64" s="41"/>
      <c r="DFC64" s="41"/>
      <c r="DFD64" s="41"/>
      <c r="DFE64" s="41"/>
      <c r="DFF64" s="41"/>
      <c r="DFG64" s="41"/>
      <c r="DFH64" s="41"/>
      <c r="DFI64" s="41"/>
      <c r="DFJ64" s="41"/>
      <c r="DFK64" s="41"/>
      <c r="DFL64" s="41"/>
      <c r="DFM64" s="41"/>
      <c r="DFN64" s="41"/>
      <c r="DFO64" s="41"/>
      <c r="DFP64" s="41"/>
      <c r="DFQ64" s="41"/>
      <c r="DFR64" s="41"/>
      <c r="DFS64" s="41"/>
      <c r="DFT64" s="41"/>
      <c r="DFU64" s="41"/>
      <c r="DFV64" s="41"/>
      <c r="DFW64" s="41"/>
      <c r="DFX64" s="41"/>
      <c r="DFY64" s="41"/>
      <c r="DFZ64" s="41"/>
      <c r="DGA64" s="41"/>
      <c r="DGB64" s="41"/>
      <c r="DGC64" s="41"/>
      <c r="DGD64" s="41"/>
      <c r="DGE64" s="41"/>
      <c r="DGF64" s="41"/>
      <c r="DGG64" s="41"/>
      <c r="DGH64" s="41"/>
      <c r="DGI64" s="41"/>
      <c r="DGJ64" s="41"/>
      <c r="DGK64" s="41"/>
      <c r="DGL64" s="41"/>
      <c r="DGM64" s="41"/>
      <c r="DGN64" s="41"/>
      <c r="DGO64" s="41"/>
      <c r="DGP64" s="41"/>
      <c r="DGQ64" s="41"/>
      <c r="DGR64" s="41"/>
      <c r="DGS64" s="41"/>
      <c r="DGT64" s="41"/>
      <c r="DGU64" s="41"/>
      <c r="DGV64" s="41"/>
      <c r="DGW64" s="41"/>
      <c r="DGX64" s="41"/>
      <c r="DGY64" s="41"/>
      <c r="DGZ64" s="41"/>
      <c r="DHA64" s="41"/>
      <c r="DHB64" s="41"/>
      <c r="DHC64" s="41"/>
      <c r="DHD64" s="41"/>
      <c r="DHE64" s="41"/>
      <c r="DHF64" s="41"/>
      <c r="DHG64" s="41"/>
      <c r="DHH64" s="41"/>
      <c r="DHI64" s="41"/>
      <c r="DHJ64" s="41"/>
      <c r="DHK64" s="41"/>
      <c r="DHL64" s="41"/>
      <c r="DHM64" s="41"/>
      <c r="DHN64" s="41"/>
      <c r="DHO64" s="41"/>
      <c r="DHP64" s="41"/>
      <c r="DHQ64" s="41"/>
      <c r="DHR64" s="41"/>
      <c r="DHS64" s="41"/>
      <c r="DHT64" s="41"/>
      <c r="DHU64" s="41"/>
      <c r="DHV64" s="41"/>
      <c r="DHW64" s="41"/>
      <c r="DHX64" s="41"/>
      <c r="DHY64" s="41"/>
      <c r="DHZ64" s="41"/>
      <c r="DIA64" s="41"/>
      <c r="DIB64" s="41"/>
      <c r="DIC64" s="41"/>
      <c r="DID64" s="41"/>
      <c r="DIE64" s="41"/>
      <c r="DIF64" s="41"/>
      <c r="DIG64" s="41"/>
      <c r="DIH64" s="41"/>
      <c r="DII64" s="41"/>
      <c r="DIJ64" s="41"/>
      <c r="DIK64" s="41"/>
      <c r="DIL64" s="41"/>
      <c r="DIM64" s="41"/>
      <c r="DIN64" s="41"/>
      <c r="DIO64" s="41"/>
      <c r="DIP64" s="41"/>
      <c r="DIQ64" s="41"/>
      <c r="DIR64" s="41"/>
      <c r="DIS64" s="41"/>
      <c r="DIT64" s="41"/>
      <c r="DIU64" s="41"/>
      <c r="DIV64" s="41"/>
      <c r="DIW64" s="41"/>
      <c r="DIX64" s="41"/>
      <c r="DIY64" s="41"/>
      <c r="DIZ64" s="41"/>
      <c r="DJA64" s="41"/>
      <c r="DJB64" s="41"/>
      <c r="DJC64" s="41"/>
      <c r="DJD64" s="41"/>
      <c r="DJE64" s="41"/>
      <c r="DJF64" s="41"/>
      <c r="DJG64" s="41"/>
      <c r="DJH64" s="41"/>
      <c r="DJI64" s="41"/>
      <c r="DJJ64" s="41"/>
      <c r="DJK64" s="41"/>
      <c r="DJL64" s="41"/>
      <c r="DJM64" s="41"/>
      <c r="DJN64" s="41"/>
      <c r="DJO64" s="41"/>
      <c r="DJP64" s="41"/>
      <c r="DJQ64" s="41"/>
      <c r="DJR64" s="41"/>
      <c r="DJS64" s="41"/>
      <c r="DJT64" s="41"/>
      <c r="DJU64" s="41"/>
      <c r="DJV64" s="41"/>
      <c r="DJW64" s="41"/>
      <c r="DJX64" s="41"/>
      <c r="DJY64" s="41"/>
      <c r="DJZ64" s="41"/>
      <c r="DKA64" s="41"/>
      <c r="DKB64" s="41"/>
      <c r="DKC64" s="41"/>
      <c r="DKD64" s="41"/>
      <c r="DKE64" s="41"/>
      <c r="DKF64" s="41"/>
      <c r="DKG64" s="41"/>
      <c r="DKH64" s="41"/>
      <c r="DKI64" s="41"/>
      <c r="DKJ64" s="41"/>
      <c r="DKK64" s="41"/>
      <c r="DKL64" s="41"/>
      <c r="DKM64" s="41"/>
      <c r="DKN64" s="41"/>
      <c r="DKO64" s="41"/>
      <c r="DKP64" s="41"/>
      <c r="DKQ64" s="41"/>
      <c r="DKR64" s="41"/>
      <c r="DKS64" s="41"/>
      <c r="DKT64" s="41"/>
      <c r="DKU64" s="41"/>
      <c r="DKV64" s="41"/>
      <c r="DKW64" s="41"/>
      <c r="DKX64" s="41"/>
      <c r="DKY64" s="41"/>
      <c r="DKZ64" s="41"/>
      <c r="DLA64" s="41"/>
      <c r="DLB64" s="41"/>
      <c r="DLC64" s="41"/>
      <c r="DLD64" s="41"/>
      <c r="DLE64" s="41"/>
      <c r="DLF64" s="41"/>
      <c r="DLG64" s="41"/>
      <c r="DLH64" s="41"/>
      <c r="DLI64" s="41"/>
      <c r="DLJ64" s="41"/>
      <c r="DLK64" s="41"/>
      <c r="DLL64" s="41"/>
      <c r="DLM64" s="41"/>
      <c r="DLN64" s="41"/>
      <c r="DLO64" s="41"/>
      <c r="DLP64" s="41"/>
      <c r="DLQ64" s="41"/>
      <c r="DLR64" s="41"/>
      <c r="DLS64" s="41"/>
      <c r="DLT64" s="41"/>
      <c r="DLU64" s="41"/>
      <c r="DLV64" s="41"/>
      <c r="DLW64" s="41"/>
      <c r="DLX64" s="41"/>
      <c r="DLY64" s="41"/>
      <c r="DLZ64" s="41"/>
      <c r="DMA64" s="41"/>
      <c r="DMB64" s="41"/>
      <c r="DMC64" s="41"/>
      <c r="DMD64" s="41"/>
      <c r="DME64" s="41"/>
      <c r="DMF64" s="41"/>
      <c r="DMG64" s="41"/>
      <c r="DMH64" s="41"/>
      <c r="DMI64" s="41"/>
      <c r="DMJ64" s="41"/>
      <c r="DMK64" s="41"/>
      <c r="DML64" s="41"/>
      <c r="DMM64" s="41"/>
      <c r="DMN64" s="41"/>
      <c r="DMO64" s="41"/>
      <c r="DMP64" s="41"/>
      <c r="DMQ64" s="41"/>
      <c r="DMR64" s="41"/>
      <c r="DMS64" s="41"/>
      <c r="DMT64" s="41"/>
      <c r="DMU64" s="41"/>
      <c r="DMV64" s="41"/>
      <c r="DMW64" s="41"/>
      <c r="DMX64" s="41"/>
      <c r="DMY64" s="41"/>
      <c r="DMZ64" s="41"/>
      <c r="DNA64" s="41"/>
      <c r="DNB64" s="41"/>
      <c r="DNC64" s="41"/>
      <c r="DND64" s="41"/>
      <c r="DNE64" s="41"/>
      <c r="DNF64" s="41"/>
      <c r="DNG64" s="41"/>
      <c r="DNH64" s="41"/>
      <c r="DNI64" s="41"/>
      <c r="DNJ64" s="41"/>
      <c r="DNK64" s="41"/>
      <c r="DNL64" s="41"/>
      <c r="DNM64" s="41"/>
      <c r="DNN64" s="41"/>
      <c r="DNO64" s="41"/>
      <c r="DNP64" s="41"/>
      <c r="DNQ64" s="41"/>
      <c r="DNR64" s="41"/>
      <c r="DNS64" s="41"/>
      <c r="DNT64" s="41"/>
      <c r="DNU64" s="41"/>
      <c r="DNV64" s="41"/>
      <c r="DNW64" s="41"/>
      <c r="DNX64" s="41"/>
      <c r="DNY64" s="41"/>
      <c r="DNZ64" s="41"/>
      <c r="DOA64" s="41"/>
      <c r="DOB64" s="41"/>
      <c r="DOC64" s="41"/>
      <c r="DOD64" s="41"/>
      <c r="DOE64" s="41"/>
      <c r="DOF64" s="41"/>
      <c r="DOG64" s="41"/>
      <c r="DOH64" s="41"/>
      <c r="DOI64" s="41"/>
      <c r="DOJ64" s="41"/>
      <c r="DOK64" s="41"/>
      <c r="DOL64" s="41"/>
      <c r="DOM64" s="41"/>
      <c r="DON64" s="41"/>
      <c r="DOO64" s="41"/>
      <c r="DOP64" s="41"/>
      <c r="DOQ64" s="41"/>
      <c r="DOR64" s="41"/>
      <c r="DOS64" s="41"/>
      <c r="DOT64" s="41"/>
      <c r="DOU64" s="41"/>
      <c r="DOV64" s="41"/>
      <c r="DOW64" s="41"/>
      <c r="DOX64" s="41"/>
      <c r="DOY64" s="41"/>
      <c r="DOZ64" s="41"/>
      <c r="DPA64" s="41"/>
      <c r="DPB64" s="41"/>
      <c r="DPC64" s="41"/>
      <c r="DPD64" s="41"/>
      <c r="DPE64" s="41"/>
      <c r="DPF64" s="41"/>
      <c r="DPG64" s="41"/>
      <c r="DPH64" s="41"/>
      <c r="DPI64" s="41"/>
      <c r="DPJ64" s="41"/>
      <c r="DPK64" s="41"/>
      <c r="DPL64" s="41"/>
      <c r="DPM64" s="41"/>
      <c r="DPN64" s="41"/>
      <c r="DPO64" s="41"/>
      <c r="DPP64" s="41"/>
      <c r="DPQ64" s="41"/>
      <c r="DPR64" s="41"/>
      <c r="DPS64" s="41"/>
      <c r="DPT64" s="41"/>
      <c r="DPU64" s="41"/>
      <c r="DPV64" s="41"/>
      <c r="DPW64" s="41"/>
      <c r="DPX64" s="41"/>
      <c r="DPY64" s="41"/>
      <c r="DPZ64" s="41"/>
      <c r="DQA64" s="41"/>
      <c r="DQB64" s="41"/>
      <c r="DQC64" s="41"/>
      <c r="DQD64" s="41"/>
      <c r="DQE64" s="41"/>
      <c r="DQF64" s="41"/>
      <c r="DQG64" s="41"/>
      <c r="DQH64" s="41"/>
      <c r="DQI64" s="41"/>
      <c r="DQJ64" s="41"/>
      <c r="DQK64" s="41"/>
      <c r="DQL64" s="41"/>
      <c r="DQM64" s="41"/>
      <c r="DQN64" s="41"/>
      <c r="DQO64" s="41"/>
      <c r="DQP64" s="41"/>
      <c r="DQQ64" s="41"/>
      <c r="DQR64" s="41"/>
      <c r="DQS64" s="41"/>
      <c r="DQT64" s="41"/>
      <c r="DQU64" s="41"/>
      <c r="DQV64" s="41"/>
      <c r="DQW64" s="41"/>
      <c r="DQX64" s="41"/>
      <c r="DQY64" s="41"/>
      <c r="DQZ64" s="41"/>
      <c r="DRA64" s="41"/>
      <c r="DRB64" s="41"/>
      <c r="DRC64" s="41"/>
      <c r="DRD64" s="41"/>
      <c r="DRE64" s="41"/>
      <c r="DRF64" s="41"/>
      <c r="DRG64" s="41"/>
      <c r="DRH64" s="41"/>
      <c r="DRI64" s="41"/>
      <c r="DRJ64" s="41"/>
      <c r="DRK64" s="41"/>
      <c r="DRL64" s="41"/>
      <c r="DRM64" s="41"/>
      <c r="DRN64" s="41"/>
      <c r="DRO64" s="41"/>
      <c r="DRP64" s="41"/>
      <c r="DRQ64" s="41"/>
      <c r="DRR64" s="41"/>
      <c r="DRS64" s="41"/>
      <c r="DRT64" s="41"/>
      <c r="DRU64" s="41"/>
      <c r="DRV64" s="41"/>
      <c r="DRW64" s="41"/>
      <c r="DRX64" s="41"/>
      <c r="DRY64" s="41"/>
      <c r="DRZ64" s="41"/>
      <c r="DSA64" s="41"/>
      <c r="DSB64" s="41"/>
      <c r="DSC64" s="41"/>
      <c r="DSD64" s="41"/>
      <c r="DSE64" s="41"/>
      <c r="DSF64" s="41"/>
      <c r="DSG64" s="41"/>
      <c r="DSH64" s="41"/>
      <c r="DSI64" s="41"/>
      <c r="DSJ64" s="41"/>
      <c r="DSK64" s="41"/>
      <c r="DSL64" s="41"/>
      <c r="DSM64" s="41"/>
      <c r="DSN64" s="41"/>
      <c r="DSO64" s="41"/>
      <c r="DSP64" s="41"/>
      <c r="DSQ64" s="41"/>
      <c r="DSR64" s="41"/>
      <c r="DSS64" s="41"/>
      <c r="DST64" s="41"/>
      <c r="DSU64" s="41"/>
      <c r="DSV64" s="41"/>
      <c r="DSW64" s="41"/>
      <c r="DSX64" s="41"/>
      <c r="DSY64" s="41"/>
      <c r="DSZ64" s="41"/>
      <c r="DTA64" s="41"/>
      <c r="DTB64" s="41"/>
      <c r="DTC64" s="41"/>
      <c r="DTD64" s="41"/>
      <c r="DTE64" s="41"/>
      <c r="DTF64" s="41"/>
      <c r="DTG64" s="41"/>
      <c r="DTH64" s="41"/>
      <c r="DTI64" s="41"/>
      <c r="DTJ64" s="41"/>
      <c r="DTK64" s="41"/>
      <c r="DTL64" s="41"/>
      <c r="DTM64" s="41"/>
      <c r="DTN64" s="41"/>
      <c r="DTO64" s="41"/>
      <c r="DTP64" s="41"/>
      <c r="DTQ64" s="41"/>
      <c r="DTR64" s="41"/>
      <c r="DTS64" s="41"/>
      <c r="DTT64" s="41"/>
      <c r="DTU64" s="41"/>
      <c r="DTV64" s="41"/>
      <c r="DTW64" s="41"/>
      <c r="DTX64" s="41"/>
      <c r="DTY64" s="41"/>
      <c r="DTZ64" s="41"/>
      <c r="DUA64" s="41"/>
      <c r="DUB64" s="41"/>
      <c r="DUC64" s="41"/>
      <c r="DUD64" s="41"/>
      <c r="DUE64" s="41"/>
      <c r="DUF64" s="41"/>
      <c r="DUG64" s="41"/>
      <c r="DUH64" s="41"/>
      <c r="DUI64" s="41"/>
      <c r="DUJ64" s="41"/>
      <c r="DUK64" s="41"/>
      <c r="DUL64" s="41"/>
      <c r="DUM64" s="41"/>
      <c r="DUN64" s="41"/>
      <c r="DUO64" s="41"/>
      <c r="DUP64" s="41"/>
      <c r="DUQ64" s="41"/>
      <c r="DUR64" s="41"/>
      <c r="DUS64" s="41"/>
      <c r="DUT64" s="41"/>
      <c r="DUU64" s="41"/>
      <c r="DUV64" s="41"/>
      <c r="DUW64" s="41"/>
      <c r="DUX64" s="41"/>
      <c r="DUY64" s="41"/>
      <c r="DUZ64" s="41"/>
      <c r="DVA64" s="41"/>
      <c r="DVB64" s="41"/>
      <c r="DVC64" s="41"/>
      <c r="DVD64" s="41"/>
      <c r="DVE64" s="41"/>
      <c r="DVF64" s="41"/>
      <c r="DVG64" s="41"/>
      <c r="DVH64" s="41"/>
      <c r="DVI64" s="41"/>
      <c r="DVJ64" s="41"/>
      <c r="DVK64" s="41"/>
      <c r="DVL64" s="41"/>
      <c r="DVM64" s="41"/>
      <c r="DVN64" s="41"/>
      <c r="DVO64" s="41"/>
      <c r="DVP64" s="41"/>
      <c r="DVQ64" s="41"/>
      <c r="DVR64" s="41"/>
      <c r="DVS64" s="41"/>
      <c r="DVT64" s="41"/>
      <c r="DVU64" s="41"/>
      <c r="DVV64" s="41"/>
      <c r="DVW64" s="41"/>
      <c r="DVX64" s="41"/>
      <c r="DVY64" s="41"/>
      <c r="DVZ64" s="41"/>
      <c r="DWA64" s="41"/>
      <c r="DWB64" s="41"/>
      <c r="DWC64" s="41"/>
      <c r="DWD64" s="41"/>
      <c r="DWE64" s="41"/>
      <c r="DWF64" s="41"/>
      <c r="DWG64" s="41"/>
      <c r="DWH64" s="41"/>
      <c r="DWI64" s="41"/>
      <c r="DWJ64" s="41"/>
      <c r="DWK64" s="41"/>
      <c r="DWL64" s="41"/>
      <c r="DWM64" s="41"/>
      <c r="DWN64" s="41"/>
      <c r="DWO64" s="41"/>
      <c r="DWP64" s="41"/>
      <c r="DWQ64" s="41"/>
      <c r="DWR64" s="41"/>
      <c r="DWS64" s="41"/>
      <c r="DWT64" s="41"/>
      <c r="DWU64" s="41"/>
      <c r="DWV64" s="41"/>
      <c r="DWW64" s="41"/>
      <c r="DWX64" s="41"/>
      <c r="DWY64" s="41"/>
      <c r="DWZ64" s="41"/>
      <c r="DXA64" s="41"/>
      <c r="DXB64" s="41"/>
      <c r="DXC64" s="41"/>
      <c r="DXD64" s="41"/>
      <c r="DXE64" s="41"/>
      <c r="DXF64" s="41"/>
      <c r="DXG64" s="41"/>
      <c r="DXH64" s="41"/>
      <c r="DXI64" s="41"/>
      <c r="DXJ64" s="41"/>
      <c r="DXK64" s="41"/>
      <c r="DXL64" s="41"/>
      <c r="DXM64" s="41"/>
      <c r="DXN64" s="41"/>
      <c r="DXO64" s="41"/>
      <c r="DXP64" s="41"/>
      <c r="DXQ64" s="41"/>
      <c r="DXR64" s="41"/>
      <c r="DXS64" s="41"/>
      <c r="DXT64" s="41"/>
      <c r="DXU64" s="41"/>
      <c r="DXV64" s="41"/>
      <c r="DXW64" s="41"/>
      <c r="DXX64" s="41"/>
      <c r="DXY64" s="41"/>
      <c r="DXZ64" s="41"/>
      <c r="DYA64" s="41"/>
      <c r="DYB64" s="41"/>
      <c r="DYC64" s="41"/>
      <c r="DYD64" s="41"/>
      <c r="DYE64" s="41"/>
      <c r="DYF64" s="41"/>
      <c r="DYG64" s="41"/>
      <c r="DYH64" s="41"/>
      <c r="DYI64" s="41"/>
      <c r="DYJ64" s="41"/>
      <c r="DYK64" s="41"/>
      <c r="DYL64" s="41"/>
      <c r="DYM64" s="41"/>
      <c r="DYN64" s="41"/>
      <c r="DYO64" s="41"/>
      <c r="DYP64" s="41"/>
      <c r="DYQ64" s="41"/>
      <c r="DYR64" s="41"/>
      <c r="DYS64" s="41"/>
      <c r="DYT64" s="41"/>
      <c r="DYU64" s="41"/>
      <c r="DYV64" s="41"/>
      <c r="DYW64" s="41"/>
      <c r="DYX64" s="41"/>
      <c r="DYY64" s="41"/>
      <c r="DYZ64" s="41"/>
      <c r="DZA64" s="41"/>
      <c r="DZB64" s="41"/>
      <c r="DZC64" s="41"/>
      <c r="DZD64" s="41"/>
      <c r="DZE64" s="41"/>
      <c r="DZF64" s="41"/>
      <c r="DZG64" s="41"/>
      <c r="DZH64" s="41"/>
      <c r="DZI64" s="41"/>
      <c r="DZJ64" s="41"/>
      <c r="DZK64" s="41"/>
      <c r="DZL64" s="41"/>
      <c r="DZM64" s="41"/>
      <c r="DZN64" s="41"/>
      <c r="DZO64" s="41"/>
      <c r="DZP64" s="41"/>
      <c r="DZQ64" s="41"/>
      <c r="DZR64" s="41"/>
      <c r="DZS64" s="41"/>
      <c r="DZT64" s="41"/>
      <c r="DZU64" s="41"/>
      <c r="DZV64" s="41"/>
      <c r="DZW64" s="41"/>
      <c r="DZX64" s="41"/>
      <c r="DZY64" s="41"/>
      <c r="DZZ64" s="41"/>
      <c r="EAA64" s="41"/>
      <c r="EAB64" s="41"/>
      <c r="EAC64" s="41"/>
      <c r="EAD64" s="41"/>
      <c r="EAE64" s="41"/>
      <c r="EAF64" s="41"/>
      <c r="EAG64" s="41"/>
      <c r="EAH64" s="41"/>
      <c r="EAI64" s="41"/>
      <c r="EAJ64" s="41"/>
      <c r="EAK64" s="41"/>
      <c r="EAL64" s="41"/>
      <c r="EAM64" s="41"/>
      <c r="EAN64" s="41"/>
      <c r="EAO64" s="41"/>
      <c r="EAP64" s="41"/>
      <c r="EAQ64" s="41"/>
      <c r="EAR64" s="41"/>
      <c r="EAS64" s="41"/>
      <c r="EAT64" s="41"/>
      <c r="EAU64" s="41"/>
      <c r="EAV64" s="41"/>
      <c r="EAW64" s="41"/>
      <c r="EAX64" s="41"/>
      <c r="EAY64" s="41"/>
      <c r="EAZ64" s="41"/>
      <c r="EBA64" s="41"/>
      <c r="EBB64" s="41"/>
      <c r="EBC64" s="41"/>
      <c r="EBD64" s="41"/>
      <c r="EBE64" s="41"/>
      <c r="EBF64" s="41"/>
      <c r="EBG64" s="41"/>
      <c r="EBH64" s="41"/>
      <c r="EBI64" s="41"/>
      <c r="EBJ64" s="41"/>
      <c r="EBK64" s="41"/>
      <c r="EBL64" s="41"/>
      <c r="EBM64" s="41"/>
      <c r="EBN64" s="41"/>
      <c r="EBO64" s="41"/>
      <c r="EBP64" s="41"/>
      <c r="EBQ64" s="41"/>
      <c r="EBR64" s="41"/>
      <c r="EBS64" s="41"/>
      <c r="EBT64" s="41"/>
      <c r="EBU64" s="41"/>
      <c r="EBV64" s="41"/>
      <c r="EBW64" s="41"/>
      <c r="EBX64" s="41"/>
      <c r="EBY64" s="41"/>
      <c r="EBZ64" s="41"/>
      <c r="ECA64" s="41"/>
      <c r="ECB64" s="41"/>
      <c r="ECC64" s="41"/>
      <c r="ECD64" s="41"/>
      <c r="ECE64" s="41"/>
      <c r="ECF64" s="41"/>
      <c r="ECG64" s="41"/>
      <c r="ECH64" s="41"/>
      <c r="ECI64" s="41"/>
      <c r="ECJ64" s="41"/>
      <c r="ECK64" s="41"/>
      <c r="ECL64" s="41"/>
      <c r="ECM64" s="41"/>
      <c r="ECN64" s="41"/>
      <c r="ECO64" s="41"/>
      <c r="ECP64" s="41"/>
      <c r="ECQ64" s="41"/>
      <c r="ECR64" s="41"/>
      <c r="ECS64" s="41"/>
      <c r="ECT64" s="41"/>
      <c r="ECU64" s="41"/>
      <c r="ECV64" s="41"/>
      <c r="ECW64" s="41"/>
      <c r="ECX64" s="41"/>
      <c r="ECY64" s="41"/>
      <c r="ECZ64" s="41"/>
      <c r="EDA64" s="41"/>
      <c r="EDB64" s="41"/>
      <c r="EDC64" s="41"/>
      <c r="EDD64" s="41"/>
      <c r="EDE64" s="41"/>
      <c r="EDF64" s="41"/>
      <c r="EDG64" s="41"/>
      <c r="EDH64" s="41"/>
      <c r="EDI64" s="41"/>
      <c r="EDJ64" s="41"/>
      <c r="EDK64" s="41"/>
      <c r="EDL64" s="41"/>
      <c r="EDM64" s="41"/>
      <c r="EDN64" s="41"/>
      <c r="EDO64" s="41"/>
      <c r="EDP64" s="41"/>
      <c r="EDQ64" s="41"/>
      <c r="EDR64" s="41"/>
      <c r="EDS64" s="41"/>
      <c r="EDT64" s="41"/>
      <c r="EDU64" s="41"/>
      <c r="EDV64" s="41"/>
      <c r="EDW64" s="41"/>
      <c r="EDX64" s="41"/>
      <c r="EDY64" s="41"/>
      <c r="EDZ64" s="41"/>
      <c r="EEA64" s="41"/>
      <c r="EEB64" s="41"/>
      <c r="EEC64" s="41"/>
      <c r="EED64" s="41"/>
      <c r="EEE64" s="41"/>
      <c r="EEF64" s="41"/>
      <c r="EEG64" s="41"/>
      <c r="EEH64" s="41"/>
      <c r="EEI64" s="41"/>
      <c r="EEJ64" s="41"/>
      <c r="EEK64" s="41"/>
      <c r="EEL64" s="41"/>
      <c r="EEM64" s="41"/>
      <c r="EEN64" s="41"/>
      <c r="EEO64" s="41"/>
      <c r="EEP64" s="41"/>
      <c r="EEQ64" s="41"/>
      <c r="EER64" s="41"/>
      <c r="EES64" s="41"/>
      <c r="EET64" s="41"/>
      <c r="EEU64" s="41"/>
      <c r="EEV64" s="41"/>
      <c r="EEW64" s="41"/>
      <c r="EEX64" s="41"/>
      <c r="EEY64" s="41"/>
      <c r="EEZ64" s="41"/>
      <c r="EFA64" s="41"/>
      <c r="EFB64" s="41"/>
      <c r="EFC64" s="41"/>
      <c r="EFD64" s="41"/>
      <c r="EFE64" s="41"/>
      <c r="EFF64" s="41"/>
      <c r="EFG64" s="41"/>
      <c r="EFH64" s="41"/>
      <c r="EFI64" s="41"/>
      <c r="EFJ64" s="41"/>
      <c r="EFK64" s="41"/>
      <c r="EFL64" s="41"/>
      <c r="EFM64" s="41"/>
      <c r="EFN64" s="41"/>
      <c r="EFO64" s="41"/>
      <c r="EFP64" s="41"/>
      <c r="EFQ64" s="41"/>
      <c r="EFR64" s="41"/>
      <c r="EFS64" s="41"/>
      <c r="EFT64" s="41"/>
      <c r="EFU64" s="41"/>
      <c r="EFV64" s="41"/>
      <c r="EFW64" s="41"/>
      <c r="EFX64" s="41"/>
      <c r="EFY64" s="41"/>
      <c r="EFZ64" s="41"/>
      <c r="EGA64" s="41"/>
      <c r="EGB64" s="41"/>
      <c r="EGC64" s="41"/>
      <c r="EGD64" s="41"/>
      <c r="EGE64" s="41"/>
      <c r="EGF64" s="41"/>
      <c r="EGG64" s="41"/>
      <c r="EGH64" s="41"/>
      <c r="EGI64" s="41"/>
      <c r="EGJ64" s="41"/>
      <c r="EGK64" s="41"/>
      <c r="EGL64" s="41"/>
      <c r="EGM64" s="41"/>
      <c r="EGN64" s="41"/>
      <c r="EGO64" s="41"/>
      <c r="EGP64" s="41"/>
      <c r="EGQ64" s="41"/>
      <c r="EGR64" s="41"/>
      <c r="EGS64" s="41"/>
      <c r="EGT64" s="41"/>
      <c r="EGU64" s="41"/>
      <c r="EGV64" s="41"/>
      <c r="EGW64" s="41"/>
      <c r="EGX64" s="41"/>
      <c r="EGY64" s="41"/>
      <c r="EGZ64" s="41"/>
      <c r="EHA64" s="41"/>
      <c r="EHB64" s="41"/>
      <c r="EHC64" s="41"/>
      <c r="EHD64" s="41"/>
      <c r="EHE64" s="41"/>
      <c r="EHF64" s="41"/>
      <c r="EHG64" s="41"/>
      <c r="EHH64" s="41"/>
      <c r="EHI64" s="41"/>
      <c r="EHJ64" s="41"/>
      <c r="EHK64" s="41"/>
      <c r="EHL64" s="41"/>
      <c r="EHM64" s="41"/>
      <c r="EHN64" s="41"/>
      <c r="EHO64" s="41"/>
      <c r="EHP64" s="41"/>
      <c r="EHQ64" s="41"/>
      <c r="EHR64" s="41"/>
      <c r="EHS64" s="41"/>
      <c r="EHT64" s="41"/>
      <c r="EHU64" s="41"/>
      <c r="EHV64" s="41"/>
      <c r="EHW64" s="41"/>
      <c r="EHX64" s="41"/>
      <c r="EHY64" s="41"/>
      <c r="EHZ64" s="41"/>
      <c r="EIA64" s="41"/>
      <c r="EIB64" s="41"/>
      <c r="EIC64" s="41"/>
      <c r="EID64" s="41"/>
      <c r="EIE64" s="41"/>
      <c r="EIF64" s="41"/>
      <c r="EIG64" s="41"/>
      <c r="EIH64" s="41"/>
      <c r="EII64" s="41"/>
      <c r="EIJ64" s="41"/>
      <c r="EIK64" s="41"/>
      <c r="EIL64" s="41"/>
      <c r="EIM64" s="41"/>
      <c r="EIN64" s="41"/>
      <c r="EIO64" s="41"/>
      <c r="EIP64" s="41"/>
      <c r="EIQ64" s="41"/>
      <c r="EIR64" s="41"/>
      <c r="EIS64" s="41"/>
      <c r="EIT64" s="41"/>
      <c r="EIU64" s="41"/>
      <c r="EIV64" s="41"/>
      <c r="EIW64" s="41"/>
      <c r="EIX64" s="41"/>
      <c r="EIY64" s="41"/>
      <c r="EIZ64" s="41"/>
      <c r="EJA64" s="41"/>
      <c r="EJB64" s="41"/>
      <c r="EJC64" s="41"/>
      <c r="EJD64" s="41"/>
      <c r="EJE64" s="41"/>
      <c r="EJF64" s="41"/>
      <c r="EJG64" s="41"/>
      <c r="EJH64" s="41"/>
      <c r="EJI64" s="41"/>
      <c r="EJJ64" s="41"/>
      <c r="EJK64" s="41"/>
      <c r="EJL64" s="41"/>
      <c r="EJM64" s="41"/>
      <c r="EJN64" s="41"/>
      <c r="EJO64" s="41"/>
      <c r="EJP64" s="41"/>
      <c r="EJQ64" s="41"/>
      <c r="EJR64" s="41"/>
      <c r="EJS64" s="41"/>
      <c r="EJT64" s="41"/>
      <c r="EJU64" s="41"/>
      <c r="EJV64" s="41"/>
      <c r="EJW64" s="41"/>
      <c r="EJX64" s="41"/>
      <c r="EJY64" s="41"/>
      <c r="EJZ64" s="41"/>
      <c r="EKA64" s="41"/>
      <c r="EKB64" s="41"/>
      <c r="EKC64" s="41"/>
      <c r="EKD64" s="41"/>
      <c r="EKE64" s="41"/>
      <c r="EKF64" s="41"/>
      <c r="EKG64" s="41"/>
      <c r="EKH64" s="41"/>
      <c r="EKI64" s="41"/>
      <c r="EKJ64" s="41"/>
      <c r="EKK64" s="41"/>
      <c r="EKL64" s="41"/>
      <c r="EKM64" s="41"/>
      <c r="EKN64" s="41"/>
      <c r="EKO64" s="41"/>
      <c r="EKP64" s="41"/>
      <c r="EKQ64" s="41"/>
      <c r="EKR64" s="41"/>
      <c r="EKS64" s="41"/>
      <c r="EKT64" s="41"/>
      <c r="EKU64" s="41"/>
      <c r="EKV64" s="41"/>
      <c r="EKW64" s="41"/>
      <c r="EKX64" s="41"/>
      <c r="EKY64" s="41"/>
      <c r="EKZ64" s="41"/>
      <c r="ELA64" s="41"/>
      <c r="ELB64" s="41"/>
      <c r="ELC64" s="41"/>
      <c r="ELD64" s="41"/>
      <c r="ELE64" s="41"/>
      <c r="ELF64" s="41"/>
      <c r="ELG64" s="41"/>
      <c r="ELH64" s="41"/>
      <c r="ELI64" s="41"/>
      <c r="ELJ64" s="41"/>
      <c r="ELK64" s="41"/>
      <c r="ELL64" s="41"/>
      <c r="ELM64" s="41"/>
      <c r="ELN64" s="41"/>
      <c r="ELO64" s="41"/>
      <c r="ELP64" s="41"/>
      <c r="ELQ64" s="41"/>
      <c r="ELR64" s="41"/>
      <c r="ELS64" s="41"/>
      <c r="ELT64" s="41"/>
      <c r="ELU64" s="41"/>
      <c r="ELV64" s="41"/>
      <c r="ELW64" s="41"/>
      <c r="ELX64" s="41"/>
      <c r="ELY64" s="41"/>
      <c r="ELZ64" s="41"/>
      <c r="EMA64" s="41"/>
      <c r="EMB64" s="41"/>
      <c r="EMC64" s="41"/>
      <c r="EMD64" s="41"/>
      <c r="EME64" s="41"/>
      <c r="EMF64" s="41"/>
      <c r="EMG64" s="41"/>
      <c r="EMH64" s="41"/>
      <c r="EMI64" s="41"/>
      <c r="EMJ64" s="41"/>
      <c r="EMK64" s="41"/>
      <c r="EML64" s="41"/>
      <c r="EMM64" s="41"/>
      <c r="EMN64" s="41"/>
      <c r="EMO64" s="41"/>
      <c r="EMP64" s="41"/>
      <c r="EMQ64" s="41"/>
      <c r="EMR64" s="41"/>
      <c r="EMS64" s="41"/>
      <c r="EMT64" s="41"/>
      <c r="EMU64" s="41"/>
      <c r="EMV64" s="41"/>
      <c r="EMW64" s="41"/>
      <c r="EMX64" s="41"/>
      <c r="EMY64" s="41"/>
      <c r="EMZ64" s="41"/>
      <c r="ENA64" s="41"/>
      <c r="ENB64" s="41"/>
      <c r="ENC64" s="41"/>
      <c r="END64" s="41"/>
      <c r="ENE64" s="41"/>
      <c r="ENF64" s="41"/>
      <c r="ENG64" s="41"/>
      <c r="ENH64" s="41"/>
      <c r="ENI64" s="41"/>
      <c r="ENJ64" s="41"/>
      <c r="ENK64" s="41"/>
      <c r="ENL64" s="41"/>
      <c r="ENM64" s="41"/>
      <c r="ENN64" s="41"/>
      <c r="ENO64" s="41"/>
      <c r="ENP64" s="41"/>
      <c r="ENQ64" s="41"/>
      <c r="ENR64" s="41"/>
      <c r="ENS64" s="41"/>
      <c r="ENT64" s="41"/>
      <c r="ENU64" s="41"/>
      <c r="ENV64" s="41"/>
      <c r="ENW64" s="41"/>
      <c r="ENX64" s="41"/>
      <c r="ENY64" s="41"/>
      <c r="ENZ64" s="41"/>
      <c r="EOA64" s="41"/>
      <c r="EOB64" s="41"/>
      <c r="EOC64" s="41"/>
      <c r="EOD64" s="41"/>
      <c r="EOE64" s="41"/>
      <c r="EOF64" s="41"/>
      <c r="EOG64" s="41"/>
      <c r="EOH64" s="41"/>
      <c r="EOI64" s="41"/>
      <c r="EOJ64" s="41"/>
      <c r="EOK64" s="41"/>
      <c r="EOL64" s="41"/>
      <c r="EOM64" s="41"/>
      <c r="EON64" s="41"/>
      <c r="EOO64" s="41"/>
      <c r="EOP64" s="41"/>
      <c r="EOQ64" s="41"/>
      <c r="EOR64" s="41"/>
      <c r="EOS64" s="41"/>
      <c r="EOT64" s="41"/>
      <c r="EOU64" s="41"/>
      <c r="EOV64" s="41"/>
      <c r="EOW64" s="41"/>
      <c r="EOX64" s="41"/>
      <c r="EOY64" s="41"/>
      <c r="EOZ64" s="41"/>
      <c r="EPA64" s="41"/>
      <c r="EPB64" s="41"/>
      <c r="EPC64" s="41"/>
      <c r="EPD64" s="41"/>
      <c r="EPE64" s="41"/>
      <c r="EPF64" s="41"/>
      <c r="EPG64" s="41"/>
      <c r="EPH64" s="41"/>
      <c r="EPI64" s="41"/>
      <c r="EPJ64" s="41"/>
      <c r="EPK64" s="41"/>
      <c r="EPL64" s="41"/>
      <c r="EPM64" s="41"/>
      <c r="EPN64" s="41"/>
      <c r="EPO64" s="41"/>
      <c r="EPP64" s="41"/>
      <c r="EPQ64" s="41"/>
      <c r="EPR64" s="41"/>
      <c r="EPS64" s="41"/>
      <c r="EPT64" s="41"/>
      <c r="EPU64" s="41"/>
      <c r="EPV64" s="41"/>
      <c r="EPW64" s="41"/>
      <c r="EPX64" s="41"/>
      <c r="EPY64" s="41"/>
      <c r="EPZ64" s="41"/>
      <c r="EQA64" s="41"/>
      <c r="EQB64" s="41"/>
      <c r="EQC64" s="41"/>
      <c r="EQD64" s="41"/>
      <c r="EQE64" s="41"/>
      <c r="EQF64" s="41"/>
      <c r="EQG64" s="41"/>
      <c r="EQH64" s="41"/>
      <c r="EQI64" s="41"/>
      <c r="EQJ64" s="41"/>
      <c r="EQK64" s="41"/>
      <c r="EQL64" s="41"/>
      <c r="EQM64" s="41"/>
      <c r="EQN64" s="41"/>
      <c r="EQO64" s="41"/>
      <c r="EQP64" s="41"/>
      <c r="EQQ64" s="41"/>
      <c r="EQR64" s="41"/>
      <c r="EQS64" s="41"/>
      <c r="EQT64" s="41"/>
      <c r="EQU64" s="41"/>
      <c r="EQV64" s="41"/>
      <c r="EQW64" s="41"/>
      <c r="EQX64" s="41"/>
      <c r="EQY64" s="41"/>
      <c r="EQZ64" s="41"/>
      <c r="ERA64" s="41"/>
      <c r="ERB64" s="41"/>
      <c r="ERC64" s="41"/>
      <c r="ERD64" s="41"/>
      <c r="ERE64" s="41"/>
      <c r="ERF64" s="41"/>
      <c r="ERG64" s="41"/>
      <c r="ERH64" s="41"/>
      <c r="ERI64" s="41"/>
      <c r="ERJ64" s="41"/>
      <c r="ERK64" s="41"/>
      <c r="ERL64" s="41"/>
      <c r="ERM64" s="41"/>
      <c r="ERN64" s="41"/>
      <c r="ERO64" s="41"/>
      <c r="ERP64" s="41"/>
      <c r="ERQ64" s="41"/>
      <c r="ERR64" s="41"/>
      <c r="ERS64" s="41"/>
      <c r="ERT64" s="41"/>
      <c r="ERU64" s="41"/>
      <c r="ERV64" s="41"/>
      <c r="ERW64" s="41"/>
      <c r="ERX64" s="41"/>
      <c r="ERY64" s="41"/>
      <c r="ERZ64" s="41"/>
      <c r="ESA64" s="41"/>
      <c r="ESB64" s="41"/>
      <c r="ESC64" s="41"/>
      <c r="ESD64" s="41"/>
      <c r="ESE64" s="41"/>
      <c r="ESF64" s="41"/>
      <c r="ESG64" s="41"/>
      <c r="ESH64" s="41"/>
      <c r="ESI64" s="41"/>
      <c r="ESJ64" s="41"/>
      <c r="ESK64" s="41"/>
      <c r="ESL64" s="41"/>
      <c r="ESM64" s="41"/>
      <c r="ESN64" s="41"/>
      <c r="ESO64" s="41"/>
      <c r="ESP64" s="41"/>
      <c r="ESQ64" s="41"/>
      <c r="ESR64" s="41"/>
      <c r="ESS64" s="41"/>
      <c r="EST64" s="41"/>
      <c r="ESU64" s="41"/>
      <c r="ESV64" s="41"/>
      <c r="ESW64" s="41"/>
      <c r="ESX64" s="41"/>
      <c r="ESY64" s="41"/>
      <c r="ESZ64" s="41"/>
      <c r="ETA64" s="41"/>
      <c r="ETB64" s="41"/>
      <c r="ETC64" s="41"/>
      <c r="ETD64" s="41"/>
      <c r="ETE64" s="41"/>
      <c r="ETF64" s="41"/>
      <c r="ETG64" s="41"/>
      <c r="ETH64" s="41"/>
      <c r="ETI64" s="41"/>
      <c r="ETJ64" s="41"/>
      <c r="ETK64" s="41"/>
      <c r="ETL64" s="41"/>
      <c r="ETM64" s="41"/>
      <c r="ETN64" s="41"/>
      <c r="ETO64" s="41"/>
      <c r="ETP64" s="41"/>
      <c r="ETQ64" s="41"/>
      <c r="ETR64" s="41"/>
      <c r="ETS64" s="41"/>
      <c r="ETT64" s="41"/>
      <c r="ETU64" s="41"/>
      <c r="ETV64" s="41"/>
      <c r="ETW64" s="41"/>
      <c r="ETX64" s="41"/>
      <c r="ETY64" s="41"/>
      <c r="ETZ64" s="41"/>
      <c r="EUA64" s="41"/>
      <c r="EUB64" s="41"/>
      <c r="EUC64" s="41"/>
      <c r="EUD64" s="41"/>
      <c r="EUE64" s="41"/>
      <c r="EUF64" s="41"/>
      <c r="EUG64" s="41"/>
      <c r="EUH64" s="41"/>
      <c r="EUI64" s="41"/>
      <c r="EUJ64" s="41"/>
      <c r="EUK64" s="41"/>
      <c r="EUL64" s="41"/>
      <c r="EUM64" s="41"/>
      <c r="EUN64" s="41"/>
      <c r="EUO64" s="41"/>
      <c r="EUP64" s="41"/>
      <c r="EUQ64" s="41"/>
      <c r="EUR64" s="41"/>
      <c r="EUS64" s="41"/>
      <c r="EUT64" s="41"/>
      <c r="EUU64" s="41"/>
      <c r="EUV64" s="41"/>
      <c r="EUW64" s="41"/>
      <c r="EUX64" s="41"/>
      <c r="EUY64" s="41"/>
      <c r="EUZ64" s="41"/>
      <c r="EVA64" s="41"/>
      <c r="EVB64" s="41"/>
      <c r="EVC64" s="41"/>
      <c r="EVD64" s="41"/>
      <c r="EVE64" s="41"/>
      <c r="EVF64" s="41"/>
      <c r="EVG64" s="41"/>
      <c r="EVH64" s="41"/>
      <c r="EVI64" s="41"/>
      <c r="EVJ64" s="41"/>
      <c r="EVK64" s="41"/>
      <c r="EVL64" s="41"/>
      <c r="EVM64" s="41"/>
      <c r="EVN64" s="41"/>
      <c r="EVO64" s="41"/>
      <c r="EVP64" s="41"/>
      <c r="EVQ64" s="41"/>
      <c r="EVR64" s="41"/>
      <c r="EVS64" s="41"/>
      <c r="EVT64" s="41"/>
      <c r="EVU64" s="41"/>
      <c r="EVV64" s="41"/>
      <c r="EVW64" s="41"/>
      <c r="EVX64" s="41"/>
      <c r="EVY64" s="41"/>
      <c r="EVZ64" s="41"/>
      <c r="EWA64" s="41"/>
      <c r="EWB64" s="41"/>
      <c r="EWC64" s="41"/>
      <c r="EWD64" s="41"/>
      <c r="EWE64" s="41"/>
      <c r="EWF64" s="41"/>
      <c r="EWG64" s="41"/>
      <c r="EWH64" s="41"/>
      <c r="EWI64" s="41"/>
      <c r="EWJ64" s="41"/>
      <c r="EWK64" s="41"/>
      <c r="EWL64" s="41"/>
      <c r="EWM64" s="41"/>
      <c r="EWN64" s="41"/>
      <c r="EWO64" s="41"/>
      <c r="EWP64" s="41"/>
      <c r="EWQ64" s="41"/>
      <c r="EWR64" s="41"/>
      <c r="EWS64" s="41"/>
      <c r="EWT64" s="41"/>
      <c r="EWU64" s="41"/>
      <c r="EWV64" s="41"/>
      <c r="EWW64" s="41"/>
      <c r="EWX64" s="41"/>
      <c r="EWY64" s="41"/>
      <c r="EWZ64" s="41"/>
      <c r="EXA64" s="41"/>
      <c r="EXB64" s="41"/>
      <c r="EXC64" s="41"/>
      <c r="EXD64" s="41"/>
      <c r="EXE64" s="41"/>
      <c r="EXF64" s="41"/>
      <c r="EXG64" s="41"/>
      <c r="EXH64" s="41"/>
      <c r="EXI64" s="41"/>
      <c r="EXJ64" s="41"/>
      <c r="EXK64" s="41"/>
      <c r="EXL64" s="41"/>
      <c r="EXM64" s="41"/>
      <c r="EXN64" s="41"/>
      <c r="EXO64" s="41"/>
      <c r="EXP64" s="41"/>
      <c r="EXQ64" s="41"/>
      <c r="EXR64" s="41"/>
      <c r="EXS64" s="41"/>
      <c r="EXT64" s="41"/>
      <c r="EXU64" s="41"/>
      <c r="EXV64" s="41"/>
      <c r="EXW64" s="41"/>
      <c r="EXX64" s="41"/>
      <c r="EXY64" s="41"/>
      <c r="EXZ64" s="41"/>
      <c r="EYA64" s="41"/>
      <c r="EYB64" s="41"/>
      <c r="EYC64" s="41"/>
      <c r="EYD64" s="41"/>
      <c r="EYE64" s="41"/>
      <c r="EYF64" s="41"/>
      <c r="EYG64" s="41"/>
      <c r="EYH64" s="41"/>
      <c r="EYI64" s="41"/>
      <c r="EYJ64" s="41"/>
      <c r="EYK64" s="41"/>
      <c r="EYL64" s="41"/>
      <c r="EYM64" s="41"/>
      <c r="EYN64" s="41"/>
      <c r="EYO64" s="41"/>
      <c r="EYP64" s="41"/>
      <c r="EYQ64" s="41"/>
      <c r="EYR64" s="41"/>
      <c r="EYS64" s="41"/>
      <c r="EYT64" s="41"/>
      <c r="EYU64" s="41"/>
      <c r="EYV64" s="41"/>
      <c r="EYW64" s="41"/>
      <c r="EYX64" s="41"/>
      <c r="EYY64" s="41"/>
      <c r="EYZ64" s="41"/>
      <c r="EZA64" s="41"/>
      <c r="EZB64" s="41"/>
      <c r="EZC64" s="41"/>
      <c r="EZD64" s="41"/>
      <c r="EZE64" s="41"/>
      <c r="EZF64" s="41"/>
      <c r="EZG64" s="41"/>
      <c r="EZH64" s="41"/>
      <c r="EZI64" s="41"/>
      <c r="EZJ64" s="41"/>
      <c r="EZK64" s="41"/>
      <c r="EZL64" s="41"/>
      <c r="EZM64" s="41"/>
      <c r="EZN64" s="41"/>
      <c r="EZO64" s="41"/>
      <c r="EZP64" s="41"/>
      <c r="EZQ64" s="41"/>
      <c r="EZR64" s="41"/>
      <c r="EZS64" s="41"/>
      <c r="EZT64" s="41"/>
      <c r="EZU64" s="41"/>
      <c r="EZV64" s="41"/>
      <c r="EZW64" s="41"/>
      <c r="EZX64" s="41"/>
      <c r="EZY64" s="41"/>
      <c r="EZZ64" s="41"/>
      <c r="FAA64" s="41"/>
      <c r="FAB64" s="41"/>
      <c r="FAC64" s="41"/>
      <c r="FAD64" s="41"/>
      <c r="FAE64" s="41"/>
      <c r="FAF64" s="41"/>
      <c r="FAG64" s="41"/>
      <c r="FAH64" s="41"/>
      <c r="FAI64" s="41"/>
      <c r="FAJ64" s="41"/>
      <c r="FAK64" s="41"/>
      <c r="FAL64" s="41"/>
      <c r="FAM64" s="41"/>
      <c r="FAN64" s="41"/>
      <c r="FAO64" s="41"/>
      <c r="FAP64" s="41"/>
      <c r="FAQ64" s="41"/>
      <c r="FAR64" s="41"/>
      <c r="FAS64" s="41"/>
      <c r="FAT64" s="41"/>
      <c r="FAU64" s="41"/>
      <c r="FAV64" s="41"/>
      <c r="FAW64" s="41"/>
      <c r="FAX64" s="41"/>
      <c r="FAY64" s="41"/>
      <c r="FAZ64" s="41"/>
      <c r="FBA64" s="41"/>
      <c r="FBB64" s="41"/>
      <c r="FBC64" s="41"/>
      <c r="FBD64" s="41"/>
      <c r="FBE64" s="41"/>
      <c r="FBF64" s="41"/>
      <c r="FBG64" s="41"/>
      <c r="FBH64" s="41"/>
      <c r="FBI64" s="41"/>
      <c r="FBJ64" s="41"/>
      <c r="FBK64" s="41"/>
      <c r="FBL64" s="41"/>
      <c r="FBM64" s="41"/>
      <c r="FBN64" s="41"/>
      <c r="FBO64" s="41"/>
      <c r="FBP64" s="41"/>
      <c r="FBQ64" s="41"/>
      <c r="FBR64" s="41"/>
      <c r="FBS64" s="41"/>
      <c r="FBT64" s="41"/>
      <c r="FBU64" s="41"/>
      <c r="FBV64" s="41"/>
      <c r="FBW64" s="41"/>
      <c r="FBX64" s="41"/>
      <c r="FBY64" s="41"/>
      <c r="FBZ64" s="41"/>
      <c r="FCA64" s="41"/>
      <c r="FCB64" s="41"/>
      <c r="FCC64" s="41"/>
      <c r="FCD64" s="41"/>
      <c r="FCE64" s="41"/>
      <c r="FCF64" s="41"/>
      <c r="FCG64" s="41"/>
      <c r="FCH64" s="41"/>
      <c r="FCI64" s="41"/>
      <c r="FCJ64" s="41"/>
      <c r="FCK64" s="41"/>
      <c r="FCL64" s="41"/>
      <c r="FCM64" s="41"/>
      <c r="FCN64" s="41"/>
      <c r="FCO64" s="41"/>
      <c r="FCP64" s="41"/>
      <c r="FCQ64" s="41"/>
      <c r="FCR64" s="41"/>
      <c r="FCS64" s="41"/>
      <c r="FCT64" s="41"/>
      <c r="FCU64" s="41"/>
      <c r="FCV64" s="41"/>
      <c r="FCW64" s="41"/>
      <c r="FCX64" s="41"/>
      <c r="FCY64" s="41"/>
      <c r="FCZ64" s="41"/>
      <c r="FDA64" s="41"/>
      <c r="FDB64" s="41"/>
      <c r="FDC64" s="41"/>
      <c r="FDD64" s="41"/>
      <c r="FDE64" s="41"/>
      <c r="FDF64" s="41"/>
      <c r="FDG64" s="41"/>
      <c r="FDH64" s="41"/>
      <c r="FDI64" s="41"/>
      <c r="FDJ64" s="41"/>
      <c r="FDK64" s="41"/>
      <c r="FDL64" s="41"/>
      <c r="FDM64" s="41"/>
      <c r="FDN64" s="41"/>
      <c r="FDO64" s="41"/>
      <c r="FDP64" s="41"/>
      <c r="FDQ64" s="41"/>
      <c r="FDR64" s="41"/>
      <c r="FDS64" s="41"/>
      <c r="FDT64" s="41"/>
      <c r="FDU64" s="41"/>
      <c r="FDV64" s="41"/>
      <c r="FDW64" s="41"/>
      <c r="FDX64" s="41"/>
      <c r="FDY64" s="41"/>
      <c r="FDZ64" s="41"/>
      <c r="FEA64" s="41"/>
      <c r="FEB64" s="41"/>
      <c r="FEC64" s="41"/>
      <c r="FED64" s="41"/>
      <c r="FEE64" s="41"/>
      <c r="FEF64" s="41"/>
      <c r="FEG64" s="41"/>
      <c r="FEH64" s="41"/>
      <c r="FEI64" s="41"/>
      <c r="FEJ64" s="41"/>
      <c r="FEK64" s="41"/>
      <c r="FEL64" s="41"/>
      <c r="FEM64" s="41"/>
      <c r="FEN64" s="41"/>
      <c r="FEO64" s="41"/>
      <c r="FEP64" s="41"/>
      <c r="FEQ64" s="41"/>
      <c r="FER64" s="41"/>
      <c r="FES64" s="41"/>
      <c r="FET64" s="41"/>
      <c r="FEU64" s="41"/>
      <c r="FEV64" s="41"/>
      <c r="FEW64" s="41"/>
      <c r="FEX64" s="41"/>
      <c r="FEY64" s="41"/>
      <c r="FEZ64" s="41"/>
      <c r="FFA64" s="41"/>
      <c r="FFB64" s="41"/>
      <c r="FFC64" s="41"/>
      <c r="FFD64" s="41"/>
      <c r="FFE64" s="41"/>
      <c r="FFF64" s="41"/>
      <c r="FFG64" s="41"/>
      <c r="FFH64" s="41"/>
      <c r="FFI64" s="41"/>
      <c r="FFJ64" s="41"/>
      <c r="FFK64" s="41"/>
      <c r="FFL64" s="41"/>
      <c r="FFM64" s="41"/>
      <c r="FFN64" s="41"/>
      <c r="FFO64" s="41"/>
      <c r="FFP64" s="41"/>
      <c r="FFQ64" s="41"/>
      <c r="FFR64" s="41"/>
      <c r="FFS64" s="41"/>
      <c r="FFT64" s="41"/>
      <c r="FFU64" s="41"/>
      <c r="FFV64" s="41"/>
      <c r="FFW64" s="41"/>
      <c r="FFX64" s="41"/>
      <c r="FFY64" s="41"/>
      <c r="FFZ64" s="41"/>
      <c r="FGA64" s="41"/>
      <c r="FGB64" s="41"/>
      <c r="FGC64" s="41"/>
      <c r="FGD64" s="41"/>
      <c r="FGE64" s="41"/>
      <c r="FGF64" s="41"/>
      <c r="FGG64" s="41"/>
      <c r="FGH64" s="41"/>
      <c r="FGI64" s="41"/>
      <c r="FGJ64" s="41"/>
      <c r="FGK64" s="41"/>
      <c r="FGL64" s="41"/>
      <c r="FGM64" s="41"/>
      <c r="FGN64" s="41"/>
      <c r="FGO64" s="41"/>
      <c r="FGP64" s="41"/>
      <c r="FGQ64" s="41"/>
      <c r="FGR64" s="41"/>
      <c r="FGS64" s="41"/>
      <c r="FGT64" s="41"/>
      <c r="FGU64" s="41"/>
      <c r="FGV64" s="41"/>
      <c r="FGW64" s="41"/>
      <c r="FGX64" s="41"/>
      <c r="FGY64" s="41"/>
      <c r="FGZ64" s="41"/>
      <c r="FHA64" s="41"/>
      <c r="FHB64" s="41"/>
      <c r="FHC64" s="41"/>
      <c r="FHD64" s="41"/>
      <c r="FHE64" s="41"/>
      <c r="FHF64" s="41"/>
      <c r="FHG64" s="41"/>
      <c r="FHH64" s="41"/>
      <c r="FHI64" s="41"/>
      <c r="FHJ64" s="41"/>
      <c r="FHK64" s="41"/>
      <c r="FHL64" s="41"/>
      <c r="FHM64" s="41"/>
      <c r="FHN64" s="41"/>
      <c r="FHO64" s="41"/>
      <c r="FHP64" s="41"/>
      <c r="FHQ64" s="41"/>
      <c r="FHR64" s="41"/>
      <c r="FHS64" s="41"/>
      <c r="FHT64" s="41"/>
      <c r="FHU64" s="41"/>
      <c r="FHV64" s="41"/>
      <c r="FHW64" s="41"/>
      <c r="FHX64" s="41"/>
      <c r="FHY64" s="41"/>
      <c r="FHZ64" s="41"/>
      <c r="FIA64" s="41"/>
      <c r="FIB64" s="41"/>
      <c r="FIC64" s="41"/>
      <c r="FID64" s="41"/>
      <c r="FIE64" s="41"/>
      <c r="FIF64" s="41"/>
      <c r="FIG64" s="41"/>
      <c r="FIH64" s="41"/>
      <c r="FII64" s="41"/>
      <c r="FIJ64" s="41"/>
      <c r="FIK64" s="41"/>
      <c r="FIL64" s="41"/>
      <c r="FIM64" s="41"/>
      <c r="FIN64" s="41"/>
      <c r="FIO64" s="41"/>
      <c r="FIP64" s="41"/>
      <c r="FIQ64" s="41"/>
      <c r="FIR64" s="41"/>
      <c r="FIS64" s="41"/>
      <c r="FIT64" s="41"/>
      <c r="FIU64" s="41"/>
      <c r="FIV64" s="41"/>
      <c r="FIW64" s="41"/>
      <c r="FIX64" s="41"/>
      <c r="FIY64" s="41"/>
      <c r="FIZ64" s="41"/>
      <c r="FJA64" s="41"/>
      <c r="FJB64" s="41"/>
      <c r="FJC64" s="41"/>
      <c r="FJD64" s="41"/>
      <c r="FJE64" s="41"/>
      <c r="FJF64" s="41"/>
      <c r="FJG64" s="41"/>
      <c r="FJH64" s="41"/>
      <c r="FJI64" s="41"/>
      <c r="FJJ64" s="41"/>
      <c r="FJK64" s="41"/>
      <c r="FJL64" s="41"/>
      <c r="FJM64" s="41"/>
      <c r="FJN64" s="41"/>
      <c r="FJO64" s="41"/>
      <c r="FJP64" s="41"/>
      <c r="FJQ64" s="41"/>
      <c r="FJR64" s="41"/>
      <c r="FJS64" s="41"/>
      <c r="FJT64" s="41"/>
      <c r="FJU64" s="41"/>
      <c r="FJV64" s="41"/>
      <c r="FJW64" s="41"/>
      <c r="FJX64" s="41"/>
      <c r="FJY64" s="41"/>
      <c r="FJZ64" s="41"/>
      <c r="FKA64" s="41"/>
      <c r="FKB64" s="41"/>
      <c r="FKC64" s="41"/>
      <c r="FKD64" s="41"/>
      <c r="FKE64" s="41"/>
      <c r="FKF64" s="41"/>
      <c r="FKG64" s="41"/>
      <c r="FKH64" s="41"/>
      <c r="FKI64" s="41"/>
      <c r="FKJ64" s="41"/>
      <c r="FKK64" s="41"/>
      <c r="FKL64" s="41"/>
      <c r="FKM64" s="41"/>
      <c r="FKN64" s="41"/>
      <c r="FKO64" s="41"/>
      <c r="FKP64" s="41"/>
      <c r="FKQ64" s="41"/>
      <c r="FKR64" s="41"/>
      <c r="FKS64" s="41"/>
      <c r="FKT64" s="41"/>
      <c r="FKU64" s="41"/>
      <c r="FKV64" s="41"/>
      <c r="FKW64" s="41"/>
      <c r="FKX64" s="41"/>
      <c r="FKY64" s="41"/>
      <c r="FKZ64" s="41"/>
      <c r="FLA64" s="41"/>
      <c r="FLB64" s="41"/>
      <c r="FLC64" s="41"/>
      <c r="FLD64" s="41"/>
      <c r="FLE64" s="41"/>
      <c r="FLF64" s="41"/>
      <c r="FLG64" s="41"/>
      <c r="FLH64" s="41"/>
      <c r="FLI64" s="41"/>
      <c r="FLJ64" s="41"/>
      <c r="FLK64" s="41"/>
      <c r="FLL64" s="41"/>
      <c r="FLM64" s="41"/>
      <c r="FLN64" s="41"/>
      <c r="FLO64" s="41"/>
      <c r="FLP64" s="41"/>
      <c r="FLQ64" s="41"/>
      <c r="FLR64" s="41"/>
      <c r="FLS64" s="41"/>
      <c r="FLT64" s="41"/>
      <c r="FLU64" s="41"/>
      <c r="FLV64" s="41"/>
      <c r="FLW64" s="41"/>
      <c r="FLX64" s="41"/>
      <c r="FLY64" s="41"/>
      <c r="FLZ64" s="41"/>
      <c r="FMA64" s="41"/>
      <c r="FMB64" s="41"/>
      <c r="FMC64" s="41"/>
      <c r="FMD64" s="41"/>
      <c r="FME64" s="41"/>
      <c r="FMF64" s="41"/>
      <c r="FMG64" s="41"/>
      <c r="FMH64" s="41"/>
      <c r="FMI64" s="41"/>
      <c r="FMJ64" s="41"/>
      <c r="FMK64" s="41"/>
      <c r="FML64" s="41"/>
      <c r="FMM64" s="41"/>
      <c r="FMN64" s="41"/>
      <c r="FMO64" s="41"/>
      <c r="FMP64" s="41"/>
      <c r="FMQ64" s="41"/>
      <c r="FMR64" s="41"/>
      <c r="FMS64" s="41"/>
      <c r="FMT64" s="41"/>
      <c r="FMU64" s="41"/>
      <c r="FMV64" s="41"/>
      <c r="FMW64" s="41"/>
      <c r="FMX64" s="41"/>
      <c r="FMY64" s="41"/>
      <c r="FMZ64" s="41"/>
      <c r="FNA64" s="41"/>
      <c r="FNB64" s="41"/>
      <c r="FNC64" s="41"/>
      <c r="FND64" s="41"/>
      <c r="FNE64" s="41"/>
      <c r="FNF64" s="41"/>
      <c r="FNG64" s="41"/>
      <c r="FNH64" s="41"/>
      <c r="FNI64" s="41"/>
      <c r="FNJ64" s="41"/>
      <c r="FNK64" s="41"/>
      <c r="FNL64" s="41"/>
      <c r="FNM64" s="41"/>
      <c r="FNN64" s="41"/>
      <c r="FNO64" s="41"/>
      <c r="FNP64" s="41"/>
      <c r="FNQ64" s="41"/>
      <c r="FNR64" s="41"/>
      <c r="FNS64" s="41"/>
      <c r="FNT64" s="41"/>
      <c r="FNU64" s="41"/>
      <c r="FNV64" s="41"/>
      <c r="FNW64" s="41"/>
      <c r="FNX64" s="41"/>
      <c r="FNY64" s="41"/>
      <c r="FNZ64" s="41"/>
      <c r="FOA64" s="41"/>
      <c r="FOB64" s="41"/>
      <c r="FOC64" s="41"/>
      <c r="FOD64" s="41"/>
      <c r="FOE64" s="41"/>
      <c r="FOF64" s="41"/>
      <c r="FOG64" s="41"/>
      <c r="FOH64" s="41"/>
      <c r="FOI64" s="41"/>
      <c r="FOJ64" s="41"/>
      <c r="FOK64" s="41"/>
      <c r="FOL64" s="41"/>
      <c r="FOM64" s="41"/>
      <c r="FON64" s="41"/>
      <c r="FOO64" s="41"/>
      <c r="FOP64" s="41"/>
      <c r="FOQ64" s="41"/>
      <c r="FOR64" s="41"/>
      <c r="FOS64" s="41"/>
      <c r="FOT64" s="41"/>
      <c r="FOU64" s="41"/>
      <c r="FOV64" s="41"/>
      <c r="FOW64" s="41"/>
      <c r="FOX64" s="41"/>
      <c r="FOY64" s="41"/>
      <c r="FOZ64" s="41"/>
      <c r="FPA64" s="41"/>
      <c r="FPB64" s="41"/>
      <c r="FPC64" s="41"/>
      <c r="FPD64" s="41"/>
      <c r="FPE64" s="41"/>
      <c r="FPF64" s="41"/>
      <c r="FPG64" s="41"/>
      <c r="FPH64" s="41"/>
      <c r="FPI64" s="41"/>
      <c r="FPJ64" s="41"/>
      <c r="FPK64" s="41"/>
      <c r="FPL64" s="41"/>
      <c r="FPM64" s="41"/>
      <c r="FPN64" s="41"/>
      <c r="FPO64" s="41"/>
      <c r="FPP64" s="41"/>
      <c r="FPQ64" s="41"/>
      <c r="FPR64" s="41"/>
      <c r="FPS64" s="41"/>
      <c r="FPT64" s="41"/>
      <c r="FPU64" s="41"/>
      <c r="FPV64" s="41"/>
      <c r="FPW64" s="41"/>
      <c r="FPX64" s="41"/>
      <c r="FPY64" s="41"/>
      <c r="FPZ64" s="41"/>
      <c r="FQA64" s="41"/>
      <c r="FQB64" s="41"/>
      <c r="FQC64" s="41"/>
      <c r="FQD64" s="41"/>
      <c r="FQE64" s="41"/>
      <c r="FQF64" s="41"/>
      <c r="FQG64" s="41"/>
      <c r="FQH64" s="41"/>
      <c r="FQI64" s="41"/>
      <c r="FQJ64" s="41"/>
      <c r="FQK64" s="41"/>
      <c r="FQL64" s="41"/>
      <c r="FQM64" s="41"/>
      <c r="FQN64" s="41"/>
      <c r="FQO64" s="41"/>
      <c r="FQP64" s="41"/>
      <c r="FQQ64" s="41"/>
      <c r="FQR64" s="41"/>
      <c r="FQS64" s="41"/>
      <c r="FQT64" s="41"/>
      <c r="FQU64" s="41"/>
      <c r="FQV64" s="41"/>
      <c r="FQW64" s="41"/>
      <c r="FQX64" s="41"/>
      <c r="FQY64" s="41"/>
      <c r="FQZ64" s="41"/>
      <c r="FRA64" s="41"/>
      <c r="FRB64" s="41"/>
      <c r="FRC64" s="41"/>
      <c r="FRD64" s="41"/>
      <c r="FRE64" s="41"/>
      <c r="FRF64" s="41"/>
      <c r="FRG64" s="41"/>
      <c r="FRH64" s="41"/>
      <c r="FRI64" s="41"/>
      <c r="FRJ64" s="41"/>
      <c r="FRK64" s="41"/>
      <c r="FRL64" s="41"/>
      <c r="FRM64" s="41"/>
      <c r="FRN64" s="41"/>
      <c r="FRO64" s="41"/>
      <c r="FRP64" s="41"/>
      <c r="FRQ64" s="41"/>
      <c r="FRR64" s="41"/>
      <c r="FRS64" s="41"/>
      <c r="FRT64" s="41"/>
      <c r="FRU64" s="41"/>
      <c r="FRV64" s="41"/>
      <c r="FRW64" s="41"/>
      <c r="FRX64" s="41"/>
      <c r="FRY64" s="41"/>
      <c r="FRZ64" s="41"/>
      <c r="FSA64" s="41"/>
      <c r="FSB64" s="41"/>
      <c r="FSC64" s="41"/>
      <c r="FSD64" s="41"/>
      <c r="FSE64" s="41"/>
      <c r="FSF64" s="41"/>
      <c r="FSG64" s="41"/>
      <c r="FSH64" s="41"/>
      <c r="FSI64" s="41"/>
      <c r="FSJ64" s="41"/>
      <c r="FSK64" s="41"/>
      <c r="FSL64" s="41"/>
      <c r="FSM64" s="41"/>
      <c r="FSN64" s="41"/>
      <c r="FSO64" s="41"/>
      <c r="FSP64" s="41"/>
      <c r="FSQ64" s="41"/>
      <c r="FSR64" s="41"/>
      <c r="FSS64" s="41"/>
      <c r="FST64" s="41"/>
      <c r="FSU64" s="41"/>
      <c r="FSV64" s="41"/>
      <c r="FSW64" s="41"/>
      <c r="FSX64" s="41"/>
      <c r="FSY64" s="41"/>
      <c r="FSZ64" s="41"/>
      <c r="FTA64" s="41"/>
      <c r="FTB64" s="41"/>
      <c r="FTC64" s="41"/>
      <c r="FTD64" s="41"/>
      <c r="FTE64" s="41"/>
      <c r="FTF64" s="41"/>
      <c r="FTG64" s="41"/>
      <c r="FTH64" s="41"/>
      <c r="FTI64" s="41"/>
      <c r="FTJ64" s="41"/>
      <c r="FTK64" s="41"/>
      <c r="FTL64" s="41"/>
      <c r="FTM64" s="41"/>
      <c r="FTN64" s="41"/>
      <c r="FTO64" s="41"/>
      <c r="FTP64" s="41"/>
      <c r="FTQ64" s="41"/>
      <c r="FTR64" s="41"/>
      <c r="FTS64" s="41"/>
      <c r="FTT64" s="41"/>
      <c r="FTU64" s="41"/>
      <c r="FTV64" s="41"/>
      <c r="FTW64" s="41"/>
      <c r="FTX64" s="41"/>
      <c r="FTY64" s="41"/>
      <c r="FTZ64" s="41"/>
      <c r="FUA64" s="41"/>
      <c r="FUB64" s="41"/>
      <c r="FUC64" s="41"/>
      <c r="FUD64" s="41"/>
      <c r="FUE64" s="41"/>
      <c r="FUF64" s="41"/>
      <c r="FUG64" s="41"/>
      <c r="FUH64" s="41"/>
      <c r="FUI64" s="41"/>
      <c r="FUJ64" s="41"/>
      <c r="FUK64" s="41"/>
      <c r="FUL64" s="41"/>
      <c r="FUM64" s="41"/>
      <c r="FUN64" s="41"/>
      <c r="FUO64" s="41"/>
      <c r="FUP64" s="41"/>
      <c r="FUQ64" s="41"/>
      <c r="FUR64" s="41"/>
      <c r="FUS64" s="41"/>
      <c r="FUT64" s="41"/>
      <c r="FUU64" s="41"/>
      <c r="FUV64" s="41"/>
      <c r="FUW64" s="41"/>
      <c r="FUX64" s="41"/>
      <c r="FUY64" s="41"/>
      <c r="FUZ64" s="41"/>
      <c r="FVA64" s="41"/>
      <c r="FVB64" s="41"/>
      <c r="FVC64" s="41"/>
      <c r="FVD64" s="41"/>
      <c r="FVE64" s="41"/>
      <c r="FVF64" s="41"/>
      <c r="FVG64" s="41"/>
      <c r="FVH64" s="41"/>
      <c r="FVI64" s="41"/>
      <c r="FVJ64" s="41"/>
      <c r="FVK64" s="41"/>
      <c r="FVL64" s="41"/>
      <c r="FVM64" s="41"/>
      <c r="FVN64" s="41"/>
      <c r="FVO64" s="41"/>
      <c r="FVP64" s="41"/>
      <c r="FVQ64" s="41"/>
      <c r="FVR64" s="41"/>
      <c r="FVS64" s="41"/>
      <c r="FVT64" s="41"/>
      <c r="FVU64" s="41"/>
      <c r="FVV64" s="41"/>
      <c r="FVW64" s="41"/>
      <c r="FVX64" s="41"/>
      <c r="FVY64" s="41"/>
      <c r="FVZ64" s="41"/>
      <c r="FWA64" s="41"/>
      <c r="FWB64" s="41"/>
      <c r="FWC64" s="41"/>
      <c r="FWD64" s="41"/>
      <c r="FWE64" s="41"/>
      <c r="FWF64" s="41"/>
      <c r="FWG64" s="41"/>
      <c r="FWH64" s="41"/>
      <c r="FWI64" s="41"/>
      <c r="FWJ64" s="41"/>
      <c r="FWK64" s="41"/>
      <c r="FWL64" s="41"/>
      <c r="FWM64" s="41"/>
      <c r="FWN64" s="41"/>
      <c r="FWO64" s="41"/>
      <c r="FWP64" s="41"/>
      <c r="FWQ64" s="41"/>
      <c r="FWR64" s="41"/>
      <c r="FWS64" s="41"/>
      <c r="FWT64" s="41"/>
      <c r="FWU64" s="41"/>
      <c r="FWV64" s="41"/>
      <c r="FWW64" s="41"/>
      <c r="FWX64" s="41"/>
      <c r="FWY64" s="41"/>
      <c r="FWZ64" s="41"/>
      <c r="FXA64" s="41"/>
      <c r="FXB64" s="41"/>
      <c r="FXC64" s="41"/>
      <c r="FXD64" s="41"/>
      <c r="FXE64" s="41"/>
      <c r="FXF64" s="41"/>
      <c r="FXG64" s="41"/>
      <c r="FXH64" s="41"/>
      <c r="FXI64" s="41"/>
      <c r="FXJ64" s="41"/>
      <c r="FXK64" s="41"/>
      <c r="FXL64" s="41"/>
      <c r="FXM64" s="41"/>
      <c r="FXN64" s="41"/>
      <c r="FXO64" s="41"/>
      <c r="FXP64" s="41"/>
      <c r="FXQ64" s="41"/>
      <c r="FXR64" s="41"/>
      <c r="FXS64" s="41"/>
      <c r="FXT64" s="41"/>
      <c r="FXU64" s="41"/>
      <c r="FXV64" s="41"/>
      <c r="FXW64" s="41"/>
      <c r="FXX64" s="41"/>
      <c r="FXY64" s="41"/>
      <c r="FXZ64" s="41"/>
      <c r="FYA64" s="41"/>
      <c r="FYB64" s="41"/>
      <c r="FYC64" s="41"/>
      <c r="FYD64" s="41"/>
      <c r="FYE64" s="41"/>
      <c r="FYF64" s="41"/>
      <c r="FYG64" s="41"/>
      <c r="FYH64" s="41"/>
      <c r="FYI64" s="41"/>
      <c r="FYJ64" s="41"/>
      <c r="FYK64" s="41"/>
      <c r="FYL64" s="41"/>
      <c r="FYM64" s="41"/>
      <c r="FYN64" s="41"/>
      <c r="FYO64" s="41"/>
      <c r="FYP64" s="41"/>
      <c r="FYQ64" s="41"/>
      <c r="FYR64" s="41"/>
      <c r="FYS64" s="41"/>
      <c r="FYT64" s="41"/>
      <c r="FYU64" s="41"/>
      <c r="FYV64" s="41"/>
      <c r="FYW64" s="41"/>
      <c r="FYX64" s="41"/>
      <c r="FYY64" s="41"/>
      <c r="FYZ64" s="41"/>
      <c r="FZA64" s="41"/>
      <c r="FZB64" s="41"/>
      <c r="FZC64" s="41"/>
      <c r="FZD64" s="41"/>
      <c r="FZE64" s="41"/>
      <c r="FZF64" s="41"/>
      <c r="FZG64" s="41"/>
      <c r="FZH64" s="41"/>
      <c r="FZI64" s="41"/>
      <c r="FZJ64" s="41"/>
      <c r="FZK64" s="41"/>
      <c r="FZL64" s="41"/>
      <c r="FZM64" s="41"/>
      <c r="FZN64" s="41"/>
      <c r="FZO64" s="41"/>
      <c r="FZP64" s="41"/>
      <c r="FZQ64" s="41"/>
      <c r="FZR64" s="41"/>
      <c r="FZS64" s="41"/>
      <c r="FZT64" s="41"/>
      <c r="FZU64" s="41"/>
      <c r="FZV64" s="41"/>
      <c r="FZW64" s="41"/>
      <c r="FZX64" s="41"/>
      <c r="FZY64" s="41"/>
      <c r="FZZ64" s="41"/>
      <c r="GAA64" s="41"/>
      <c r="GAB64" s="41"/>
      <c r="GAC64" s="41"/>
      <c r="GAD64" s="41"/>
      <c r="GAE64" s="41"/>
      <c r="GAF64" s="41"/>
      <c r="GAG64" s="41"/>
      <c r="GAH64" s="41"/>
      <c r="GAI64" s="41"/>
      <c r="GAJ64" s="41"/>
      <c r="GAK64" s="41"/>
      <c r="GAL64" s="41"/>
      <c r="GAM64" s="41"/>
      <c r="GAN64" s="41"/>
      <c r="GAO64" s="41"/>
      <c r="GAP64" s="41"/>
      <c r="GAQ64" s="41"/>
      <c r="GAR64" s="41"/>
      <c r="GAS64" s="41"/>
      <c r="GAT64" s="41"/>
      <c r="GAU64" s="41"/>
      <c r="GAV64" s="41"/>
      <c r="GAW64" s="41"/>
      <c r="GAX64" s="41"/>
      <c r="GAY64" s="41"/>
      <c r="GAZ64" s="41"/>
      <c r="GBA64" s="41"/>
      <c r="GBB64" s="41"/>
      <c r="GBC64" s="41"/>
      <c r="GBD64" s="41"/>
      <c r="GBE64" s="41"/>
      <c r="GBF64" s="41"/>
      <c r="GBG64" s="41"/>
      <c r="GBH64" s="41"/>
      <c r="GBI64" s="41"/>
      <c r="GBJ64" s="41"/>
      <c r="GBK64" s="41"/>
      <c r="GBL64" s="41"/>
      <c r="GBM64" s="41"/>
      <c r="GBN64" s="41"/>
      <c r="GBO64" s="41"/>
      <c r="GBP64" s="41"/>
      <c r="GBQ64" s="41"/>
      <c r="GBR64" s="41"/>
      <c r="GBS64" s="41"/>
      <c r="GBT64" s="41"/>
      <c r="GBU64" s="41"/>
      <c r="GBV64" s="41"/>
      <c r="GBW64" s="41"/>
      <c r="GBX64" s="41"/>
      <c r="GBY64" s="41"/>
      <c r="GBZ64" s="41"/>
      <c r="GCA64" s="41"/>
      <c r="GCB64" s="41"/>
      <c r="GCC64" s="41"/>
      <c r="GCD64" s="41"/>
      <c r="GCE64" s="41"/>
      <c r="GCF64" s="41"/>
      <c r="GCG64" s="41"/>
      <c r="GCH64" s="41"/>
      <c r="GCI64" s="41"/>
      <c r="GCJ64" s="41"/>
      <c r="GCK64" s="41"/>
      <c r="GCL64" s="41"/>
      <c r="GCM64" s="41"/>
      <c r="GCN64" s="41"/>
      <c r="GCO64" s="41"/>
      <c r="GCP64" s="41"/>
      <c r="GCQ64" s="41"/>
      <c r="GCR64" s="41"/>
      <c r="GCS64" s="41"/>
      <c r="GCT64" s="41"/>
      <c r="GCU64" s="41"/>
      <c r="GCV64" s="41"/>
      <c r="GCW64" s="41"/>
      <c r="GCX64" s="41"/>
      <c r="GCY64" s="41"/>
      <c r="GCZ64" s="41"/>
      <c r="GDA64" s="41"/>
      <c r="GDB64" s="41"/>
      <c r="GDC64" s="41"/>
      <c r="GDD64" s="41"/>
      <c r="GDE64" s="41"/>
      <c r="GDF64" s="41"/>
      <c r="GDG64" s="41"/>
      <c r="GDH64" s="41"/>
      <c r="GDI64" s="41"/>
      <c r="GDJ64" s="41"/>
      <c r="GDK64" s="41"/>
      <c r="GDL64" s="41"/>
      <c r="GDM64" s="41"/>
      <c r="GDN64" s="41"/>
      <c r="GDO64" s="41"/>
      <c r="GDP64" s="41"/>
      <c r="GDQ64" s="41"/>
      <c r="GDR64" s="41"/>
      <c r="GDS64" s="41"/>
      <c r="GDT64" s="41"/>
      <c r="GDU64" s="41"/>
      <c r="GDV64" s="41"/>
      <c r="GDW64" s="41"/>
      <c r="GDX64" s="41"/>
      <c r="GDY64" s="41"/>
      <c r="GDZ64" s="41"/>
      <c r="GEA64" s="41"/>
      <c r="GEB64" s="41"/>
      <c r="GEC64" s="41"/>
      <c r="GED64" s="41"/>
      <c r="GEE64" s="41"/>
      <c r="GEF64" s="41"/>
      <c r="GEG64" s="41"/>
      <c r="GEH64" s="41"/>
      <c r="GEI64" s="41"/>
      <c r="GEJ64" s="41"/>
      <c r="GEK64" s="41"/>
      <c r="GEL64" s="41"/>
      <c r="GEM64" s="41"/>
      <c r="GEN64" s="41"/>
      <c r="GEO64" s="41"/>
      <c r="GEP64" s="41"/>
      <c r="GEQ64" s="41"/>
      <c r="GER64" s="41"/>
      <c r="GES64" s="41"/>
      <c r="GET64" s="41"/>
      <c r="GEU64" s="41"/>
      <c r="GEV64" s="41"/>
      <c r="GEW64" s="41"/>
      <c r="GEX64" s="41"/>
      <c r="GEY64" s="41"/>
      <c r="GEZ64" s="41"/>
      <c r="GFA64" s="41"/>
      <c r="GFB64" s="41"/>
      <c r="GFC64" s="41"/>
      <c r="GFD64" s="41"/>
      <c r="GFE64" s="41"/>
      <c r="GFF64" s="41"/>
      <c r="GFG64" s="41"/>
      <c r="GFH64" s="41"/>
      <c r="GFI64" s="41"/>
      <c r="GFJ64" s="41"/>
      <c r="GFK64" s="41"/>
      <c r="GFL64" s="41"/>
      <c r="GFM64" s="41"/>
      <c r="GFN64" s="41"/>
      <c r="GFO64" s="41"/>
      <c r="GFP64" s="41"/>
      <c r="GFQ64" s="41"/>
      <c r="GFR64" s="41"/>
      <c r="GFS64" s="41"/>
      <c r="GFT64" s="41"/>
      <c r="GFU64" s="41"/>
      <c r="GFV64" s="41"/>
      <c r="GFW64" s="41"/>
      <c r="GFX64" s="41"/>
      <c r="GFY64" s="41"/>
      <c r="GFZ64" s="41"/>
      <c r="GGA64" s="41"/>
      <c r="GGB64" s="41"/>
      <c r="GGC64" s="41"/>
      <c r="GGD64" s="41"/>
      <c r="GGE64" s="41"/>
      <c r="GGF64" s="41"/>
      <c r="GGG64" s="41"/>
      <c r="GGH64" s="41"/>
      <c r="GGI64" s="41"/>
      <c r="GGJ64" s="41"/>
      <c r="GGK64" s="41"/>
      <c r="GGL64" s="41"/>
      <c r="GGM64" s="41"/>
      <c r="GGN64" s="41"/>
      <c r="GGO64" s="41"/>
      <c r="GGP64" s="41"/>
      <c r="GGQ64" s="41"/>
      <c r="GGR64" s="41"/>
      <c r="GGS64" s="41"/>
      <c r="GGT64" s="41"/>
      <c r="GGU64" s="41"/>
      <c r="GGV64" s="41"/>
      <c r="GGW64" s="41"/>
      <c r="GGX64" s="41"/>
      <c r="GGY64" s="41"/>
      <c r="GGZ64" s="41"/>
      <c r="GHA64" s="41"/>
      <c r="GHB64" s="41"/>
      <c r="GHC64" s="41"/>
      <c r="GHD64" s="41"/>
      <c r="GHE64" s="41"/>
      <c r="GHF64" s="41"/>
      <c r="GHG64" s="41"/>
      <c r="GHH64" s="41"/>
      <c r="GHI64" s="41"/>
      <c r="GHJ64" s="41"/>
      <c r="GHK64" s="41"/>
      <c r="GHL64" s="41"/>
      <c r="GHM64" s="41"/>
      <c r="GHN64" s="41"/>
      <c r="GHO64" s="41"/>
      <c r="GHP64" s="41"/>
      <c r="GHQ64" s="41"/>
      <c r="GHR64" s="41"/>
      <c r="GHS64" s="41"/>
      <c r="GHT64" s="41"/>
      <c r="GHU64" s="41"/>
      <c r="GHV64" s="41"/>
      <c r="GHW64" s="41"/>
      <c r="GHX64" s="41"/>
      <c r="GHY64" s="41"/>
      <c r="GHZ64" s="41"/>
      <c r="GIA64" s="41"/>
      <c r="GIB64" s="41"/>
      <c r="GIC64" s="41"/>
      <c r="GID64" s="41"/>
      <c r="GIE64" s="41"/>
      <c r="GIF64" s="41"/>
      <c r="GIG64" s="41"/>
      <c r="GIH64" s="41"/>
      <c r="GII64" s="41"/>
      <c r="GIJ64" s="41"/>
      <c r="GIK64" s="41"/>
      <c r="GIL64" s="41"/>
      <c r="GIM64" s="41"/>
      <c r="GIN64" s="41"/>
      <c r="GIO64" s="41"/>
      <c r="GIP64" s="41"/>
      <c r="GIQ64" s="41"/>
      <c r="GIR64" s="41"/>
      <c r="GIS64" s="41"/>
      <c r="GIT64" s="41"/>
      <c r="GIU64" s="41"/>
      <c r="GIV64" s="41"/>
      <c r="GIW64" s="41"/>
      <c r="GIX64" s="41"/>
      <c r="GIY64" s="41"/>
      <c r="GIZ64" s="41"/>
      <c r="GJA64" s="41"/>
      <c r="GJB64" s="41"/>
      <c r="GJC64" s="41"/>
      <c r="GJD64" s="41"/>
      <c r="GJE64" s="41"/>
      <c r="GJF64" s="41"/>
      <c r="GJG64" s="41"/>
      <c r="GJH64" s="41"/>
      <c r="GJI64" s="41"/>
      <c r="GJJ64" s="41"/>
      <c r="GJK64" s="41"/>
      <c r="GJL64" s="41"/>
      <c r="GJM64" s="41"/>
      <c r="GJN64" s="41"/>
      <c r="GJO64" s="41"/>
      <c r="GJP64" s="41"/>
      <c r="GJQ64" s="41"/>
      <c r="GJR64" s="41"/>
      <c r="GJS64" s="41"/>
      <c r="GJT64" s="41"/>
      <c r="GJU64" s="41"/>
      <c r="GJV64" s="41"/>
      <c r="GJW64" s="41"/>
      <c r="GJX64" s="41"/>
      <c r="GJY64" s="41"/>
      <c r="GJZ64" s="41"/>
      <c r="GKA64" s="41"/>
      <c r="GKB64" s="41"/>
      <c r="GKC64" s="41"/>
      <c r="GKD64" s="41"/>
      <c r="GKE64" s="41"/>
      <c r="GKF64" s="41"/>
      <c r="GKG64" s="41"/>
      <c r="GKH64" s="41"/>
      <c r="GKI64" s="41"/>
      <c r="GKJ64" s="41"/>
      <c r="GKK64" s="41"/>
      <c r="GKL64" s="41"/>
      <c r="GKM64" s="41"/>
      <c r="GKN64" s="41"/>
      <c r="GKO64" s="41"/>
      <c r="GKP64" s="41"/>
      <c r="GKQ64" s="41"/>
      <c r="GKR64" s="41"/>
      <c r="GKS64" s="41"/>
      <c r="GKT64" s="41"/>
      <c r="GKU64" s="41"/>
      <c r="GKV64" s="41"/>
      <c r="GKW64" s="41"/>
      <c r="GKX64" s="41"/>
      <c r="GKY64" s="41"/>
      <c r="GKZ64" s="41"/>
      <c r="GLA64" s="41"/>
      <c r="GLB64" s="41"/>
      <c r="GLC64" s="41"/>
      <c r="GLD64" s="41"/>
      <c r="GLE64" s="41"/>
      <c r="GLF64" s="41"/>
      <c r="GLG64" s="41"/>
      <c r="GLH64" s="41"/>
      <c r="GLI64" s="41"/>
      <c r="GLJ64" s="41"/>
      <c r="GLK64" s="41"/>
      <c r="GLL64" s="41"/>
      <c r="GLM64" s="41"/>
      <c r="GLN64" s="41"/>
      <c r="GLO64" s="41"/>
      <c r="GLP64" s="41"/>
      <c r="GLQ64" s="41"/>
      <c r="GLR64" s="41"/>
      <c r="GLS64" s="41"/>
      <c r="GLT64" s="41"/>
      <c r="GLU64" s="41"/>
      <c r="GLV64" s="41"/>
      <c r="GLW64" s="41"/>
      <c r="GLX64" s="41"/>
      <c r="GLY64" s="41"/>
      <c r="GLZ64" s="41"/>
      <c r="GMA64" s="41"/>
      <c r="GMB64" s="41"/>
      <c r="GMC64" s="41"/>
      <c r="GMD64" s="41"/>
      <c r="GME64" s="41"/>
      <c r="GMF64" s="41"/>
      <c r="GMG64" s="41"/>
      <c r="GMH64" s="41"/>
      <c r="GMI64" s="41"/>
      <c r="GMJ64" s="41"/>
      <c r="GMK64" s="41"/>
      <c r="GML64" s="41"/>
      <c r="GMM64" s="41"/>
      <c r="GMN64" s="41"/>
      <c r="GMO64" s="41"/>
      <c r="GMP64" s="41"/>
      <c r="GMQ64" s="41"/>
      <c r="GMR64" s="41"/>
      <c r="GMS64" s="41"/>
      <c r="GMT64" s="41"/>
      <c r="GMU64" s="41"/>
      <c r="GMV64" s="41"/>
      <c r="GMW64" s="41"/>
      <c r="GMX64" s="41"/>
      <c r="GMY64" s="41"/>
      <c r="GMZ64" s="41"/>
      <c r="GNA64" s="41"/>
      <c r="GNB64" s="41"/>
      <c r="GNC64" s="41"/>
      <c r="GND64" s="41"/>
      <c r="GNE64" s="41"/>
      <c r="GNF64" s="41"/>
      <c r="GNG64" s="41"/>
      <c r="GNH64" s="41"/>
      <c r="GNI64" s="41"/>
      <c r="GNJ64" s="41"/>
      <c r="GNK64" s="41"/>
      <c r="GNL64" s="41"/>
      <c r="GNM64" s="41"/>
      <c r="GNN64" s="41"/>
      <c r="GNO64" s="41"/>
      <c r="GNP64" s="41"/>
      <c r="GNQ64" s="41"/>
      <c r="GNR64" s="41"/>
      <c r="GNS64" s="41"/>
      <c r="GNT64" s="41"/>
      <c r="GNU64" s="41"/>
      <c r="GNV64" s="41"/>
      <c r="GNW64" s="41"/>
      <c r="GNX64" s="41"/>
      <c r="GNY64" s="41"/>
      <c r="GNZ64" s="41"/>
      <c r="GOA64" s="41"/>
      <c r="GOB64" s="41"/>
      <c r="GOC64" s="41"/>
      <c r="GOD64" s="41"/>
      <c r="GOE64" s="41"/>
      <c r="GOF64" s="41"/>
      <c r="GOG64" s="41"/>
      <c r="GOH64" s="41"/>
      <c r="GOI64" s="41"/>
      <c r="GOJ64" s="41"/>
      <c r="GOK64" s="41"/>
      <c r="GOL64" s="41"/>
      <c r="GOM64" s="41"/>
      <c r="GON64" s="41"/>
      <c r="GOO64" s="41"/>
      <c r="GOP64" s="41"/>
      <c r="GOQ64" s="41"/>
      <c r="GOR64" s="41"/>
      <c r="GOS64" s="41"/>
      <c r="GOT64" s="41"/>
      <c r="GOU64" s="41"/>
      <c r="GOV64" s="41"/>
      <c r="GOW64" s="41"/>
      <c r="GOX64" s="41"/>
      <c r="GOY64" s="41"/>
      <c r="GOZ64" s="41"/>
      <c r="GPA64" s="41"/>
      <c r="GPB64" s="41"/>
      <c r="GPC64" s="41"/>
      <c r="GPD64" s="41"/>
      <c r="GPE64" s="41"/>
      <c r="GPF64" s="41"/>
      <c r="GPG64" s="41"/>
      <c r="GPH64" s="41"/>
      <c r="GPI64" s="41"/>
      <c r="GPJ64" s="41"/>
      <c r="GPK64" s="41"/>
      <c r="GPL64" s="41"/>
      <c r="GPM64" s="41"/>
      <c r="GPN64" s="41"/>
      <c r="GPO64" s="41"/>
      <c r="GPP64" s="41"/>
      <c r="GPQ64" s="41"/>
      <c r="GPR64" s="41"/>
      <c r="GPS64" s="41"/>
      <c r="GPT64" s="41"/>
      <c r="GPU64" s="41"/>
      <c r="GPV64" s="41"/>
      <c r="GPW64" s="41"/>
      <c r="GPX64" s="41"/>
      <c r="GPY64" s="41"/>
      <c r="GPZ64" s="41"/>
      <c r="GQA64" s="41"/>
      <c r="GQB64" s="41"/>
      <c r="GQC64" s="41"/>
      <c r="GQD64" s="41"/>
      <c r="GQE64" s="41"/>
      <c r="GQF64" s="41"/>
      <c r="GQG64" s="41"/>
      <c r="GQH64" s="41"/>
      <c r="GQI64" s="41"/>
      <c r="GQJ64" s="41"/>
      <c r="GQK64" s="41"/>
      <c r="GQL64" s="41"/>
      <c r="GQM64" s="41"/>
      <c r="GQN64" s="41"/>
      <c r="GQO64" s="41"/>
      <c r="GQP64" s="41"/>
      <c r="GQQ64" s="41"/>
      <c r="GQR64" s="41"/>
      <c r="GQS64" s="41"/>
      <c r="GQT64" s="41"/>
      <c r="GQU64" s="41"/>
      <c r="GQV64" s="41"/>
      <c r="GQW64" s="41"/>
      <c r="GQX64" s="41"/>
      <c r="GQY64" s="41"/>
      <c r="GQZ64" s="41"/>
      <c r="GRA64" s="41"/>
      <c r="GRB64" s="41"/>
      <c r="GRC64" s="41"/>
      <c r="GRD64" s="41"/>
      <c r="GRE64" s="41"/>
      <c r="GRF64" s="41"/>
      <c r="GRG64" s="41"/>
      <c r="GRH64" s="41"/>
      <c r="GRI64" s="41"/>
      <c r="GRJ64" s="41"/>
      <c r="GRK64" s="41"/>
      <c r="GRL64" s="41"/>
      <c r="GRM64" s="41"/>
      <c r="GRN64" s="41"/>
      <c r="GRO64" s="41"/>
      <c r="GRP64" s="41"/>
      <c r="GRQ64" s="41"/>
      <c r="GRR64" s="41"/>
      <c r="GRS64" s="41"/>
      <c r="GRT64" s="41"/>
      <c r="GRU64" s="41"/>
      <c r="GRV64" s="41"/>
      <c r="GRW64" s="41"/>
      <c r="GRX64" s="41"/>
      <c r="GRY64" s="41"/>
      <c r="GRZ64" s="41"/>
      <c r="GSA64" s="41"/>
      <c r="GSB64" s="41"/>
      <c r="GSC64" s="41"/>
      <c r="GSD64" s="41"/>
      <c r="GSE64" s="41"/>
      <c r="GSF64" s="41"/>
      <c r="GSG64" s="41"/>
      <c r="GSH64" s="41"/>
      <c r="GSI64" s="41"/>
      <c r="GSJ64" s="41"/>
      <c r="GSK64" s="41"/>
      <c r="GSL64" s="41"/>
      <c r="GSM64" s="41"/>
      <c r="GSN64" s="41"/>
      <c r="GSO64" s="41"/>
      <c r="GSP64" s="41"/>
      <c r="GSQ64" s="41"/>
      <c r="GSR64" s="41"/>
      <c r="GSS64" s="41"/>
      <c r="GST64" s="41"/>
      <c r="GSU64" s="41"/>
      <c r="GSV64" s="41"/>
      <c r="GSW64" s="41"/>
      <c r="GSX64" s="41"/>
      <c r="GSY64" s="41"/>
      <c r="GSZ64" s="41"/>
      <c r="GTA64" s="41"/>
      <c r="GTB64" s="41"/>
      <c r="GTC64" s="41"/>
      <c r="GTD64" s="41"/>
      <c r="GTE64" s="41"/>
      <c r="GTF64" s="41"/>
      <c r="GTG64" s="41"/>
      <c r="GTH64" s="41"/>
      <c r="GTI64" s="41"/>
      <c r="GTJ64" s="41"/>
      <c r="GTK64" s="41"/>
      <c r="GTL64" s="41"/>
      <c r="GTM64" s="41"/>
      <c r="GTN64" s="41"/>
      <c r="GTO64" s="41"/>
      <c r="GTP64" s="41"/>
      <c r="GTQ64" s="41"/>
      <c r="GTR64" s="41"/>
      <c r="GTS64" s="41"/>
      <c r="GTT64" s="41"/>
      <c r="GTU64" s="41"/>
      <c r="GTV64" s="41"/>
      <c r="GTW64" s="41"/>
      <c r="GTX64" s="41"/>
      <c r="GTY64" s="41"/>
      <c r="GTZ64" s="41"/>
      <c r="GUA64" s="41"/>
      <c r="GUB64" s="41"/>
      <c r="GUC64" s="41"/>
      <c r="GUD64" s="41"/>
      <c r="GUE64" s="41"/>
      <c r="GUF64" s="41"/>
      <c r="GUG64" s="41"/>
      <c r="GUH64" s="41"/>
      <c r="GUI64" s="41"/>
      <c r="GUJ64" s="41"/>
      <c r="GUK64" s="41"/>
      <c r="GUL64" s="41"/>
      <c r="GUM64" s="41"/>
      <c r="GUN64" s="41"/>
      <c r="GUO64" s="41"/>
      <c r="GUP64" s="41"/>
      <c r="GUQ64" s="41"/>
      <c r="GUR64" s="41"/>
      <c r="GUS64" s="41"/>
      <c r="GUT64" s="41"/>
      <c r="GUU64" s="41"/>
      <c r="GUV64" s="41"/>
      <c r="GUW64" s="41"/>
      <c r="GUX64" s="41"/>
      <c r="GUY64" s="41"/>
      <c r="GUZ64" s="41"/>
      <c r="GVA64" s="41"/>
      <c r="GVB64" s="41"/>
      <c r="GVC64" s="41"/>
      <c r="GVD64" s="41"/>
      <c r="GVE64" s="41"/>
      <c r="GVF64" s="41"/>
      <c r="GVG64" s="41"/>
      <c r="GVH64" s="41"/>
      <c r="GVI64" s="41"/>
      <c r="GVJ64" s="41"/>
      <c r="GVK64" s="41"/>
      <c r="GVL64" s="41"/>
      <c r="GVM64" s="41"/>
      <c r="GVN64" s="41"/>
      <c r="GVO64" s="41"/>
      <c r="GVP64" s="41"/>
      <c r="GVQ64" s="41"/>
      <c r="GVR64" s="41"/>
      <c r="GVS64" s="41"/>
      <c r="GVT64" s="41"/>
      <c r="GVU64" s="41"/>
      <c r="GVV64" s="41"/>
      <c r="GVW64" s="41"/>
      <c r="GVX64" s="41"/>
      <c r="GVY64" s="41"/>
      <c r="GVZ64" s="41"/>
      <c r="GWA64" s="41"/>
      <c r="GWB64" s="41"/>
      <c r="GWC64" s="41"/>
      <c r="GWD64" s="41"/>
      <c r="GWE64" s="41"/>
      <c r="GWF64" s="41"/>
      <c r="GWG64" s="41"/>
      <c r="GWH64" s="41"/>
      <c r="GWI64" s="41"/>
      <c r="GWJ64" s="41"/>
      <c r="GWK64" s="41"/>
      <c r="GWL64" s="41"/>
      <c r="GWM64" s="41"/>
      <c r="GWN64" s="41"/>
      <c r="GWO64" s="41"/>
      <c r="GWP64" s="41"/>
      <c r="GWQ64" s="41"/>
      <c r="GWR64" s="41"/>
      <c r="GWS64" s="41"/>
      <c r="GWT64" s="41"/>
      <c r="GWU64" s="41"/>
      <c r="GWV64" s="41"/>
      <c r="GWW64" s="41"/>
      <c r="GWX64" s="41"/>
      <c r="GWY64" s="41"/>
      <c r="GWZ64" s="41"/>
      <c r="GXA64" s="41"/>
      <c r="GXB64" s="41"/>
      <c r="GXC64" s="41"/>
      <c r="GXD64" s="41"/>
      <c r="GXE64" s="41"/>
      <c r="GXF64" s="41"/>
      <c r="GXG64" s="41"/>
      <c r="GXH64" s="41"/>
      <c r="GXI64" s="41"/>
      <c r="GXJ64" s="41"/>
      <c r="GXK64" s="41"/>
      <c r="GXL64" s="41"/>
      <c r="GXM64" s="41"/>
      <c r="GXN64" s="41"/>
      <c r="GXO64" s="41"/>
      <c r="GXP64" s="41"/>
      <c r="GXQ64" s="41"/>
      <c r="GXR64" s="41"/>
      <c r="GXS64" s="41"/>
      <c r="GXT64" s="41"/>
      <c r="GXU64" s="41"/>
      <c r="GXV64" s="41"/>
      <c r="GXW64" s="41"/>
      <c r="GXX64" s="41"/>
      <c r="GXY64" s="41"/>
      <c r="GXZ64" s="41"/>
      <c r="GYA64" s="41"/>
      <c r="GYB64" s="41"/>
      <c r="GYC64" s="41"/>
      <c r="GYD64" s="41"/>
      <c r="GYE64" s="41"/>
      <c r="GYF64" s="41"/>
      <c r="GYG64" s="41"/>
      <c r="GYH64" s="41"/>
      <c r="GYI64" s="41"/>
      <c r="GYJ64" s="41"/>
      <c r="GYK64" s="41"/>
      <c r="GYL64" s="41"/>
      <c r="GYM64" s="41"/>
      <c r="GYN64" s="41"/>
      <c r="GYO64" s="41"/>
      <c r="GYP64" s="41"/>
      <c r="GYQ64" s="41"/>
      <c r="GYR64" s="41"/>
      <c r="GYS64" s="41"/>
      <c r="GYT64" s="41"/>
      <c r="GYU64" s="41"/>
      <c r="GYV64" s="41"/>
      <c r="GYW64" s="41"/>
      <c r="GYX64" s="41"/>
      <c r="GYY64" s="41"/>
      <c r="GYZ64" s="41"/>
      <c r="GZA64" s="41"/>
      <c r="GZB64" s="41"/>
      <c r="GZC64" s="41"/>
      <c r="GZD64" s="41"/>
      <c r="GZE64" s="41"/>
      <c r="GZF64" s="41"/>
      <c r="GZG64" s="41"/>
      <c r="GZH64" s="41"/>
      <c r="GZI64" s="41"/>
      <c r="GZJ64" s="41"/>
      <c r="GZK64" s="41"/>
      <c r="GZL64" s="41"/>
      <c r="GZM64" s="41"/>
      <c r="GZN64" s="41"/>
      <c r="GZO64" s="41"/>
      <c r="GZP64" s="41"/>
      <c r="GZQ64" s="41"/>
      <c r="GZR64" s="41"/>
      <c r="GZS64" s="41"/>
      <c r="GZT64" s="41"/>
      <c r="GZU64" s="41"/>
      <c r="GZV64" s="41"/>
      <c r="GZW64" s="41"/>
      <c r="GZX64" s="41"/>
      <c r="GZY64" s="41"/>
      <c r="GZZ64" s="41"/>
      <c r="HAA64" s="41"/>
      <c r="HAB64" s="41"/>
      <c r="HAC64" s="41"/>
      <c r="HAD64" s="41"/>
      <c r="HAE64" s="41"/>
      <c r="HAF64" s="41"/>
      <c r="HAG64" s="41"/>
      <c r="HAH64" s="41"/>
      <c r="HAI64" s="41"/>
      <c r="HAJ64" s="41"/>
      <c r="HAK64" s="41"/>
      <c r="HAL64" s="41"/>
      <c r="HAM64" s="41"/>
      <c r="HAN64" s="41"/>
      <c r="HAO64" s="41"/>
      <c r="HAP64" s="41"/>
      <c r="HAQ64" s="41"/>
      <c r="HAR64" s="41"/>
      <c r="HAS64" s="41"/>
      <c r="HAT64" s="41"/>
      <c r="HAU64" s="41"/>
      <c r="HAV64" s="41"/>
      <c r="HAW64" s="41"/>
      <c r="HAX64" s="41"/>
      <c r="HAY64" s="41"/>
      <c r="HAZ64" s="41"/>
      <c r="HBA64" s="41"/>
      <c r="HBB64" s="41"/>
      <c r="HBC64" s="41"/>
      <c r="HBD64" s="41"/>
      <c r="HBE64" s="41"/>
      <c r="HBF64" s="41"/>
      <c r="HBG64" s="41"/>
      <c r="HBH64" s="41"/>
      <c r="HBI64" s="41"/>
      <c r="HBJ64" s="41"/>
      <c r="HBK64" s="41"/>
      <c r="HBL64" s="41"/>
      <c r="HBM64" s="41"/>
      <c r="HBN64" s="41"/>
      <c r="HBO64" s="41"/>
      <c r="HBP64" s="41"/>
      <c r="HBQ64" s="41"/>
      <c r="HBR64" s="41"/>
      <c r="HBS64" s="41"/>
      <c r="HBT64" s="41"/>
      <c r="HBU64" s="41"/>
      <c r="HBV64" s="41"/>
      <c r="HBW64" s="41"/>
      <c r="HBX64" s="41"/>
      <c r="HBY64" s="41"/>
      <c r="HBZ64" s="41"/>
      <c r="HCA64" s="41"/>
      <c r="HCB64" s="41"/>
      <c r="HCC64" s="41"/>
      <c r="HCD64" s="41"/>
      <c r="HCE64" s="41"/>
      <c r="HCF64" s="41"/>
      <c r="HCG64" s="41"/>
      <c r="HCH64" s="41"/>
      <c r="HCI64" s="41"/>
      <c r="HCJ64" s="41"/>
      <c r="HCK64" s="41"/>
      <c r="HCL64" s="41"/>
      <c r="HCM64" s="41"/>
      <c r="HCN64" s="41"/>
      <c r="HCO64" s="41"/>
      <c r="HCP64" s="41"/>
      <c r="HCQ64" s="41"/>
      <c r="HCR64" s="41"/>
      <c r="HCS64" s="41"/>
      <c r="HCT64" s="41"/>
      <c r="HCU64" s="41"/>
      <c r="HCV64" s="41"/>
      <c r="HCW64" s="41"/>
      <c r="HCX64" s="41"/>
      <c r="HCY64" s="41"/>
      <c r="HCZ64" s="41"/>
      <c r="HDA64" s="41"/>
      <c r="HDB64" s="41"/>
      <c r="HDC64" s="41"/>
      <c r="HDD64" s="41"/>
      <c r="HDE64" s="41"/>
      <c r="HDF64" s="41"/>
      <c r="HDG64" s="41"/>
      <c r="HDH64" s="41"/>
      <c r="HDI64" s="41"/>
      <c r="HDJ64" s="41"/>
      <c r="HDK64" s="41"/>
      <c r="HDL64" s="41"/>
      <c r="HDM64" s="41"/>
      <c r="HDN64" s="41"/>
      <c r="HDO64" s="41"/>
      <c r="HDP64" s="41"/>
      <c r="HDQ64" s="41"/>
      <c r="HDR64" s="41"/>
      <c r="HDS64" s="41"/>
      <c r="HDT64" s="41"/>
      <c r="HDU64" s="41"/>
      <c r="HDV64" s="41"/>
      <c r="HDW64" s="41"/>
      <c r="HDX64" s="41"/>
      <c r="HDY64" s="41"/>
      <c r="HDZ64" s="41"/>
      <c r="HEA64" s="41"/>
      <c r="HEB64" s="41"/>
      <c r="HEC64" s="41"/>
      <c r="HED64" s="41"/>
      <c r="HEE64" s="41"/>
      <c r="HEF64" s="41"/>
      <c r="HEG64" s="41"/>
      <c r="HEH64" s="41"/>
      <c r="HEI64" s="41"/>
      <c r="HEJ64" s="41"/>
      <c r="HEK64" s="41"/>
      <c r="HEL64" s="41"/>
      <c r="HEM64" s="41"/>
      <c r="HEN64" s="41"/>
      <c r="HEO64" s="41"/>
      <c r="HEP64" s="41"/>
      <c r="HEQ64" s="41"/>
      <c r="HER64" s="41"/>
      <c r="HES64" s="41"/>
      <c r="HET64" s="41"/>
      <c r="HEU64" s="41"/>
      <c r="HEV64" s="41"/>
      <c r="HEW64" s="41"/>
      <c r="HEX64" s="41"/>
      <c r="HEY64" s="41"/>
      <c r="HEZ64" s="41"/>
      <c r="HFA64" s="41"/>
      <c r="HFB64" s="41"/>
      <c r="HFC64" s="41"/>
      <c r="HFD64" s="41"/>
      <c r="HFE64" s="41"/>
      <c r="HFF64" s="41"/>
      <c r="HFG64" s="41"/>
      <c r="HFH64" s="41"/>
      <c r="HFI64" s="41"/>
      <c r="HFJ64" s="41"/>
      <c r="HFK64" s="41"/>
      <c r="HFL64" s="41"/>
      <c r="HFM64" s="41"/>
      <c r="HFN64" s="41"/>
      <c r="HFO64" s="41"/>
      <c r="HFP64" s="41"/>
      <c r="HFQ64" s="41"/>
      <c r="HFR64" s="41"/>
      <c r="HFS64" s="41"/>
      <c r="HFT64" s="41"/>
      <c r="HFU64" s="41"/>
      <c r="HFV64" s="41"/>
      <c r="HFW64" s="41"/>
      <c r="HFX64" s="41"/>
      <c r="HFY64" s="41"/>
      <c r="HFZ64" s="41"/>
      <c r="HGA64" s="41"/>
      <c r="HGB64" s="41"/>
      <c r="HGC64" s="41"/>
      <c r="HGD64" s="41"/>
      <c r="HGE64" s="41"/>
      <c r="HGF64" s="41"/>
      <c r="HGG64" s="41"/>
      <c r="HGH64" s="41"/>
      <c r="HGI64" s="41"/>
      <c r="HGJ64" s="41"/>
      <c r="HGK64" s="41"/>
      <c r="HGL64" s="41"/>
      <c r="HGM64" s="41"/>
      <c r="HGN64" s="41"/>
      <c r="HGO64" s="41"/>
      <c r="HGP64" s="41"/>
      <c r="HGQ64" s="41"/>
      <c r="HGR64" s="41"/>
      <c r="HGS64" s="41"/>
      <c r="HGT64" s="41"/>
      <c r="HGU64" s="41"/>
      <c r="HGV64" s="41"/>
      <c r="HGW64" s="41"/>
      <c r="HGX64" s="41"/>
      <c r="HGY64" s="41"/>
      <c r="HGZ64" s="41"/>
      <c r="HHA64" s="41"/>
      <c r="HHB64" s="41"/>
      <c r="HHC64" s="41"/>
      <c r="HHD64" s="41"/>
      <c r="HHE64" s="41"/>
      <c r="HHF64" s="41"/>
      <c r="HHG64" s="41"/>
      <c r="HHH64" s="41"/>
      <c r="HHI64" s="41"/>
      <c r="HHJ64" s="41"/>
      <c r="HHK64" s="41"/>
      <c r="HHL64" s="41"/>
      <c r="HHM64" s="41"/>
      <c r="HHN64" s="41"/>
      <c r="HHO64" s="41"/>
      <c r="HHP64" s="41"/>
      <c r="HHQ64" s="41"/>
      <c r="HHR64" s="41"/>
      <c r="HHS64" s="41"/>
      <c r="HHT64" s="41"/>
      <c r="HHU64" s="41"/>
      <c r="HHV64" s="41"/>
      <c r="HHW64" s="41"/>
      <c r="HHX64" s="41"/>
      <c r="HHY64" s="41"/>
      <c r="HHZ64" s="41"/>
      <c r="HIA64" s="41"/>
      <c r="HIB64" s="41"/>
      <c r="HIC64" s="41"/>
      <c r="HID64" s="41"/>
      <c r="HIE64" s="41"/>
      <c r="HIF64" s="41"/>
      <c r="HIG64" s="41"/>
      <c r="HIH64" s="41"/>
      <c r="HII64" s="41"/>
      <c r="HIJ64" s="41"/>
      <c r="HIK64" s="41"/>
      <c r="HIL64" s="41"/>
      <c r="HIM64" s="41"/>
      <c r="HIN64" s="41"/>
      <c r="HIO64" s="41"/>
      <c r="HIP64" s="41"/>
      <c r="HIQ64" s="41"/>
      <c r="HIR64" s="41"/>
      <c r="HIS64" s="41"/>
      <c r="HIT64" s="41"/>
      <c r="HIU64" s="41"/>
      <c r="HIV64" s="41"/>
      <c r="HIW64" s="41"/>
      <c r="HIX64" s="41"/>
      <c r="HIY64" s="41"/>
      <c r="HIZ64" s="41"/>
      <c r="HJA64" s="41"/>
      <c r="HJB64" s="41"/>
      <c r="HJC64" s="41"/>
      <c r="HJD64" s="41"/>
      <c r="HJE64" s="41"/>
      <c r="HJF64" s="41"/>
      <c r="HJG64" s="41"/>
      <c r="HJH64" s="41"/>
      <c r="HJI64" s="41"/>
      <c r="HJJ64" s="41"/>
      <c r="HJK64" s="41"/>
      <c r="HJL64" s="41"/>
      <c r="HJM64" s="41"/>
      <c r="HJN64" s="41"/>
      <c r="HJO64" s="41"/>
      <c r="HJP64" s="41"/>
      <c r="HJQ64" s="41"/>
      <c r="HJR64" s="41"/>
      <c r="HJS64" s="41"/>
      <c r="HJT64" s="41"/>
      <c r="HJU64" s="41"/>
      <c r="HJV64" s="41"/>
      <c r="HJW64" s="41"/>
      <c r="HJX64" s="41"/>
      <c r="HJY64" s="41"/>
      <c r="HJZ64" s="41"/>
      <c r="HKA64" s="41"/>
      <c r="HKB64" s="41"/>
      <c r="HKC64" s="41"/>
      <c r="HKD64" s="41"/>
      <c r="HKE64" s="41"/>
      <c r="HKF64" s="41"/>
      <c r="HKG64" s="41"/>
      <c r="HKH64" s="41"/>
      <c r="HKI64" s="41"/>
      <c r="HKJ64" s="41"/>
      <c r="HKK64" s="41"/>
      <c r="HKL64" s="41"/>
      <c r="HKM64" s="41"/>
      <c r="HKN64" s="41"/>
      <c r="HKO64" s="41"/>
      <c r="HKP64" s="41"/>
      <c r="HKQ64" s="41"/>
      <c r="HKR64" s="41"/>
      <c r="HKS64" s="41"/>
      <c r="HKT64" s="41"/>
      <c r="HKU64" s="41"/>
      <c r="HKV64" s="41"/>
      <c r="HKW64" s="41"/>
      <c r="HKX64" s="41"/>
      <c r="HKY64" s="41"/>
      <c r="HKZ64" s="41"/>
      <c r="HLA64" s="41"/>
      <c r="HLB64" s="41"/>
      <c r="HLC64" s="41"/>
      <c r="HLD64" s="41"/>
      <c r="HLE64" s="41"/>
      <c r="HLF64" s="41"/>
      <c r="HLG64" s="41"/>
      <c r="HLH64" s="41"/>
      <c r="HLI64" s="41"/>
      <c r="HLJ64" s="41"/>
      <c r="HLK64" s="41"/>
      <c r="HLL64" s="41"/>
      <c r="HLM64" s="41"/>
      <c r="HLN64" s="41"/>
      <c r="HLO64" s="41"/>
      <c r="HLP64" s="41"/>
      <c r="HLQ64" s="41"/>
      <c r="HLR64" s="41"/>
      <c r="HLS64" s="41"/>
      <c r="HLT64" s="41"/>
      <c r="HLU64" s="41"/>
      <c r="HLV64" s="41"/>
      <c r="HLW64" s="41"/>
      <c r="HLX64" s="41"/>
      <c r="HLY64" s="41"/>
      <c r="HLZ64" s="41"/>
      <c r="HMA64" s="41"/>
      <c r="HMB64" s="41"/>
      <c r="HMC64" s="41"/>
      <c r="HMD64" s="41"/>
      <c r="HME64" s="41"/>
      <c r="HMF64" s="41"/>
      <c r="HMG64" s="41"/>
      <c r="HMH64" s="41"/>
      <c r="HMI64" s="41"/>
      <c r="HMJ64" s="41"/>
      <c r="HMK64" s="41"/>
      <c r="HML64" s="41"/>
      <c r="HMM64" s="41"/>
      <c r="HMN64" s="41"/>
      <c r="HMO64" s="41"/>
      <c r="HMP64" s="41"/>
      <c r="HMQ64" s="41"/>
      <c r="HMR64" s="41"/>
      <c r="HMS64" s="41"/>
      <c r="HMT64" s="41"/>
      <c r="HMU64" s="41"/>
      <c r="HMV64" s="41"/>
      <c r="HMW64" s="41"/>
      <c r="HMX64" s="41"/>
      <c r="HMY64" s="41"/>
      <c r="HMZ64" s="41"/>
      <c r="HNA64" s="41"/>
      <c r="HNB64" s="41"/>
      <c r="HNC64" s="41"/>
      <c r="HND64" s="41"/>
      <c r="HNE64" s="41"/>
      <c r="HNF64" s="41"/>
      <c r="HNG64" s="41"/>
      <c r="HNH64" s="41"/>
      <c r="HNI64" s="41"/>
      <c r="HNJ64" s="41"/>
      <c r="HNK64" s="41"/>
      <c r="HNL64" s="41"/>
      <c r="HNM64" s="41"/>
      <c r="HNN64" s="41"/>
      <c r="HNO64" s="41"/>
      <c r="HNP64" s="41"/>
      <c r="HNQ64" s="41"/>
      <c r="HNR64" s="41"/>
      <c r="HNS64" s="41"/>
      <c r="HNT64" s="41"/>
      <c r="HNU64" s="41"/>
      <c r="HNV64" s="41"/>
      <c r="HNW64" s="41"/>
      <c r="HNX64" s="41"/>
      <c r="HNY64" s="41"/>
      <c r="HNZ64" s="41"/>
      <c r="HOA64" s="41"/>
      <c r="HOB64" s="41"/>
      <c r="HOC64" s="41"/>
      <c r="HOD64" s="41"/>
      <c r="HOE64" s="41"/>
      <c r="HOF64" s="41"/>
      <c r="HOG64" s="41"/>
      <c r="HOH64" s="41"/>
      <c r="HOI64" s="41"/>
      <c r="HOJ64" s="41"/>
      <c r="HOK64" s="41"/>
      <c r="HOL64" s="41"/>
      <c r="HOM64" s="41"/>
      <c r="HON64" s="41"/>
      <c r="HOO64" s="41"/>
      <c r="HOP64" s="41"/>
      <c r="HOQ64" s="41"/>
      <c r="HOR64" s="41"/>
      <c r="HOS64" s="41"/>
      <c r="HOT64" s="41"/>
      <c r="HOU64" s="41"/>
      <c r="HOV64" s="41"/>
      <c r="HOW64" s="41"/>
      <c r="HOX64" s="41"/>
      <c r="HOY64" s="41"/>
      <c r="HOZ64" s="41"/>
      <c r="HPA64" s="41"/>
      <c r="HPB64" s="41"/>
      <c r="HPC64" s="41"/>
      <c r="HPD64" s="41"/>
      <c r="HPE64" s="41"/>
      <c r="HPF64" s="41"/>
      <c r="HPG64" s="41"/>
      <c r="HPH64" s="41"/>
      <c r="HPI64" s="41"/>
      <c r="HPJ64" s="41"/>
      <c r="HPK64" s="41"/>
      <c r="HPL64" s="41"/>
      <c r="HPM64" s="41"/>
      <c r="HPN64" s="41"/>
      <c r="HPO64" s="41"/>
      <c r="HPP64" s="41"/>
      <c r="HPQ64" s="41"/>
      <c r="HPR64" s="41"/>
      <c r="HPS64" s="41"/>
      <c r="HPT64" s="41"/>
      <c r="HPU64" s="41"/>
      <c r="HPV64" s="41"/>
      <c r="HPW64" s="41"/>
      <c r="HPX64" s="41"/>
      <c r="HPY64" s="41"/>
      <c r="HPZ64" s="41"/>
      <c r="HQA64" s="41"/>
      <c r="HQB64" s="41"/>
      <c r="HQC64" s="41"/>
      <c r="HQD64" s="41"/>
      <c r="HQE64" s="41"/>
      <c r="HQF64" s="41"/>
      <c r="HQG64" s="41"/>
      <c r="HQH64" s="41"/>
      <c r="HQI64" s="41"/>
      <c r="HQJ64" s="41"/>
      <c r="HQK64" s="41"/>
      <c r="HQL64" s="41"/>
      <c r="HQM64" s="41"/>
      <c r="HQN64" s="41"/>
      <c r="HQO64" s="41"/>
      <c r="HQP64" s="41"/>
      <c r="HQQ64" s="41"/>
      <c r="HQR64" s="41"/>
      <c r="HQS64" s="41"/>
      <c r="HQT64" s="41"/>
      <c r="HQU64" s="41"/>
      <c r="HQV64" s="41"/>
      <c r="HQW64" s="41"/>
      <c r="HQX64" s="41"/>
      <c r="HQY64" s="41"/>
      <c r="HQZ64" s="41"/>
      <c r="HRA64" s="41"/>
      <c r="HRB64" s="41"/>
      <c r="HRC64" s="41"/>
      <c r="HRD64" s="41"/>
      <c r="HRE64" s="41"/>
      <c r="HRF64" s="41"/>
      <c r="HRG64" s="41"/>
      <c r="HRH64" s="41"/>
      <c r="HRI64" s="41"/>
      <c r="HRJ64" s="41"/>
      <c r="HRK64" s="41"/>
      <c r="HRL64" s="41"/>
      <c r="HRM64" s="41"/>
      <c r="HRN64" s="41"/>
      <c r="HRO64" s="41"/>
      <c r="HRP64" s="41"/>
      <c r="HRQ64" s="41"/>
      <c r="HRR64" s="41"/>
      <c r="HRS64" s="41"/>
      <c r="HRT64" s="41"/>
      <c r="HRU64" s="41"/>
      <c r="HRV64" s="41"/>
      <c r="HRW64" s="41"/>
      <c r="HRX64" s="41"/>
      <c r="HRY64" s="41"/>
      <c r="HRZ64" s="41"/>
      <c r="HSA64" s="41"/>
      <c r="HSB64" s="41"/>
      <c r="HSC64" s="41"/>
      <c r="HSD64" s="41"/>
      <c r="HSE64" s="41"/>
      <c r="HSF64" s="41"/>
      <c r="HSG64" s="41"/>
      <c r="HSH64" s="41"/>
      <c r="HSI64" s="41"/>
      <c r="HSJ64" s="41"/>
      <c r="HSK64" s="41"/>
      <c r="HSL64" s="41"/>
      <c r="HSM64" s="41"/>
      <c r="HSN64" s="41"/>
      <c r="HSO64" s="41"/>
      <c r="HSP64" s="41"/>
      <c r="HSQ64" s="41"/>
      <c r="HSR64" s="41"/>
      <c r="HSS64" s="41"/>
      <c r="HST64" s="41"/>
      <c r="HSU64" s="41"/>
      <c r="HSV64" s="41"/>
      <c r="HSW64" s="41"/>
      <c r="HSX64" s="41"/>
      <c r="HSY64" s="41"/>
      <c r="HSZ64" s="41"/>
      <c r="HTA64" s="41"/>
      <c r="HTB64" s="41"/>
      <c r="HTC64" s="41"/>
      <c r="HTD64" s="41"/>
      <c r="HTE64" s="41"/>
      <c r="HTF64" s="41"/>
      <c r="HTG64" s="41"/>
      <c r="HTH64" s="41"/>
      <c r="HTI64" s="41"/>
      <c r="HTJ64" s="41"/>
      <c r="HTK64" s="41"/>
      <c r="HTL64" s="41"/>
      <c r="HTM64" s="41"/>
      <c r="HTN64" s="41"/>
      <c r="HTO64" s="41"/>
      <c r="HTP64" s="41"/>
      <c r="HTQ64" s="41"/>
      <c r="HTR64" s="41"/>
      <c r="HTS64" s="41"/>
      <c r="HTT64" s="41"/>
      <c r="HTU64" s="41"/>
      <c r="HTV64" s="41"/>
      <c r="HTW64" s="41"/>
      <c r="HTX64" s="41"/>
      <c r="HTY64" s="41"/>
      <c r="HTZ64" s="41"/>
      <c r="HUA64" s="41"/>
      <c r="HUB64" s="41"/>
      <c r="HUC64" s="41"/>
      <c r="HUD64" s="41"/>
      <c r="HUE64" s="41"/>
      <c r="HUF64" s="41"/>
      <c r="HUG64" s="41"/>
      <c r="HUH64" s="41"/>
      <c r="HUI64" s="41"/>
      <c r="HUJ64" s="41"/>
      <c r="HUK64" s="41"/>
      <c r="HUL64" s="41"/>
      <c r="HUM64" s="41"/>
      <c r="HUN64" s="41"/>
      <c r="HUO64" s="41"/>
      <c r="HUP64" s="41"/>
      <c r="HUQ64" s="41"/>
      <c r="HUR64" s="41"/>
      <c r="HUS64" s="41"/>
      <c r="HUT64" s="41"/>
      <c r="HUU64" s="41"/>
      <c r="HUV64" s="41"/>
      <c r="HUW64" s="41"/>
      <c r="HUX64" s="41"/>
      <c r="HUY64" s="41"/>
      <c r="HUZ64" s="41"/>
      <c r="HVA64" s="41"/>
      <c r="HVB64" s="41"/>
      <c r="HVC64" s="41"/>
      <c r="HVD64" s="41"/>
      <c r="HVE64" s="41"/>
      <c r="HVF64" s="41"/>
      <c r="HVG64" s="41"/>
      <c r="HVH64" s="41"/>
      <c r="HVI64" s="41"/>
      <c r="HVJ64" s="41"/>
      <c r="HVK64" s="41"/>
      <c r="HVL64" s="41"/>
      <c r="HVM64" s="41"/>
      <c r="HVN64" s="41"/>
      <c r="HVO64" s="41"/>
      <c r="HVP64" s="41"/>
      <c r="HVQ64" s="41"/>
      <c r="HVR64" s="41"/>
      <c r="HVS64" s="41"/>
      <c r="HVT64" s="41"/>
      <c r="HVU64" s="41"/>
      <c r="HVV64" s="41"/>
      <c r="HVW64" s="41"/>
      <c r="HVX64" s="41"/>
      <c r="HVY64" s="41"/>
      <c r="HVZ64" s="41"/>
      <c r="HWA64" s="41"/>
      <c r="HWB64" s="41"/>
      <c r="HWC64" s="41"/>
      <c r="HWD64" s="41"/>
      <c r="HWE64" s="41"/>
      <c r="HWF64" s="41"/>
      <c r="HWG64" s="41"/>
      <c r="HWH64" s="41"/>
      <c r="HWI64" s="41"/>
      <c r="HWJ64" s="41"/>
      <c r="HWK64" s="41"/>
      <c r="HWL64" s="41"/>
      <c r="HWM64" s="41"/>
      <c r="HWN64" s="41"/>
      <c r="HWO64" s="41"/>
      <c r="HWP64" s="41"/>
      <c r="HWQ64" s="41"/>
      <c r="HWR64" s="41"/>
      <c r="HWS64" s="41"/>
      <c r="HWT64" s="41"/>
      <c r="HWU64" s="41"/>
      <c r="HWV64" s="41"/>
      <c r="HWW64" s="41"/>
      <c r="HWX64" s="41"/>
      <c r="HWY64" s="41"/>
      <c r="HWZ64" s="41"/>
      <c r="HXA64" s="41"/>
      <c r="HXB64" s="41"/>
      <c r="HXC64" s="41"/>
      <c r="HXD64" s="41"/>
      <c r="HXE64" s="41"/>
      <c r="HXF64" s="41"/>
      <c r="HXG64" s="41"/>
      <c r="HXH64" s="41"/>
      <c r="HXI64" s="41"/>
      <c r="HXJ64" s="41"/>
      <c r="HXK64" s="41"/>
      <c r="HXL64" s="41"/>
      <c r="HXM64" s="41"/>
      <c r="HXN64" s="41"/>
      <c r="HXO64" s="41"/>
      <c r="HXP64" s="41"/>
      <c r="HXQ64" s="41"/>
      <c r="HXR64" s="41"/>
      <c r="HXS64" s="41"/>
      <c r="HXT64" s="41"/>
      <c r="HXU64" s="41"/>
      <c r="HXV64" s="41"/>
      <c r="HXW64" s="41"/>
      <c r="HXX64" s="41"/>
      <c r="HXY64" s="41"/>
      <c r="HXZ64" s="41"/>
      <c r="HYA64" s="41"/>
      <c r="HYB64" s="41"/>
      <c r="HYC64" s="41"/>
      <c r="HYD64" s="41"/>
      <c r="HYE64" s="41"/>
      <c r="HYF64" s="41"/>
      <c r="HYG64" s="41"/>
      <c r="HYH64" s="41"/>
      <c r="HYI64" s="41"/>
      <c r="HYJ64" s="41"/>
      <c r="HYK64" s="41"/>
      <c r="HYL64" s="41"/>
      <c r="HYM64" s="41"/>
      <c r="HYN64" s="41"/>
      <c r="HYO64" s="41"/>
      <c r="HYP64" s="41"/>
      <c r="HYQ64" s="41"/>
      <c r="HYR64" s="41"/>
      <c r="HYS64" s="41"/>
      <c r="HYT64" s="41"/>
      <c r="HYU64" s="41"/>
      <c r="HYV64" s="41"/>
      <c r="HYW64" s="41"/>
      <c r="HYX64" s="41"/>
      <c r="HYY64" s="41"/>
      <c r="HYZ64" s="41"/>
      <c r="HZA64" s="41"/>
      <c r="HZB64" s="41"/>
      <c r="HZC64" s="41"/>
      <c r="HZD64" s="41"/>
      <c r="HZE64" s="41"/>
      <c r="HZF64" s="41"/>
      <c r="HZG64" s="41"/>
      <c r="HZH64" s="41"/>
      <c r="HZI64" s="41"/>
      <c r="HZJ64" s="41"/>
      <c r="HZK64" s="41"/>
      <c r="HZL64" s="41"/>
      <c r="HZM64" s="41"/>
      <c r="HZN64" s="41"/>
      <c r="HZO64" s="41"/>
      <c r="HZP64" s="41"/>
      <c r="HZQ64" s="41"/>
      <c r="HZR64" s="41"/>
      <c r="HZS64" s="41"/>
      <c r="HZT64" s="41"/>
      <c r="HZU64" s="41"/>
      <c r="HZV64" s="41"/>
      <c r="HZW64" s="41"/>
      <c r="HZX64" s="41"/>
      <c r="HZY64" s="41"/>
      <c r="HZZ64" s="41"/>
      <c r="IAA64" s="41"/>
      <c r="IAB64" s="41"/>
      <c r="IAC64" s="41"/>
      <c r="IAD64" s="41"/>
      <c r="IAE64" s="41"/>
      <c r="IAF64" s="41"/>
      <c r="IAG64" s="41"/>
      <c r="IAH64" s="41"/>
      <c r="IAI64" s="41"/>
      <c r="IAJ64" s="41"/>
      <c r="IAK64" s="41"/>
      <c r="IAL64" s="41"/>
      <c r="IAM64" s="41"/>
      <c r="IAN64" s="41"/>
      <c r="IAO64" s="41"/>
      <c r="IAP64" s="41"/>
      <c r="IAQ64" s="41"/>
      <c r="IAR64" s="41"/>
      <c r="IAS64" s="41"/>
      <c r="IAT64" s="41"/>
      <c r="IAU64" s="41"/>
      <c r="IAV64" s="41"/>
      <c r="IAW64" s="41"/>
      <c r="IAX64" s="41"/>
      <c r="IAY64" s="41"/>
      <c r="IAZ64" s="41"/>
      <c r="IBA64" s="41"/>
      <c r="IBB64" s="41"/>
      <c r="IBC64" s="41"/>
      <c r="IBD64" s="41"/>
      <c r="IBE64" s="41"/>
      <c r="IBF64" s="41"/>
      <c r="IBG64" s="41"/>
      <c r="IBH64" s="41"/>
      <c r="IBI64" s="41"/>
      <c r="IBJ64" s="41"/>
      <c r="IBK64" s="41"/>
      <c r="IBL64" s="41"/>
      <c r="IBM64" s="41"/>
      <c r="IBN64" s="41"/>
      <c r="IBO64" s="41"/>
      <c r="IBP64" s="41"/>
      <c r="IBQ64" s="41"/>
      <c r="IBR64" s="41"/>
      <c r="IBS64" s="41"/>
      <c r="IBT64" s="41"/>
      <c r="IBU64" s="41"/>
      <c r="IBV64" s="41"/>
      <c r="IBW64" s="41"/>
      <c r="IBX64" s="41"/>
      <c r="IBY64" s="41"/>
      <c r="IBZ64" s="41"/>
      <c r="ICA64" s="41"/>
      <c r="ICB64" s="41"/>
      <c r="ICC64" s="41"/>
      <c r="ICD64" s="41"/>
      <c r="ICE64" s="41"/>
      <c r="ICF64" s="41"/>
      <c r="ICG64" s="41"/>
      <c r="ICH64" s="41"/>
      <c r="ICI64" s="41"/>
      <c r="ICJ64" s="41"/>
      <c r="ICK64" s="41"/>
      <c r="ICL64" s="41"/>
      <c r="ICM64" s="41"/>
      <c r="ICN64" s="41"/>
      <c r="ICO64" s="41"/>
      <c r="ICP64" s="41"/>
      <c r="ICQ64" s="41"/>
      <c r="ICR64" s="41"/>
      <c r="ICS64" s="41"/>
      <c r="ICT64" s="41"/>
      <c r="ICU64" s="41"/>
      <c r="ICV64" s="41"/>
      <c r="ICW64" s="41"/>
      <c r="ICX64" s="41"/>
      <c r="ICY64" s="41"/>
      <c r="ICZ64" s="41"/>
      <c r="IDA64" s="41"/>
      <c r="IDB64" s="41"/>
      <c r="IDC64" s="41"/>
      <c r="IDD64" s="41"/>
      <c r="IDE64" s="41"/>
      <c r="IDF64" s="41"/>
      <c r="IDG64" s="41"/>
      <c r="IDH64" s="41"/>
      <c r="IDI64" s="41"/>
      <c r="IDJ64" s="41"/>
      <c r="IDK64" s="41"/>
      <c r="IDL64" s="41"/>
      <c r="IDM64" s="41"/>
      <c r="IDN64" s="41"/>
      <c r="IDO64" s="41"/>
      <c r="IDP64" s="41"/>
      <c r="IDQ64" s="41"/>
      <c r="IDR64" s="41"/>
      <c r="IDS64" s="41"/>
      <c r="IDT64" s="41"/>
      <c r="IDU64" s="41"/>
      <c r="IDV64" s="41"/>
      <c r="IDW64" s="41"/>
      <c r="IDX64" s="41"/>
      <c r="IDY64" s="41"/>
      <c r="IDZ64" s="41"/>
      <c r="IEA64" s="41"/>
      <c r="IEB64" s="41"/>
      <c r="IEC64" s="41"/>
      <c r="IED64" s="41"/>
      <c r="IEE64" s="41"/>
      <c r="IEF64" s="41"/>
      <c r="IEG64" s="41"/>
      <c r="IEH64" s="41"/>
      <c r="IEI64" s="41"/>
      <c r="IEJ64" s="41"/>
      <c r="IEK64" s="41"/>
      <c r="IEL64" s="41"/>
      <c r="IEM64" s="41"/>
      <c r="IEN64" s="41"/>
      <c r="IEO64" s="41"/>
      <c r="IEP64" s="41"/>
      <c r="IEQ64" s="41"/>
      <c r="IER64" s="41"/>
      <c r="IES64" s="41"/>
      <c r="IET64" s="41"/>
      <c r="IEU64" s="41"/>
      <c r="IEV64" s="41"/>
      <c r="IEW64" s="41"/>
      <c r="IEX64" s="41"/>
      <c r="IEY64" s="41"/>
      <c r="IEZ64" s="41"/>
      <c r="IFA64" s="41"/>
      <c r="IFB64" s="41"/>
      <c r="IFC64" s="41"/>
      <c r="IFD64" s="41"/>
      <c r="IFE64" s="41"/>
      <c r="IFF64" s="41"/>
      <c r="IFG64" s="41"/>
      <c r="IFH64" s="41"/>
      <c r="IFI64" s="41"/>
      <c r="IFJ64" s="41"/>
      <c r="IFK64" s="41"/>
      <c r="IFL64" s="41"/>
      <c r="IFM64" s="41"/>
      <c r="IFN64" s="41"/>
      <c r="IFO64" s="41"/>
      <c r="IFP64" s="41"/>
      <c r="IFQ64" s="41"/>
      <c r="IFR64" s="41"/>
      <c r="IFS64" s="41"/>
      <c r="IFT64" s="41"/>
      <c r="IFU64" s="41"/>
      <c r="IFV64" s="41"/>
      <c r="IFW64" s="41"/>
      <c r="IFX64" s="41"/>
      <c r="IFY64" s="41"/>
      <c r="IFZ64" s="41"/>
      <c r="IGA64" s="41"/>
      <c r="IGB64" s="41"/>
      <c r="IGC64" s="41"/>
      <c r="IGD64" s="41"/>
      <c r="IGE64" s="41"/>
      <c r="IGF64" s="41"/>
      <c r="IGG64" s="41"/>
      <c r="IGH64" s="41"/>
      <c r="IGI64" s="41"/>
      <c r="IGJ64" s="41"/>
      <c r="IGK64" s="41"/>
      <c r="IGL64" s="41"/>
      <c r="IGM64" s="41"/>
      <c r="IGN64" s="41"/>
      <c r="IGO64" s="41"/>
      <c r="IGP64" s="41"/>
      <c r="IGQ64" s="41"/>
      <c r="IGR64" s="41"/>
      <c r="IGS64" s="41"/>
      <c r="IGT64" s="41"/>
      <c r="IGU64" s="41"/>
      <c r="IGV64" s="41"/>
      <c r="IGW64" s="41"/>
      <c r="IGX64" s="41"/>
      <c r="IGY64" s="41"/>
      <c r="IGZ64" s="41"/>
      <c r="IHA64" s="41"/>
      <c r="IHB64" s="41"/>
      <c r="IHC64" s="41"/>
      <c r="IHD64" s="41"/>
      <c r="IHE64" s="41"/>
      <c r="IHF64" s="41"/>
      <c r="IHG64" s="41"/>
      <c r="IHH64" s="41"/>
      <c r="IHI64" s="41"/>
      <c r="IHJ64" s="41"/>
      <c r="IHK64" s="41"/>
      <c r="IHL64" s="41"/>
      <c r="IHM64" s="41"/>
      <c r="IHN64" s="41"/>
      <c r="IHO64" s="41"/>
      <c r="IHP64" s="41"/>
      <c r="IHQ64" s="41"/>
      <c r="IHR64" s="41"/>
      <c r="IHS64" s="41"/>
      <c r="IHT64" s="41"/>
      <c r="IHU64" s="41"/>
      <c r="IHV64" s="41"/>
      <c r="IHW64" s="41"/>
      <c r="IHX64" s="41"/>
      <c r="IHY64" s="41"/>
      <c r="IHZ64" s="41"/>
      <c r="IIA64" s="41"/>
      <c r="IIB64" s="41"/>
      <c r="IIC64" s="41"/>
      <c r="IID64" s="41"/>
      <c r="IIE64" s="41"/>
      <c r="IIF64" s="41"/>
      <c r="IIG64" s="41"/>
      <c r="IIH64" s="41"/>
      <c r="III64" s="41"/>
      <c r="IIJ64" s="41"/>
      <c r="IIK64" s="41"/>
      <c r="IIL64" s="41"/>
      <c r="IIM64" s="41"/>
      <c r="IIN64" s="41"/>
      <c r="IIO64" s="41"/>
      <c r="IIP64" s="41"/>
      <c r="IIQ64" s="41"/>
      <c r="IIR64" s="41"/>
      <c r="IIS64" s="41"/>
      <c r="IIT64" s="41"/>
      <c r="IIU64" s="41"/>
      <c r="IIV64" s="41"/>
      <c r="IIW64" s="41"/>
      <c r="IIX64" s="41"/>
      <c r="IIY64" s="41"/>
      <c r="IIZ64" s="41"/>
      <c r="IJA64" s="41"/>
      <c r="IJB64" s="41"/>
      <c r="IJC64" s="41"/>
      <c r="IJD64" s="41"/>
      <c r="IJE64" s="41"/>
      <c r="IJF64" s="41"/>
      <c r="IJG64" s="41"/>
      <c r="IJH64" s="41"/>
      <c r="IJI64" s="41"/>
      <c r="IJJ64" s="41"/>
      <c r="IJK64" s="41"/>
      <c r="IJL64" s="41"/>
      <c r="IJM64" s="41"/>
      <c r="IJN64" s="41"/>
      <c r="IJO64" s="41"/>
      <c r="IJP64" s="41"/>
      <c r="IJQ64" s="41"/>
      <c r="IJR64" s="41"/>
      <c r="IJS64" s="41"/>
      <c r="IJT64" s="41"/>
      <c r="IJU64" s="41"/>
      <c r="IJV64" s="41"/>
      <c r="IJW64" s="41"/>
      <c r="IJX64" s="41"/>
      <c r="IJY64" s="41"/>
      <c r="IJZ64" s="41"/>
      <c r="IKA64" s="41"/>
      <c r="IKB64" s="41"/>
      <c r="IKC64" s="41"/>
      <c r="IKD64" s="41"/>
      <c r="IKE64" s="41"/>
      <c r="IKF64" s="41"/>
      <c r="IKG64" s="41"/>
      <c r="IKH64" s="41"/>
      <c r="IKI64" s="41"/>
      <c r="IKJ64" s="41"/>
      <c r="IKK64" s="41"/>
      <c r="IKL64" s="41"/>
      <c r="IKM64" s="41"/>
      <c r="IKN64" s="41"/>
      <c r="IKO64" s="41"/>
      <c r="IKP64" s="41"/>
      <c r="IKQ64" s="41"/>
      <c r="IKR64" s="41"/>
      <c r="IKS64" s="41"/>
      <c r="IKT64" s="41"/>
      <c r="IKU64" s="41"/>
      <c r="IKV64" s="41"/>
      <c r="IKW64" s="41"/>
      <c r="IKX64" s="41"/>
      <c r="IKY64" s="41"/>
      <c r="IKZ64" s="41"/>
      <c r="ILA64" s="41"/>
      <c r="ILB64" s="41"/>
      <c r="ILC64" s="41"/>
      <c r="ILD64" s="41"/>
      <c r="ILE64" s="41"/>
      <c r="ILF64" s="41"/>
      <c r="ILG64" s="41"/>
      <c r="ILH64" s="41"/>
      <c r="ILI64" s="41"/>
      <c r="ILJ64" s="41"/>
      <c r="ILK64" s="41"/>
      <c r="ILL64" s="41"/>
      <c r="ILM64" s="41"/>
      <c r="ILN64" s="41"/>
      <c r="ILO64" s="41"/>
      <c r="ILP64" s="41"/>
      <c r="ILQ64" s="41"/>
      <c r="ILR64" s="41"/>
      <c r="ILS64" s="41"/>
      <c r="ILT64" s="41"/>
      <c r="ILU64" s="41"/>
      <c r="ILV64" s="41"/>
      <c r="ILW64" s="41"/>
      <c r="ILX64" s="41"/>
      <c r="ILY64" s="41"/>
      <c r="ILZ64" s="41"/>
      <c r="IMA64" s="41"/>
      <c r="IMB64" s="41"/>
      <c r="IMC64" s="41"/>
      <c r="IMD64" s="41"/>
      <c r="IME64" s="41"/>
      <c r="IMF64" s="41"/>
      <c r="IMG64" s="41"/>
      <c r="IMH64" s="41"/>
      <c r="IMI64" s="41"/>
      <c r="IMJ64" s="41"/>
      <c r="IMK64" s="41"/>
      <c r="IML64" s="41"/>
      <c r="IMM64" s="41"/>
      <c r="IMN64" s="41"/>
      <c r="IMO64" s="41"/>
      <c r="IMP64" s="41"/>
      <c r="IMQ64" s="41"/>
      <c r="IMR64" s="41"/>
      <c r="IMS64" s="41"/>
      <c r="IMT64" s="41"/>
      <c r="IMU64" s="41"/>
      <c r="IMV64" s="41"/>
      <c r="IMW64" s="41"/>
      <c r="IMX64" s="41"/>
      <c r="IMY64" s="41"/>
      <c r="IMZ64" s="41"/>
      <c r="INA64" s="41"/>
      <c r="INB64" s="41"/>
      <c r="INC64" s="41"/>
      <c r="IND64" s="41"/>
      <c r="INE64" s="41"/>
      <c r="INF64" s="41"/>
      <c r="ING64" s="41"/>
      <c r="INH64" s="41"/>
      <c r="INI64" s="41"/>
      <c r="INJ64" s="41"/>
      <c r="INK64" s="41"/>
      <c r="INL64" s="41"/>
      <c r="INM64" s="41"/>
      <c r="INN64" s="41"/>
      <c r="INO64" s="41"/>
      <c r="INP64" s="41"/>
      <c r="INQ64" s="41"/>
      <c r="INR64" s="41"/>
      <c r="INS64" s="41"/>
      <c r="INT64" s="41"/>
      <c r="INU64" s="41"/>
      <c r="INV64" s="41"/>
      <c r="INW64" s="41"/>
      <c r="INX64" s="41"/>
      <c r="INY64" s="41"/>
      <c r="INZ64" s="41"/>
      <c r="IOA64" s="41"/>
      <c r="IOB64" s="41"/>
      <c r="IOC64" s="41"/>
      <c r="IOD64" s="41"/>
      <c r="IOE64" s="41"/>
      <c r="IOF64" s="41"/>
      <c r="IOG64" s="41"/>
      <c r="IOH64" s="41"/>
      <c r="IOI64" s="41"/>
      <c r="IOJ64" s="41"/>
      <c r="IOK64" s="41"/>
      <c r="IOL64" s="41"/>
      <c r="IOM64" s="41"/>
      <c r="ION64" s="41"/>
      <c r="IOO64" s="41"/>
      <c r="IOP64" s="41"/>
      <c r="IOQ64" s="41"/>
      <c r="IOR64" s="41"/>
      <c r="IOS64" s="41"/>
      <c r="IOT64" s="41"/>
      <c r="IOU64" s="41"/>
      <c r="IOV64" s="41"/>
      <c r="IOW64" s="41"/>
      <c r="IOX64" s="41"/>
      <c r="IOY64" s="41"/>
      <c r="IOZ64" s="41"/>
      <c r="IPA64" s="41"/>
      <c r="IPB64" s="41"/>
      <c r="IPC64" s="41"/>
      <c r="IPD64" s="41"/>
      <c r="IPE64" s="41"/>
      <c r="IPF64" s="41"/>
      <c r="IPG64" s="41"/>
      <c r="IPH64" s="41"/>
      <c r="IPI64" s="41"/>
      <c r="IPJ64" s="41"/>
      <c r="IPK64" s="41"/>
      <c r="IPL64" s="41"/>
      <c r="IPM64" s="41"/>
      <c r="IPN64" s="41"/>
      <c r="IPO64" s="41"/>
      <c r="IPP64" s="41"/>
      <c r="IPQ64" s="41"/>
      <c r="IPR64" s="41"/>
      <c r="IPS64" s="41"/>
      <c r="IPT64" s="41"/>
      <c r="IPU64" s="41"/>
      <c r="IPV64" s="41"/>
      <c r="IPW64" s="41"/>
      <c r="IPX64" s="41"/>
      <c r="IPY64" s="41"/>
      <c r="IPZ64" s="41"/>
      <c r="IQA64" s="41"/>
      <c r="IQB64" s="41"/>
      <c r="IQC64" s="41"/>
      <c r="IQD64" s="41"/>
      <c r="IQE64" s="41"/>
      <c r="IQF64" s="41"/>
      <c r="IQG64" s="41"/>
      <c r="IQH64" s="41"/>
      <c r="IQI64" s="41"/>
      <c r="IQJ64" s="41"/>
      <c r="IQK64" s="41"/>
      <c r="IQL64" s="41"/>
      <c r="IQM64" s="41"/>
      <c r="IQN64" s="41"/>
      <c r="IQO64" s="41"/>
      <c r="IQP64" s="41"/>
      <c r="IQQ64" s="41"/>
      <c r="IQR64" s="41"/>
      <c r="IQS64" s="41"/>
      <c r="IQT64" s="41"/>
      <c r="IQU64" s="41"/>
      <c r="IQV64" s="41"/>
      <c r="IQW64" s="41"/>
      <c r="IQX64" s="41"/>
      <c r="IQY64" s="41"/>
      <c r="IQZ64" s="41"/>
      <c r="IRA64" s="41"/>
      <c r="IRB64" s="41"/>
      <c r="IRC64" s="41"/>
      <c r="IRD64" s="41"/>
      <c r="IRE64" s="41"/>
      <c r="IRF64" s="41"/>
      <c r="IRG64" s="41"/>
      <c r="IRH64" s="41"/>
      <c r="IRI64" s="41"/>
      <c r="IRJ64" s="41"/>
      <c r="IRK64" s="41"/>
      <c r="IRL64" s="41"/>
      <c r="IRM64" s="41"/>
      <c r="IRN64" s="41"/>
      <c r="IRO64" s="41"/>
      <c r="IRP64" s="41"/>
      <c r="IRQ64" s="41"/>
      <c r="IRR64" s="41"/>
      <c r="IRS64" s="41"/>
      <c r="IRT64" s="41"/>
      <c r="IRU64" s="41"/>
      <c r="IRV64" s="41"/>
      <c r="IRW64" s="41"/>
      <c r="IRX64" s="41"/>
      <c r="IRY64" s="41"/>
      <c r="IRZ64" s="41"/>
      <c r="ISA64" s="41"/>
      <c r="ISB64" s="41"/>
      <c r="ISC64" s="41"/>
      <c r="ISD64" s="41"/>
      <c r="ISE64" s="41"/>
      <c r="ISF64" s="41"/>
      <c r="ISG64" s="41"/>
      <c r="ISH64" s="41"/>
      <c r="ISI64" s="41"/>
      <c r="ISJ64" s="41"/>
      <c r="ISK64" s="41"/>
      <c r="ISL64" s="41"/>
      <c r="ISM64" s="41"/>
      <c r="ISN64" s="41"/>
      <c r="ISO64" s="41"/>
      <c r="ISP64" s="41"/>
      <c r="ISQ64" s="41"/>
      <c r="ISR64" s="41"/>
      <c r="ISS64" s="41"/>
      <c r="IST64" s="41"/>
      <c r="ISU64" s="41"/>
      <c r="ISV64" s="41"/>
      <c r="ISW64" s="41"/>
      <c r="ISX64" s="41"/>
      <c r="ISY64" s="41"/>
      <c r="ISZ64" s="41"/>
      <c r="ITA64" s="41"/>
      <c r="ITB64" s="41"/>
      <c r="ITC64" s="41"/>
      <c r="ITD64" s="41"/>
      <c r="ITE64" s="41"/>
      <c r="ITF64" s="41"/>
      <c r="ITG64" s="41"/>
      <c r="ITH64" s="41"/>
      <c r="ITI64" s="41"/>
      <c r="ITJ64" s="41"/>
      <c r="ITK64" s="41"/>
      <c r="ITL64" s="41"/>
      <c r="ITM64" s="41"/>
      <c r="ITN64" s="41"/>
      <c r="ITO64" s="41"/>
      <c r="ITP64" s="41"/>
      <c r="ITQ64" s="41"/>
      <c r="ITR64" s="41"/>
      <c r="ITS64" s="41"/>
      <c r="ITT64" s="41"/>
      <c r="ITU64" s="41"/>
      <c r="ITV64" s="41"/>
      <c r="ITW64" s="41"/>
      <c r="ITX64" s="41"/>
      <c r="ITY64" s="41"/>
      <c r="ITZ64" s="41"/>
      <c r="IUA64" s="41"/>
      <c r="IUB64" s="41"/>
      <c r="IUC64" s="41"/>
      <c r="IUD64" s="41"/>
      <c r="IUE64" s="41"/>
      <c r="IUF64" s="41"/>
      <c r="IUG64" s="41"/>
      <c r="IUH64" s="41"/>
      <c r="IUI64" s="41"/>
      <c r="IUJ64" s="41"/>
      <c r="IUK64" s="41"/>
      <c r="IUL64" s="41"/>
      <c r="IUM64" s="41"/>
      <c r="IUN64" s="41"/>
      <c r="IUO64" s="41"/>
      <c r="IUP64" s="41"/>
      <c r="IUQ64" s="41"/>
      <c r="IUR64" s="41"/>
      <c r="IUS64" s="41"/>
      <c r="IUT64" s="41"/>
      <c r="IUU64" s="41"/>
      <c r="IUV64" s="41"/>
      <c r="IUW64" s="41"/>
      <c r="IUX64" s="41"/>
      <c r="IUY64" s="41"/>
      <c r="IUZ64" s="41"/>
      <c r="IVA64" s="41"/>
      <c r="IVB64" s="41"/>
      <c r="IVC64" s="41"/>
      <c r="IVD64" s="41"/>
      <c r="IVE64" s="41"/>
      <c r="IVF64" s="41"/>
      <c r="IVG64" s="41"/>
      <c r="IVH64" s="41"/>
      <c r="IVI64" s="41"/>
      <c r="IVJ64" s="41"/>
      <c r="IVK64" s="41"/>
      <c r="IVL64" s="41"/>
      <c r="IVM64" s="41"/>
      <c r="IVN64" s="41"/>
      <c r="IVO64" s="41"/>
      <c r="IVP64" s="41"/>
      <c r="IVQ64" s="41"/>
      <c r="IVR64" s="41"/>
      <c r="IVS64" s="41"/>
      <c r="IVT64" s="41"/>
      <c r="IVU64" s="41"/>
      <c r="IVV64" s="41"/>
      <c r="IVW64" s="41"/>
      <c r="IVX64" s="41"/>
      <c r="IVY64" s="41"/>
      <c r="IVZ64" s="41"/>
      <c r="IWA64" s="41"/>
      <c r="IWB64" s="41"/>
      <c r="IWC64" s="41"/>
      <c r="IWD64" s="41"/>
      <c r="IWE64" s="41"/>
      <c r="IWF64" s="41"/>
      <c r="IWG64" s="41"/>
      <c r="IWH64" s="41"/>
      <c r="IWI64" s="41"/>
      <c r="IWJ64" s="41"/>
      <c r="IWK64" s="41"/>
      <c r="IWL64" s="41"/>
      <c r="IWM64" s="41"/>
      <c r="IWN64" s="41"/>
      <c r="IWO64" s="41"/>
      <c r="IWP64" s="41"/>
      <c r="IWQ64" s="41"/>
      <c r="IWR64" s="41"/>
      <c r="IWS64" s="41"/>
      <c r="IWT64" s="41"/>
      <c r="IWU64" s="41"/>
      <c r="IWV64" s="41"/>
      <c r="IWW64" s="41"/>
      <c r="IWX64" s="41"/>
      <c r="IWY64" s="41"/>
      <c r="IWZ64" s="41"/>
      <c r="IXA64" s="41"/>
      <c r="IXB64" s="41"/>
      <c r="IXC64" s="41"/>
      <c r="IXD64" s="41"/>
      <c r="IXE64" s="41"/>
      <c r="IXF64" s="41"/>
      <c r="IXG64" s="41"/>
      <c r="IXH64" s="41"/>
      <c r="IXI64" s="41"/>
      <c r="IXJ64" s="41"/>
      <c r="IXK64" s="41"/>
      <c r="IXL64" s="41"/>
      <c r="IXM64" s="41"/>
      <c r="IXN64" s="41"/>
      <c r="IXO64" s="41"/>
      <c r="IXP64" s="41"/>
      <c r="IXQ64" s="41"/>
      <c r="IXR64" s="41"/>
      <c r="IXS64" s="41"/>
      <c r="IXT64" s="41"/>
      <c r="IXU64" s="41"/>
      <c r="IXV64" s="41"/>
      <c r="IXW64" s="41"/>
      <c r="IXX64" s="41"/>
      <c r="IXY64" s="41"/>
      <c r="IXZ64" s="41"/>
      <c r="IYA64" s="41"/>
      <c r="IYB64" s="41"/>
      <c r="IYC64" s="41"/>
      <c r="IYD64" s="41"/>
      <c r="IYE64" s="41"/>
      <c r="IYF64" s="41"/>
      <c r="IYG64" s="41"/>
      <c r="IYH64" s="41"/>
      <c r="IYI64" s="41"/>
      <c r="IYJ64" s="41"/>
      <c r="IYK64" s="41"/>
      <c r="IYL64" s="41"/>
      <c r="IYM64" s="41"/>
      <c r="IYN64" s="41"/>
      <c r="IYO64" s="41"/>
      <c r="IYP64" s="41"/>
      <c r="IYQ64" s="41"/>
      <c r="IYR64" s="41"/>
      <c r="IYS64" s="41"/>
      <c r="IYT64" s="41"/>
      <c r="IYU64" s="41"/>
      <c r="IYV64" s="41"/>
      <c r="IYW64" s="41"/>
      <c r="IYX64" s="41"/>
      <c r="IYY64" s="41"/>
      <c r="IYZ64" s="41"/>
      <c r="IZA64" s="41"/>
      <c r="IZB64" s="41"/>
      <c r="IZC64" s="41"/>
      <c r="IZD64" s="41"/>
      <c r="IZE64" s="41"/>
      <c r="IZF64" s="41"/>
      <c r="IZG64" s="41"/>
      <c r="IZH64" s="41"/>
      <c r="IZI64" s="41"/>
      <c r="IZJ64" s="41"/>
      <c r="IZK64" s="41"/>
      <c r="IZL64" s="41"/>
      <c r="IZM64" s="41"/>
      <c r="IZN64" s="41"/>
      <c r="IZO64" s="41"/>
      <c r="IZP64" s="41"/>
      <c r="IZQ64" s="41"/>
      <c r="IZR64" s="41"/>
      <c r="IZS64" s="41"/>
      <c r="IZT64" s="41"/>
      <c r="IZU64" s="41"/>
      <c r="IZV64" s="41"/>
      <c r="IZW64" s="41"/>
      <c r="IZX64" s="41"/>
      <c r="IZY64" s="41"/>
      <c r="IZZ64" s="41"/>
      <c r="JAA64" s="41"/>
      <c r="JAB64" s="41"/>
      <c r="JAC64" s="41"/>
      <c r="JAD64" s="41"/>
      <c r="JAE64" s="41"/>
      <c r="JAF64" s="41"/>
      <c r="JAG64" s="41"/>
      <c r="JAH64" s="41"/>
      <c r="JAI64" s="41"/>
      <c r="JAJ64" s="41"/>
      <c r="JAK64" s="41"/>
      <c r="JAL64" s="41"/>
      <c r="JAM64" s="41"/>
      <c r="JAN64" s="41"/>
      <c r="JAO64" s="41"/>
      <c r="JAP64" s="41"/>
      <c r="JAQ64" s="41"/>
      <c r="JAR64" s="41"/>
      <c r="JAS64" s="41"/>
      <c r="JAT64" s="41"/>
      <c r="JAU64" s="41"/>
      <c r="JAV64" s="41"/>
      <c r="JAW64" s="41"/>
      <c r="JAX64" s="41"/>
      <c r="JAY64" s="41"/>
      <c r="JAZ64" s="41"/>
      <c r="JBA64" s="41"/>
      <c r="JBB64" s="41"/>
      <c r="JBC64" s="41"/>
      <c r="JBD64" s="41"/>
      <c r="JBE64" s="41"/>
      <c r="JBF64" s="41"/>
      <c r="JBG64" s="41"/>
      <c r="JBH64" s="41"/>
      <c r="JBI64" s="41"/>
      <c r="JBJ64" s="41"/>
      <c r="JBK64" s="41"/>
      <c r="JBL64" s="41"/>
      <c r="JBM64" s="41"/>
      <c r="JBN64" s="41"/>
      <c r="JBO64" s="41"/>
      <c r="JBP64" s="41"/>
      <c r="JBQ64" s="41"/>
      <c r="JBR64" s="41"/>
      <c r="JBS64" s="41"/>
      <c r="JBT64" s="41"/>
      <c r="JBU64" s="41"/>
      <c r="JBV64" s="41"/>
      <c r="JBW64" s="41"/>
      <c r="JBX64" s="41"/>
      <c r="JBY64" s="41"/>
      <c r="JBZ64" s="41"/>
      <c r="JCA64" s="41"/>
      <c r="JCB64" s="41"/>
      <c r="JCC64" s="41"/>
      <c r="JCD64" s="41"/>
      <c r="JCE64" s="41"/>
      <c r="JCF64" s="41"/>
      <c r="JCG64" s="41"/>
      <c r="JCH64" s="41"/>
      <c r="JCI64" s="41"/>
      <c r="JCJ64" s="41"/>
      <c r="JCK64" s="41"/>
      <c r="JCL64" s="41"/>
      <c r="JCM64" s="41"/>
      <c r="JCN64" s="41"/>
      <c r="JCO64" s="41"/>
      <c r="JCP64" s="41"/>
      <c r="JCQ64" s="41"/>
      <c r="JCR64" s="41"/>
      <c r="JCS64" s="41"/>
      <c r="JCT64" s="41"/>
      <c r="JCU64" s="41"/>
      <c r="JCV64" s="41"/>
      <c r="JCW64" s="41"/>
      <c r="JCX64" s="41"/>
      <c r="JCY64" s="41"/>
      <c r="JCZ64" s="41"/>
      <c r="JDA64" s="41"/>
      <c r="JDB64" s="41"/>
      <c r="JDC64" s="41"/>
      <c r="JDD64" s="41"/>
      <c r="JDE64" s="41"/>
      <c r="JDF64" s="41"/>
      <c r="JDG64" s="41"/>
      <c r="JDH64" s="41"/>
      <c r="JDI64" s="41"/>
      <c r="JDJ64" s="41"/>
      <c r="JDK64" s="41"/>
      <c r="JDL64" s="41"/>
      <c r="JDM64" s="41"/>
      <c r="JDN64" s="41"/>
      <c r="JDO64" s="41"/>
      <c r="JDP64" s="41"/>
      <c r="JDQ64" s="41"/>
      <c r="JDR64" s="41"/>
      <c r="JDS64" s="41"/>
      <c r="JDT64" s="41"/>
      <c r="JDU64" s="41"/>
      <c r="JDV64" s="41"/>
      <c r="JDW64" s="41"/>
      <c r="JDX64" s="41"/>
      <c r="JDY64" s="41"/>
      <c r="JDZ64" s="41"/>
      <c r="JEA64" s="41"/>
      <c r="JEB64" s="41"/>
      <c r="JEC64" s="41"/>
      <c r="JED64" s="41"/>
      <c r="JEE64" s="41"/>
      <c r="JEF64" s="41"/>
      <c r="JEG64" s="41"/>
      <c r="JEH64" s="41"/>
      <c r="JEI64" s="41"/>
      <c r="JEJ64" s="41"/>
      <c r="JEK64" s="41"/>
      <c r="JEL64" s="41"/>
      <c r="JEM64" s="41"/>
      <c r="JEN64" s="41"/>
      <c r="JEO64" s="41"/>
      <c r="JEP64" s="41"/>
      <c r="JEQ64" s="41"/>
      <c r="JER64" s="41"/>
      <c r="JES64" s="41"/>
      <c r="JET64" s="41"/>
      <c r="JEU64" s="41"/>
      <c r="JEV64" s="41"/>
      <c r="JEW64" s="41"/>
      <c r="JEX64" s="41"/>
      <c r="JEY64" s="41"/>
      <c r="JEZ64" s="41"/>
      <c r="JFA64" s="41"/>
      <c r="JFB64" s="41"/>
      <c r="JFC64" s="41"/>
      <c r="JFD64" s="41"/>
      <c r="JFE64" s="41"/>
      <c r="JFF64" s="41"/>
      <c r="JFG64" s="41"/>
      <c r="JFH64" s="41"/>
      <c r="JFI64" s="41"/>
      <c r="JFJ64" s="41"/>
      <c r="JFK64" s="41"/>
      <c r="JFL64" s="41"/>
      <c r="JFM64" s="41"/>
      <c r="JFN64" s="41"/>
      <c r="JFO64" s="41"/>
      <c r="JFP64" s="41"/>
      <c r="JFQ64" s="41"/>
      <c r="JFR64" s="41"/>
      <c r="JFS64" s="41"/>
      <c r="JFT64" s="41"/>
      <c r="JFU64" s="41"/>
      <c r="JFV64" s="41"/>
      <c r="JFW64" s="41"/>
      <c r="JFX64" s="41"/>
      <c r="JFY64" s="41"/>
      <c r="JFZ64" s="41"/>
      <c r="JGA64" s="41"/>
      <c r="JGB64" s="41"/>
      <c r="JGC64" s="41"/>
      <c r="JGD64" s="41"/>
      <c r="JGE64" s="41"/>
      <c r="JGF64" s="41"/>
      <c r="JGG64" s="41"/>
      <c r="JGH64" s="41"/>
      <c r="JGI64" s="41"/>
      <c r="JGJ64" s="41"/>
      <c r="JGK64" s="41"/>
      <c r="JGL64" s="41"/>
      <c r="JGM64" s="41"/>
      <c r="JGN64" s="41"/>
      <c r="JGO64" s="41"/>
      <c r="JGP64" s="41"/>
      <c r="JGQ64" s="41"/>
      <c r="JGR64" s="41"/>
      <c r="JGS64" s="41"/>
      <c r="JGT64" s="41"/>
      <c r="JGU64" s="41"/>
      <c r="JGV64" s="41"/>
      <c r="JGW64" s="41"/>
      <c r="JGX64" s="41"/>
      <c r="JGY64" s="41"/>
      <c r="JGZ64" s="41"/>
      <c r="JHA64" s="41"/>
      <c r="JHB64" s="41"/>
      <c r="JHC64" s="41"/>
      <c r="JHD64" s="41"/>
      <c r="JHE64" s="41"/>
      <c r="JHF64" s="41"/>
      <c r="JHG64" s="41"/>
      <c r="JHH64" s="41"/>
      <c r="JHI64" s="41"/>
      <c r="JHJ64" s="41"/>
      <c r="JHK64" s="41"/>
      <c r="JHL64" s="41"/>
      <c r="JHM64" s="41"/>
      <c r="JHN64" s="41"/>
      <c r="JHO64" s="41"/>
      <c r="JHP64" s="41"/>
      <c r="JHQ64" s="41"/>
      <c r="JHR64" s="41"/>
      <c r="JHS64" s="41"/>
      <c r="JHT64" s="41"/>
      <c r="JHU64" s="41"/>
      <c r="JHV64" s="41"/>
      <c r="JHW64" s="41"/>
      <c r="JHX64" s="41"/>
      <c r="JHY64" s="41"/>
      <c r="JHZ64" s="41"/>
      <c r="JIA64" s="41"/>
      <c r="JIB64" s="41"/>
      <c r="JIC64" s="41"/>
      <c r="JID64" s="41"/>
      <c r="JIE64" s="41"/>
      <c r="JIF64" s="41"/>
      <c r="JIG64" s="41"/>
      <c r="JIH64" s="41"/>
      <c r="JII64" s="41"/>
      <c r="JIJ64" s="41"/>
      <c r="JIK64" s="41"/>
      <c r="JIL64" s="41"/>
      <c r="JIM64" s="41"/>
      <c r="JIN64" s="41"/>
      <c r="JIO64" s="41"/>
      <c r="JIP64" s="41"/>
      <c r="JIQ64" s="41"/>
      <c r="JIR64" s="41"/>
      <c r="JIS64" s="41"/>
      <c r="JIT64" s="41"/>
      <c r="JIU64" s="41"/>
      <c r="JIV64" s="41"/>
      <c r="JIW64" s="41"/>
      <c r="JIX64" s="41"/>
      <c r="JIY64" s="41"/>
      <c r="JIZ64" s="41"/>
      <c r="JJA64" s="41"/>
      <c r="JJB64" s="41"/>
      <c r="JJC64" s="41"/>
      <c r="JJD64" s="41"/>
      <c r="JJE64" s="41"/>
      <c r="JJF64" s="41"/>
      <c r="JJG64" s="41"/>
      <c r="JJH64" s="41"/>
      <c r="JJI64" s="41"/>
      <c r="JJJ64" s="41"/>
      <c r="JJK64" s="41"/>
      <c r="JJL64" s="41"/>
      <c r="JJM64" s="41"/>
      <c r="JJN64" s="41"/>
      <c r="JJO64" s="41"/>
      <c r="JJP64" s="41"/>
      <c r="JJQ64" s="41"/>
      <c r="JJR64" s="41"/>
      <c r="JJS64" s="41"/>
      <c r="JJT64" s="41"/>
      <c r="JJU64" s="41"/>
      <c r="JJV64" s="41"/>
      <c r="JJW64" s="41"/>
      <c r="JJX64" s="41"/>
      <c r="JJY64" s="41"/>
      <c r="JJZ64" s="41"/>
      <c r="JKA64" s="41"/>
      <c r="JKB64" s="41"/>
      <c r="JKC64" s="41"/>
      <c r="JKD64" s="41"/>
      <c r="JKE64" s="41"/>
      <c r="JKF64" s="41"/>
      <c r="JKG64" s="41"/>
      <c r="JKH64" s="41"/>
      <c r="JKI64" s="41"/>
      <c r="JKJ64" s="41"/>
      <c r="JKK64" s="41"/>
      <c r="JKL64" s="41"/>
      <c r="JKM64" s="41"/>
      <c r="JKN64" s="41"/>
      <c r="JKO64" s="41"/>
      <c r="JKP64" s="41"/>
      <c r="JKQ64" s="41"/>
      <c r="JKR64" s="41"/>
      <c r="JKS64" s="41"/>
      <c r="JKT64" s="41"/>
      <c r="JKU64" s="41"/>
      <c r="JKV64" s="41"/>
      <c r="JKW64" s="41"/>
      <c r="JKX64" s="41"/>
      <c r="JKY64" s="41"/>
      <c r="JKZ64" s="41"/>
      <c r="JLA64" s="41"/>
      <c r="JLB64" s="41"/>
      <c r="JLC64" s="41"/>
      <c r="JLD64" s="41"/>
      <c r="JLE64" s="41"/>
      <c r="JLF64" s="41"/>
      <c r="JLG64" s="41"/>
      <c r="JLH64" s="41"/>
      <c r="JLI64" s="41"/>
      <c r="JLJ64" s="41"/>
      <c r="JLK64" s="41"/>
      <c r="JLL64" s="41"/>
      <c r="JLM64" s="41"/>
      <c r="JLN64" s="41"/>
      <c r="JLO64" s="41"/>
      <c r="JLP64" s="41"/>
      <c r="JLQ64" s="41"/>
      <c r="JLR64" s="41"/>
      <c r="JLS64" s="41"/>
      <c r="JLT64" s="41"/>
      <c r="JLU64" s="41"/>
      <c r="JLV64" s="41"/>
      <c r="JLW64" s="41"/>
      <c r="JLX64" s="41"/>
      <c r="JLY64" s="41"/>
      <c r="JLZ64" s="41"/>
      <c r="JMA64" s="41"/>
      <c r="JMB64" s="41"/>
      <c r="JMC64" s="41"/>
      <c r="JMD64" s="41"/>
      <c r="JME64" s="41"/>
      <c r="JMF64" s="41"/>
      <c r="JMG64" s="41"/>
      <c r="JMH64" s="41"/>
      <c r="JMI64" s="41"/>
      <c r="JMJ64" s="41"/>
      <c r="JMK64" s="41"/>
      <c r="JML64" s="41"/>
      <c r="JMM64" s="41"/>
      <c r="JMN64" s="41"/>
      <c r="JMO64" s="41"/>
      <c r="JMP64" s="41"/>
      <c r="JMQ64" s="41"/>
      <c r="JMR64" s="41"/>
      <c r="JMS64" s="41"/>
      <c r="JMT64" s="41"/>
      <c r="JMU64" s="41"/>
      <c r="JMV64" s="41"/>
      <c r="JMW64" s="41"/>
      <c r="JMX64" s="41"/>
      <c r="JMY64" s="41"/>
      <c r="JMZ64" s="41"/>
      <c r="JNA64" s="41"/>
      <c r="JNB64" s="41"/>
      <c r="JNC64" s="41"/>
      <c r="JND64" s="41"/>
      <c r="JNE64" s="41"/>
      <c r="JNF64" s="41"/>
      <c r="JNG64" s="41"/>
      <c r="JNH64" s="41"/>
      <c r="JNI64" s="41"/>
      <c r="JNJ64" s="41"/>
      <c r="JNK64" s="41"/>
      <c r="JNL64" s="41"/>
      <c r="JNM64" s="41"/>
      <c r="JNN64" s="41"/>
      <c r="JNO64" s="41"/>
      <c r="JNP64" s="41"/>
      <c r="JNQ64" s="41"/>
      <c r="JNR64" s="41"/>
      <c r="JNS64" s="41"/>
      <c r="JNT64" s="41"/>
      <c r="JNU64" s="41"/>
      <c r="JNV64" s="41"/>
      <c r="JNW64" s="41"/>
      <c r="JNX64" s="41"/>
      <c r="JNY64" s="41"/>
      <c r="JNZ64" s="41"/>
      <c r="JOA64" s="41"/>
      <c r="JOB64" s="41"/>
      <c r="JOC64" s="41"/>
      <c r="JOD64" s="41"/>
      <c r="JOE64" s="41"/>
      <c r="JOF64" s="41"/>
      <c r="JOG64" s="41"/>
      <c r="JOH64" s="41"/>
      <c r="JOI64" s="41"/>
      <c r="JOJ64" s="41"/>
      <c r="JOK64" s="41"/>
      <c r="JOL64" s="41"/>
      <c r="JOM64" s="41"/>
      <c r="JON64" s="41"/>
      <c r="JOO64" s="41"/>
      <c r="JOP64" s="41"/>
      <c r="JOQ64" s="41"/>
      <c r="JOR64" s="41"/>
      <c r="JOS64" s="41"/>
      <c r="JOT64" s="41"/>
      <c r="JOU64" s="41"/>
      <c r="JOV64" s="41"/>
      <c r="JOW64" s="41"/>
      <c r="JOX64" s="41"/>
      <c r="JOY64" s="41"/>
      <c r="JOZ64" s="41"/>
      <c r="JPA64" s="41"/>
      <c r="JPB64" s="41"/>
      <c r="JPC64" s="41"/>
      <c r="JPD64" s="41"/>
      <c r="JPE64" s="41"/>
      <c r="JPF64" s="41"/>
      <c r="JPG64" s="41"/>
      <c r="JPH64" s="41"/>
      <c r="JPI64" s="41"/>
      <c r="JPJ64" s="41"/>
      <c r="JPK64" s="41"/>
      <c r="JPL64" s="41"/>
      <c r="JPM64" s="41"/>
      <c r="JPN64" s="41"/>
      <c r="JPO64" s="41"/>
      <c r="JPP64" s="41"/>
      <c r="JPQ64" s="41"/>
      <c r="JPR64" s="41"/>
      <c r="JPS64" s="41"/>
      <c r="JPT64" s="41"/>
      <c r="JPU64" s="41"/>
      <c r="JPV64" s="41"/>
      <c r="JPW64" s="41"/>
      <c r="JPX64" s="41"/>
      <c r="JPY64" s="41"/>
      <c r="JPZ64" s="41"/>
      <c r="JQA64" s="41"/>
      <c r="JQB64" s="41"/>
      <c r="JQC64" s="41"/>
      <c r="JQD64" s="41"/>
      <c r="JQE64" s="41"/>
      <c r="JQF64" s="41"/>
      <c r="JQG64" s="41"/>
      <c r="JQH64" s="41"/>
      <c r="JQI64" s="41"/>
      <c r="JQJ64" s="41"/>
      <c r="JQK64" s="41"/>
      <c r="JQL64" s="41"/>
      <c r="JQM64" s="41"/>
      <c r="JQN64" s="41"/>
      <c r="JQO64" s="41"/>
      <c r="JQP64" s="41"/>
      <c r="JQQ64" s="41"/>
      <c r="JQR64" s="41"/>
      <c r="JQS64" s="41"/>
      <c r="JQT64" s="41"/>
      <c r="JQU64" s="41"/>
      <c r="JQV64" s="41"/>
      <c r="JQW64" s="41"/>
      <c r="JQX64" s="41"/>
      <c r="JQY64" s="41"/>
      <c r="JQZ64" s="41"/>
      <c r="JRA64" s="41"/>
      <c r="JRB64" s="41"/>
      <c r="JRC64" s="41"/>
      <c r="JRD64" s="41"/>
      <c r="JRE64" s="41"/>
      <c r="JRF64" s="41"/>
      <c r="JRG64" s="41"/>
      <c r="JRH64" s="41"/>
      <c r="JRI64" s="41"/>
      <c r="JRJ64" s="41"/>
      <c r="JRK64" s="41"/>
      <c r="JRL64" s="41"/>
      <c r="JRM64" s="41"/>
      <c r="JRN64" s="41"/>
      <c r="JRO64" s="41"/>
      <c r="JRP64" s="41"/>
      <c r="JRQ64" s="41"/>
      <c r="JRR64" s="41"/>
      <c r="JRS64" s="41"/>
      <c r="JRT64" s="41"/>
      <c r="JRU64" s="41"/>
      <c r="JRV64" s="41"/>
      <c r="JRW64" s="41"/>
      <c r="JRX64" s="41"/>
      <c r="JRY64" s="41"/>
      <c r="JRZ64" s="41"/>
      <c r="JSA64" s="41"/>
      <c r="JSB64" s="41"/>
      <c r="JSC64" s="41"/>
      <c r="JSD64" s="41"/>
      <c r="JSE64" s="41"/>
      <c r="JSF64" s="41"/>
      <c r="JSG64" s="41"/>
      <c r="JSH64" s="41"/>
      <c r="JSI64" s="41"/>
      <c r="JSJ64" s="41"/>
      <c r="JSK64" s="41"/>
      <c r="JSL64" s="41"/>
      <c r="JSM64" s="41"/>
      <c r="JSN64" s="41"/>
      <c r="JSO64" s="41"/>
      <c r="JSP64" s="41"/>
      <c r="JSQ64" s="41"/>
      <c r="JSR64" s="41"/>
      <c r="JSS64" s="41"/>
      <c r="JST64" s="41"/>
      <c r="JSU64" s="41"/>
      <c r="JSV64" s="41"/>
      <c r="JSW64" s="41"/>
      <c r="JSX64" s="41"/>
      <c r="JSY64" s="41"/>
      <c r="JSZ64" s="41"/>
      <c r="JTA64" s="41"/>
      <c r="JTB64" s="41"/>
      <c r="JTC64" s="41"/>
      <c r="JTD64" s="41"/>
      <c r="JTE64" s="41"/>
      <c r="JTF64" s="41"/>
      <c r="JTG64" s="41"/>
      <c r="JTH64" s="41"/>
      <c r="JTI64" s="41"/>
      <c r="JTJ64" s="41"/>
      <c r="JTK64" s="41"/>
      <c r="JTL64" s="41"/>
      <c r="JTM64" s="41"/>
      <c r="JTN64" s="41"/>
      <c r="JTO64" s="41"/>
      <c r="JTP64" s="41"/>
      <c r="JTQ64" s="41"/>
      <c r="JTR64" s="41"/>
      <c r="JTS64" s="41"/>
      <c r="JTT64" s="41"/>
      <c r="JTU64" s="41"/>
      <c r="JTV64" s="41"/>
      <c r="JTW64" s="41"/>
      <c r="JTX64" s="41"/>
      <c r="JTY64" s="41"/>
      <c r="JTZ64" s="41"/>
      <c r="JUA64" s="41"/>
      <c r="JUB64" s="41"/>
      <c r="JUC64" s="41"/>
      <c r="JUD64" s="41"/>
      <c r="JUE64" s="41"/>
      <c r="JUF64" s="41"/>
      <c r="JUG64" s="41"/>
      <c r="JUH64" s="41"/>
      <c r="JUI64" s="41"/>
      <c r="JUJ64" s="41"/>
      <c r="JUK64" s="41"/>
      <c r="JUL64" s="41"/>
      <c r="JUM64" s="41"/>
      <c r="JUN64" s="41"/>
      <c r="JUO64" s="41"/>
      <c r="JUP64" s="41"/>
      <c r="JUQ64" s="41"/>
      <c r="JUR64" s="41"/>
      <c r="JUS64" s="41"/>
      <c r="JUT64" s="41"/>
      <c r="JUU64" s="41"/>
      <c r="JUV64" s="41"/>
      <c r="JUW64" s="41"/>
      <c r="JUX64" s="41"/>
      <c r="JUY64" s="41"/>
      <c r="JUZ64" s="41"/>
      <c r="JVA64" s="41"/>
      <c r="JVB64" s="41"/>
      <c r="JVC64" s="41"/>
      <c r="JVD64" s="41"/>
      <c r="JVE64" s="41"/>
      <c r="JVF64" s="41"/>
      <c r="JVG64" s="41"/>
      <c r="JVH64" s="41"/>
      <c r="JVI64" s="41"/>
      <c r="JVJ64" s="41"/>
      <c r="JVK64" s="41"/>
      <c r="JVL64" s="41"/>
      <c r="JVM64" s="41"/>
      <c r="JVN64" s="41"/>
      <c r="JVO64" s="41"/>
      <c r="JVP64" s="41"/>
      <c r="JVQ64" s="41"/>
      <c r="JVR64" s="41"/>
      <c r="JVS64" s="41"/>
      <c r="JVT64" s="41"/>
      <c r="JVU64" s="41"/>
      <c r="JVV64" s="41"/>
      <c r="JVW64" s="41"/>
      <c r="JVX64" s="41"/>
      <c r="JVY64" s="41"/>
      <c r="JVZ64" s="41"/>
      <c r="JWA64" s="41"/>
      <c r="JWB64" s="41"/>
      <c r="JWC64" s="41"/>
      <c r="JWD64" s="41"/>
      <c r="JWE64" s="41"/>
      <c r="JWF64" s="41"/>
      <c r="JWG64" s="41"/>
      <c r="JWH64" s="41"/>
      <c r="JWI64" s="41"/>
      <c r="JWJ64" s="41"/>
      <c r="JWK64" s="41"/>
      <c r="JWL64" s="41"/>
      <c r="JWM64" s="41"/>
      <c r="JWN64" s="41"/>
      <c r="JWO64" s="41"/>
      <c r="JWP64" s="41"/>
      <c r="JWQ64" s="41"/>
      <c r="JWR64" s="41"/>
      <c r="JWS64" s="41"/>
      <c r="JWT64" s="41"/>
      <c r="JWU64" s="41"/>
      <c r="JWV64" s="41"/>
      <c r="JWW64" s="41"/>
      <c r="JWX64" s="41"/>
      <c r="JWY64" s="41"/>
      <c r="JWZ64" s="41"/>
      <c r="JXA64" s="41"/>
      <c r="JXB64" s="41"/>
      <c r="JXC64" s="41"/>
      <c r="JXD64" s="41"/>
      <c r="JXE64" s="41"/>
      <c r="JXF64" s="41"/>
      <c r="JXG64" s="41"/>
      <c r="JXH64" s="41"/>
      <c r="JXI64" s="41"/>
      <c r="JXJ64" s="41"/>
      <c r="JXK64" s="41"/>
      <c r="JXL64" s="41"/>
      <c r="JXM64" s="41"/>
      <c r="JXN64" s="41"/>
      <c r="JXO64" s="41"/>
      <c r="JXP64" s="41"/>
      <c r="JXQ64" s="41"/>
      <c r="JXR64" s="41"/>
      <c r="JXS64" s="41"/>
      <c r="JXT64" s="41"/>
      <c r="JXU64" s="41"/>
      <c r="JXV64" s="41"/>
      <c r="JXW64" s="41"/>
      <c r="JXX64" s="41"/>
      <c r="JXY64" s="41"/>
      <c r="JXZ64" s="41"/>
      <c r="JYA64" s="41"/>
      <c r="JYB64" s="41"/>
      <c r="JYC64" s="41"/>
      <c r="JYD64" s="41"/>
      <c r="JYE64" s="41"/>
      <c r="JYF64" s="41"/>
      <c r="JYG64" s="41"/>
      <c r="JYH64" s="41"/>
      <c r="JYI64" s="41"/>
      <c r="JYJ64" s="41"/>
      <c r="JYK64" s="41"/>
      <c r="JYL64" s="41"/>
      <c r="JYM64" s="41"/>
      <c r="JYN64" s="41"/>
      <c r="JYO64" s="41"/>
      <c r="JYP64" s="41"/>
      <c r="JYQ64" s="41"/>
      <c r="JYR64" s="41"/>
      <c r="JYS64" s="41"/>
      <c r="JYT64" s="41"/>
      <c r="JYU64" s="41"/>
      <c r="JYV64" s="41"/>
      <c r="JYW64" s="41"/>
      <c r="JYX64" s="41"/>
      <c r="JYY64" s="41"/>
      <c r="JYZ64" s="41"/>
      <c r="JZA64" s="41"/>
      <c r="JZB64" s="41"/>
      <c r="JZC64" s="41"/>
      <c r="JZD64" s="41"/>
      <c r="JZE64" s="41"/>
      <c r="JZF64" s="41"/>
      <c r="JZG64" s="41"/>
      <c r="JZH64" s="41"/>
      <c r="JZI64" s="41"/>
      <c r="JZJ64" s="41"/>
      <c r="JZK64" s="41"/>
      <c r="JZL64" s="41"/>
      <c r="JZM64" s="41"/>
      <c r="JZN64" s="41"/>
      <c r="JZO64" s="41"/>
      <c r="JZP64" s="41"/>
      <c r="JZQ64" s="41"/>
      <c r="JZR64" s="41"/>
      <c r="JZS64" s="41"/>
      <c r="JZT64" s="41"/>
      <c r="JZU64" s="41"/>
      <c r="JZV64" s="41"/>
      <c r="JZW64" s="41"/>
      <c r="JZX64" s="41"/>
      <c r="JZY64" s="41"/>
      <c r="JZZ64" s="41"/>
      <c r="KAA64" s="41"/>
      <c r="KAB64" s="41"/>
      <c r="KAC64" s="41"/>
      <c r="KAD64" s="41"/>
      <c r="KAE64" s="41"/>
      <c r="KAF64" s="41"/>
      <c r="KAG64" s="41"/>
      <c r="KAH64" s="41"/>
      <c r="KAI64" s="41"/>
      <c r="KAJ64" s="41"/>
      <c r="KAK64" s="41"/>
      <c r="KAL64" s="41"/>
      <c r="KAM64" s="41"/>
      <c r="KAN64" s="41"/>
      <c r="KAO64" s="41"/>
      <c r="KAP64" s="41"/>
      <c r="KAQ64" s="41"/>
      <c r="KAR64" s="41"/>
      <c r="KAS64" s="41"/>
      <c r="KAT64" s="41"/>
      <c r="KAU64" s="41"/>
      <c r="KAV64" s="41"/>
      <c r="KAW64" s="41"/>
      <c r="KAX64" s="41"/>
      <c r="KAY64" s="41"/>
      <c r="KAZ64" s="41"/>
      <c r="KBA64" s="41"/>
      <c r="KBB64" s="41"/>
      <c r="KBC64" s="41"/>
      <c r="KBD64" s="41"/>
      <c r="KBE64" s="41"/>
      <c r="KBF64" s="41"/>
      <c r="KBG64" s="41"/>
      <c r="KBH64" s="41"/>
      <c r="KBI64" s="41"/>
      <c r="KBJ64" s="41"/>
      <c r="KBK64" s="41"/>
      <c r="KBL64" s="41"/>
      <c r="KBM64" s="41"/>
      <c r="KBN64" s="41"/>
      <c r="KBO64" s="41"/>
      <c r="KBP64" s="41"/>
      <c r="KBQ64" s="41"/>
      <c r="KBR64" s="41"/>
      <c r="KBS64" s="41"/>
      <c r="KBT64" s="41"/>
      <c r="KBU64" s="41"/>
      <c r="KBV64" s="41"/>
      <c r="KBW64" s="41"/>
      <c r="KBX64" s="41"/>
      <c r="KBY64" s="41"/>
      <c r="KBZ64" s="41"/>
      <c r="KCA64" s="41"/>
      <c r="KCB64" s="41"/>
      <c r="KCC64" s="41"/>
      <c r="KCD64" s="41"/>
      <c r="KCE64" s="41"/>
      <c r="KCF64" s="41"/>
      <c r="KCG64" s="41"/>
      <c r="KCH64" s="41"/>
      <c r="KCI64" s="41"/>
      <c r="KCJ64" s="41"/>
      <c r="KCK64" s="41"/>
      <c r="KCL64" s="41"/>
      <c r="KCM64" s="41"/>
      <c r="KCN64" s="41"/>
      <c r="KCO64" s="41"/>
      <c r="KCP64" s="41"/>
      <c r="KCQ64" s="41"/>
      <c r="KCR64" s="41"/>
      <c r="KCS64" s="41"/>
      <c r="KCT64" s="41"/>
      <c r="KCU64" s="41"/>
      <c r="KCV64" s="41"/>
      <c r="KCW64" s="41"/>
      <c r="KCX64" s="41"/>
      <c r="KCY64" s="41"/>
      <c r="KCZ64" s="41"/>
      <c r="KDA64" s="41"/>
      <c r="KDB64" s="41"/>
      <c r="KDC64" s="41"/>
      <c r="KDD64" s="41"/>
      <c r="KDE64" s="41"/>
      <c r="KDF64" s="41"/>
      <c r="KDG64" s="41"/>
      <c r="KDH64" s="41"/>
      <c r="KDI64" s="41"/>
      <c r="KDJ64" s="41"/>
      <c r="KDK64" s="41"/>
      <c r="KDL64" s="41"/>
      <c r="KDM64" s="41"/>
      <c r="KDN64" s="41"/>
      <c r="KDO64" s="41"/>
      <c r="KDP64" s="41"/>
      <c r="KDQ64" s="41"/>
      <c r="KDR64" s="41"/>
      <c r="KDS64" s="41"/>
      <c r="KDT64" s="41"/>
      <c r="KDU64" s="41"/>
      <c r="KDV64" s="41"/>
      <c r="KDW64" s="41"/>
      <c r="KDX64" s="41"/>
      <c r="KDY64" s="41"/>
      <c r="KDZ64" s="41"/>
      <c r="KEA64" s="41"/>
      <c r="KEB64" s="41"/>
      <c r="KEC64" s="41"/>
      <c r="KED64" s="41"/>
      <c r="KEE64" s="41"/>
      <c r="KEF64" s="41"/>
      <c r="KEG64" s="41"/>
      <c r="KEH64" s="41"/>
      <c r="KEI64" s="41"/>
      <c r="KEJ64" s="41"/>
      <c r="KEK64" s="41"/>
      <c r="KEL64" s="41"/>
      <c r="KEM64" s="41"/>
      <c r="KEN64" s="41"/>
      <c r="KEO64" s="41"/>
      <c r="KEP64" s="41"/>
      <c r="KEQ64" s="41"/>
      <c r="KER64" s="41"/>
      <c r="KES64" s="41"/>
      <c r="KET64" s="41"/>
      <c r="KEU64" s="41"/>
      <c r="KEV64" s="41"/>
      <c r="KEW64" s="41"/>
      <c r="KEX64" s="41"/>
      <c r="KEY64" s="41"/>
      <c r="KEZ64" s="41"/>
      <c r="KFA64" s="41"/>
      <c r="KFB64" s="41"/>
      <c r="KFC64" s="41"/>
      <c r="KFD64" s="41"/>
      <c r="KFE64" s="41"/>
      <c r="KFF64" s="41"/>
      <c r="KFG64" s="41"/>
      <c r="KFH64" s="41"/>
      <c r="KFI64" s="41"/>
      <c r="KFJ64" s="41"/>
      <c r="KFK64" s="41"/>
      <c r="KFL64" s="41"/>
      <c r="KFM64" s="41"/>
      <c r="KFN64" s="41"/>
      <c r="KFO64" s="41"/>
      <c r="KFP64" s="41"/>
      <c r="KFQ64" s="41"/>
      <c r="KFR64" s="41"/>
      <c r="KFS64" s="41"/>
      <c r="KFT64" s="41"/>
      <c r="KFU64" s="41"/>
      <c r="KFV64" s="41"/>
      <c r="KFW64" s="41"/>
      <c r="KFX64" s="41"/>
      <c r="KFY64" s="41"/>
      <c r="KFZ64" s="41"/>
      <c r="KGA64" s="41"/>
      <c r="KGB64" s="41"/>
      <c r="KGC64" s="41"/>
      <c r="KGD64" s="41"/>
      <c r="KGE64" s="41"/>
      <c r="KGF64" s="41"/>
      <c r="KGG64" s="41"/>
      <c r="KGH64" s="41"/>
      <c r="KGI64" s="41"/>
      <c r="KGJ64" s="41"/>
      <c r="KGK64" s="41"/>
      <c r="KGL64" s="41"/>
      <c r="KGM64" s="41"/>
      <c r="KGN64" s="41"/>
      <c r="KGO64" s="41"/>
      <c r="KGP64" s="41"/>
      <c r="KGQ64" s="41"/>
      <c r="KGR64" s="41"/>
      <c r="KGS64" s="41"/>
      <c r="KGT64" s="41"/>
      <c r="KGU64" s="41"/>
      <c r="KGV64" s="41"/>
      <c r="KGW64" s="41"/>
      <c r="KGX64" s="41"/>
      <c r="KGY64" s="41"/>
      <c r="KGZ64" s="41"/>
      <c r="KHA64" s="41"/>
      <c r="KHB64" s="41"/>
      <c r="KHC64" s="41"/>
      <c r="KHD64" s="41"/>
      <c r="KHE64" s="41"/>
      <c r="KHF64" s="41"/>
      <c r="KHG64" s="41"/>
      <c r="KHH64" s="41"/>
      <c r="KHI64" s="41"/>
      <c r="KHJ64" s="41"/>
      <c r="KHK64" s="41"/>
      <c r="KHL64" s="41"/>
      <c r="KHM64" s="41"/>
      <c r="KHN64" s="41"/>
      <c r="KHO64" s="41"/>
      <c r="KHP64" s="41"/>
      <c r="KHQ64" s="41"/>
      <c r="KHR64" s="41"/>
      <c r="KHS64" s="41"/>
      <c r="KHT64" s="41"/>
      <c r="KHU64" s="41"/>
      <c r="KHV64" s="41"/>
      <c r="KHW64" s="41"/>
      <c r="KHX64" s="41"/>
      <c r="KHY64" s="41"/>
      <c r="KHZ64" s="41"/>
      <c r="KIA64" s="41"/>
      <c r="KIB64" s="41"/>
      <c r="KIC64" s="41"/>
      <c r="KID64" s="41"/>
      <c r="KIE64" s="41"/>
      <c r="KIF64" s="41"/>
      <c r="KIG64" s="41"/>
      <c r="KIH64" s="41"/>
      <c r="KII64" s="41"/>
      <c r="KIJ64" s="41"/>
      <c r="KIK64" s="41"/>
      <c r="KIL64" s="41"/>
      <c r="KIM64" s="41"/>
      <c r="KIN64" s="41"/>
      <c r="KIO64" s="41"/>
      <c r="KIP64" s="41"/>
      <c r="KIQ64" s="41"/>
      <c r="KIR64" s="41"/>
      <c r="KIS64" s="41"/>
      <c r="KIT64" s="41"/>
      <c r="KIU64" s="41"/>
      <c r="KIV64" s="41"/>
      <c r="KIW64" s="41"/>
      <c r="KIX64" s="41"/>
      <c r="KIY64" s="41"/>
      <c r="KIZ64" s="41"/>
      <c r="KJA64" s="41"/>
      <c r="KJB64" s="41"/>
      <c r="KJC64" s="41"/>
      <c r="KJD64" s="41"/>
      <c r="KJE64" s="41"/>
      <c r="KJF64" s="41"/>
      <c r="KJG64" s="41"/>
      <c r="KJH64" s="41"/>
      <c r="KJI64" s="41"/>
      <c r="KJJ64" s="41"/>
      <c r="KJK64" s="41"/>
      <c r="KJL64" s="41"/>
      <c r="KJM64" s="41"/>
      <c r="KJN64" s="41"/>
      <c r="KJO64" s="41"/>
      <c r="KJP64" s="41"/>
      <c r="KJQ64" s="41"/>
      <c r="KJR64" s="41"/>
      <c r="KJS64" s="41"/>
      <c r="KJT64" s="41"/>
      <c r="KJU64" s="41"/>
      <c r="KJV64" s="41"/>
      <c r="KJW64" s="41"/>
      <c r="KJX64" s="41"/>
      <c r="KJY64" s="41"/>
      <c r="KJZ64" s="41"/>
      <c r="KKA64" s="41"/>
      <c r="KKB64" s="41"/>
      <c r="KKC64" s="41"/>
      <c r="KKD64" s="41"/>
      <c r="KKE64" s="41"/>
      <c r="KKF64" s="41"/>
      <c r="KKG64" s="41"/>
      <c r="KKH64" s="41"/>
      <c r="KKI64" s="41"/>
      <c r="KKJ64" s="41"/>
      <c r="KKK64" s="41"/>
      <c r="KKL64" s="41"/>
      <c r="KKM64" s="41"/>
      <c r="KKN64" s="41"/>
      <c r="KKO64" s="41"/>
      <c r="KKP64" s="41"/>
      <c r="KKQ64" s="41"/>
      <c r="KKR64" s="41"/>
      <c r="KKS64" s="41"/>
      <c r="KKT64" s="41"/>
      <c r="KKU64" s="41"/>
      <c r="KKV64" s="41"/>
      <c r="KKW64" s="41"/>
      <c r="KKX64" s="41"/>
      <c r="KKY64" s="41"/>
      <c r="KKZ64" s="41"/>
      <c r="KLA64" s="41"/>
      <c r="KLB64" s="41"/>
      <c r="KLC64" s="41"/>
      <c r="KLD64" s="41"/>
      <c r="KLE64" s="41"/>
      <c r="KLF64" s="41"/>
      <c r="KLG64" s="41"/>
      <c r="KLH64" s="41"/>
      <c r="KLI64" s="41"/>
      <c r="KLJ64" s="41"/>
      <c r="KLK64" s="41"/>
      <c r="KLL64" s="41"/>
      <c r="KLM64" s="41"/>
      <c r="KLN64" s="41"/>
      <c r="KLO64" s="41"/>
      <c r="KLP64" s="41"/>
      <c r="KLQ64" s="41"/>
      <c r="KLR64" s="41"/>
      <c r="KLS64" s="41"/>
      <c r="KLT64" s="41"/>
      <c r="KLU64" s="41"/>
      <c r="KLV64" s="41"/>
      <c r="KLW64" s="41"/>
      <c r="KLX64" s="41"/>
      <c r="KLY64" s="41"/>
      <c r="KLZ64" s="41"/>
      <c r="KMA64" s="41"/>
      <c r="KMB64" s="41"/>
      <c r="KMC64" s="41"/>
      <c r="KMD64" s="41"/>
      <c r="KME64" s="41"/>
      <c r="KMF64" s="41"/>
      <c r="KMG64" s="41"/>
      <c r="KMH64" s="41"/>
      <c r="KMI64" s="41"/>
      <c r="KMJ64" s="41"/>
      <c r="KMK64" s="41"/>
      <c r="KML64" s="41"/>
      <c r="KMM64" s="41"/>
      <c r="KMN64" s="41"/>
      <c r="KMO64" s="41"/>
      <c r="KMP64" s="41"/>
      <c r="KMQ64" s="41"/>
      <c r="KMR64" s="41"/>
      <c r="KMS64" s="41"/>
      <c r="KMT64" s="41"/>
      <c r="KMU64" s="41"/>
      <c r="KMV64" s="41"/>
      <c r="KMW64" s="41"/>
      <c r="KMX64" s="41"/>
      <c r="KMY64" s="41"/>
      <c r="KMZ64" s="41"/>
      <c r="KNA64" s="41"/>
      <c r="KNB64" s="41"/>
      <c r="KNC64" s="41"/>
      <c r="KND64" s="41"/>
      <c r="KNE64" s="41"/>
      <c r="KNF64" s="41"/>
      <c r="KNG64" s="41"/>
      <c r="KNH64" s="41"/>
      <c r="KNI64" s="41"/>
      <c r="KNJ64" s="41"/>
      <c r="KNK64" s="41"/>
      <c r="KNL64" s="41"/>
      <c r="KNM64" s="41"/>
      <c r="KNN64" s="41"/>
      <c r="KNO64" s="41"/>
      <c r="KNP64" s="41"/>
      <c r="KNQ64" s="41"/>
      <c r="KNR64" s="41"/>
      <c r="KNS64" s="41"/>
      <c r="KNT64" s="41"/>
      <c r="KNU64" s="41"/>
      <c r="KNV64" s="41"/>
      <c r="KNW64" s="41"/>
      <c r="KNX64" s="41"/>
      <c r="KNY64" s="41"/>
      <c r="KNZ64" s="41"/>
      <c r="KOA64" s="41"/>
      <c r="KOB64" s="41"/>
      <c r="KOC64" s="41"/>
      <c r="KOD64" s="41"/>
      <c r="KOE64" s="41"/>
      <c r="KOF64" s="41"/>
      <c r="KOG64" s="41"/>
      <c r="KOH64" s="41"/>
      <c r="KOI64" s="41"/>
      <c r="KOJ64" s="41"/>
      <c r="KOK64" s="41"/>
      <c r="KOL64" s="41"/>
      <c r="KOM64" s="41"/>
      <c r="KON64" s="41"/>
      <c r="KOO64" s="41"/>
      <c r="KOP64" s="41"/>
      <c r="KOQ64" s="41"/>
      <c r="KOR64" s="41"/>
      <c r="KOS64" s="41"/>
      <c r="KOT64" s="41"/>
      <c r="KOU64" s="41"/>
      <c r="KOV64" s="41"/>
      <c r="KOW64" s="41"/>
      <c r="KOX64" s="41"/>
      <c r="KOY64" s="41"/>
      <c r="KOZ64" s="41"/>
      <c r="KPA64" s="41"/>
      <c r="KPB64" s="41"/>
      <c r="KPC64" s="41"/>
      <c r="KPD64" s="41"/>
      <c r="KPE64" s="41"/>
      <c r="KPF64" s="41"/>
      <c r="KPG64" s="41"/>
      <c r="KPH64" s="41"/>
      <c r="KPI64" s="41"/>
      <c r="KPJ64" s="41"/>
      <c r="KPK64" s="41"/>
      <c r="KPL64" s="41"/>
      <c r="KPM64" s="41"/>
      <c r="KPN64" s="41"/>
      <c r="KPO64" s="41"/>
      <c r="KPP64" s="41"/>
      <c r="KPQ64" s="41"/>
      <c r="KPR64" s="41"/>
      <c r="KPS64" s="41"/>
      <c r="KPT64" s="41"/>
      <c r="KPU64" s="41"/>
      <c r="KPV64" s="41"/>
      <c r="KPW64" s="41"/>
      <c r="KPX64" s="41"/>
      <c r="KPY64" s="41"/>
      <c r="KPZ64" s="41"/>
      <c r="KQA64" s="41"/>
      <c r="KQB64" s="41"/>
      <c r="KQC64" s="41"/>
      <c r="KQD64" s="41"/>
      <c r="KQE64" s="41"/>
      <c r="KQF64" s="41"/>
      <c r="KQG64" s="41"/>
      <c r="KQH64" s="41"/>
      <c r="KQI64" s="41"/>
      <c r="KQJ64" s="41"/>
      <c r="KQK64" s="41"/>
      <c r="KQL64" s="41"/>
      <c r="KQM64" s="41"/>
      <c r="KQN64" s="41"/>
      <c r="KQO64" s="41"/>
      <c r="KQP64" s="41"/>
      <c r="KQQ64" s="41"/>
      <c r="KQR64" s="41"/>
      <c r="KQS64" s="41"/>
      <c r="KQT64" s="41"/>
      <c r="KQU64" s="41"/>
      <c r="KQV64" s="41"/>
      <c r="KQW64" s="41"/>
      <c r="KQX64" s="41"/>
      <c r="KQY64" s="41"/>
      <c r="KQZ64" s="41"/>
      <c r="KRA64" s="41"/>
      <c r="KRB64" s="41"/>
      <c r="KRC64" s="41"/>
      <c r="KRD64" s="41"/>
      <c r="KRE64" s="41"/>
      <c r="KRF64" s="41"/>
      <c r="KRG64" s="41"/>
      <c r="KRH64" s="41"/>
      <c r="KRI64" s="41"/>
      <c r="KRJ64" s="41"/>
      <c r="KRK64" s="41"/>
      <c r="KRL64" s="41"/>
      <c r="KRM64" s="41"/>
      <c r="KRN64" s="41"/>
      <c r="KRO64" s="41"/>
      <c r="KRP64" s="41"/>
      <c r="KRQ64" s="41"/>
      <c r="KRR64" s="41"/>
      <c r="KRS64" s="41"/>
      <c r="KRT64" s="41"/>
      <c r="KRU64" s="41"/>
      <c r="KRV64" s="41"/>
      <c r="KRW64" s="41"/>
      <c r="KRX64" s="41"/>
      <c r="KRY64" s="41"/>
      <c r="KRZ64" s="41"/>
      <c r="KSA64" s="41"/>
      <c r="KSB64" s="41"/>
      <c r="KSC64" s="41"/>
      <c r="KSD64" s="41"/>
      <c r="KSE64" s="41"/>
      <c r="KSF64" s="41"/>
      <c r="KSG64" s="41"/>
      <c r="KSH64" s="41"/>
      <c r="KSI64" s="41"/>
      <c r="KSJ64" s="41"/>
      <c r="KSK64" s="41"/>
      <c r="KSL64" s="41"/>
      <c r="KSM64" s="41"/>
      <c r="KSN64" s="41"/>
      <c r="KSO64" s="41"/>
      <c r="KSP64" s="41"/>
      <c r="KSQ64" s="41"/>
      <c r="KSR64" s="41"/>
      <c r="KSS64" s="41"/>
      <c r="KST64" s="41"/>
      <c r="KSU64" s="41"/>
      <c r="KSV64" s="41"/>
      <c r="KSW64" s="41"/>
      <c r="KSX64" s="41"/>
      <c r="KSY64" s="41"/>
      <c r="KSZ64" s="41"/>
      <c r="KTA64" s="41"/>
      <c r="KTB64" s="41"/>
      <c r="KTC64" s="41"/>
      <c r="KTD64" s="41"/>
      <c r="KTE64" s="41"/>
      <c r="KTF64" s="41"/>
      <c r="KTG64" s="41"/>
      <c r="KTH64" s="41"/>
      <c r="KTI64" s="41"/>
      <c r="KTJ64" s="41"/>
      <c r="KTK64" s="41"/>
      <c r="KTL64" s="41"/>
      <c r="KTM64" s="41"/>
      <c r="KTN64" s="41"/>
      <c r="KTO64" s="41"/>
      <c r="KTP64" s="41"/>
      <c r="KTQ64" s="41"/>
      <c r="KTR64" s="41"/>
      <c r="KTS64" s="41"/>
      <c r="KTT64" s="41"/>
      <c r="KTU64" s="41"/>
      <c r="KTV64" s="41"/>
      <c r="KTW64" s="41"/>
      <c r="KTX64" s="41"/>
      <c r="KTY64" s="41"/>
      <c r="KTZ64" s="41"/>
      <c r="KUA64" s="41"/>
      <c r="KUB64" s="41"/>
      <c r="KUC64" s="41"/>
      <c r="KUD64" s="41"/>
      <c r="KUE64" s="41"/>
      <c r="KUF64" s="41"/>
      <c r="KUG64" s="41"/>
      <c r="KUH64" s="41"/>
      <c r="KUI64" s="41"/>
      <c r="KUJ64" s="41"/>
      <c r="KUK64" s="41"/>
      <c r="KUL64" s="41"/>
      <c r="KUM64" s="41"/>
      <c r="KUN64" s="41"/>
      <c r="KUO64" s="41"/>
      <c r="KUP64" s="41"/>
      <c r="KUQ64" s="41"/>
      <c r="KUR64" s="41"/>
      <c r="KUS64" s="41"/>
      <c r="KUT64" s="41"/>
      <c r="KUU64" s="41"/>
      <c r="KUV64" s="41"/>
      <c r="KUW64" s="41"/>
      <c r="KUX64" s="41"/>
      <c r="KUY64" s="41"/>
      <c r="KUZ64" s="41"/>
      <c r="KVA64" s="41"/>
      <c r="KVB64" s="41"/>
      <c r="KVC64" s="41"/>
      <c r="KVD64" s="41"/>
      <c r="KVE64" s="41"/>
      <c r="KVF64" s="41"/>
      <c r="KVG64" s="41"/>
      <c r="KVH64" s="41"/>
      <c r="KVI64" s="41"/>
      <c r="KVJ64" s="41"/>
      <c r="KVK64" s="41"/>
      <c r="KVL64" s="41"/>
      <c r="KVM64" s="41"/>
      <c r="KVN64" s="41"/>
      <c r="KVO64" s="41"/>
      <c r="KVP64" s="41"/>
      <c r="KVQ64" s="41"/>
      <c r="KVR64" s="41"/>
      <c r="KVS64" s="41"/>
      <c r="KVT64" s="41"/>
      <c r="KVU64" s="41"/>
      <c r="KVV64" s="41"/>
      <c r="KVW64" s="41"/>
      <c r="KVX64" s="41"/>
      <c r="KVY64" s="41"/>
      <c r="KVZ64" s="41"/>
      <c r="KWA64" s="41"/>
      <c r="KWB64" s="41"/>
      <c r="KWC64" s="41"/>
      <c r="KWD64" s="41"/>
      <c r="KWE64" s="41"/>
      <c r="KWF64" s="41"/>
      <c r="KWG64" s="41"/>
      <c r="KWH64" s="41"/>
      <c r="KWI64" s="41"/>
      <c r="KWJ64" s="41"/>
      <c r="KWK64" s="41"/>
      <c r="KWL64" s="41"/>
      <c r="KWM64" s="41"/>
      <c r="KWN64" s="41"/>
      <c r="KWO64" s="41"/>
      <c r="KWP64" s="41"/>
      <c r="KWQ64" s="41"/>
      <c r="KWR64" s="41"/>
      <c r="KWS64" s="41"/>
      <c r="KWT64" s="41"/>
      <c r="KWU64" s="41"/>
      <c r="KWV64" s="41"/>
      <c r="KWW64" s="41"/>
      <c r="KWX64" s="41"/>
      <c r="KWY64" s="41"/>
      <c r="KWZ64" s="41"/>
      <c r="KXA64" s="41"/>
      <c r="KXB64" s="41"/>
      <c r="KXC64" s="41"/>
      <c r="KXD64" s="41"/>
      <c r="KXE64" s="41"/>
      <c r="KXF64" s="41"/>
      <c r="KXG64" s="41"/>
      <c r="KXH64" s="41"/>
      <c r="KXI64" s="41"/>
      <c r="KXJ64" s="41"/>
      <c r="KXK64" s="41"/>
      <c r="KXL64" s="41"/>
      <c r="KXM64" s="41"/>
      <c r="KXN64" s="41"/>
      <c r="KXO64" s="41"/>
      <c r="KXP64" s="41"/>
      <c r="KXQ64" s="41"/>
      <c r="KXR64" s="41"/>
      <c r="KXS64" s="41"/>
      <c r="KXT64" s="41"/>
      <c r="KXU64" s="41"/>
      <c r="KXV64" s="41"/>
      <c r="KXW64" s="41"/>
      <c r="KXX64" s="41"/>
      <c r="KXY64" s="41"/>
      <c r="KXZ64" s="41"/>
      <c r="KYA64" s="41"/>
      <c r="KYB64" s="41"/>
      <c r="KYC64" s="41"/>
      <c r="KYD64" s="41"/>
      <c r="KYE64" s="41"/>
      <c r="KYF64" s="41"/>
      <c r="KYG64" s="41"/>
      <c r="KYH64" s="41"/>
      <c r="KYI64" s="41"/>
      <c r="KYJ64" s="41"/>
      <c r="KYK64" s="41"/>
      <c r="KYL64" s="41"/>
      <c r="KYM64" s="41"/>
      <c r="KYN64" s="41"/>
      <c r="KYO64" s="41"/>
      <c r="KYP64" s="41"/>
      <c r="KYQ64" s="41"/>
      <c r="KYR64" s="41"/>
      <c r="KYS64" s="41"/>
      <c r="KYT64" s="41"/>
      <c r="KYU64" s="41"/>
      <c r="KYV64" s="41"/>
      <c r="KYW64" s="41"/>
      <c r="KYX64" s="41"/>
      <c r="KYY64" s="41"/>
      <c r="KYZ64" s="41"/>
      <c r="KZA64" s="41"/>
      <c r="KZB64" s="41"/>
      <c r="KZC64" s="41"/>
      <c r="KZD64" s="41"/>
      <c r="KZE64" s="41"/>
      <c r="KZF64" s="41"/>
      <c r="KZG64" s="41"/>
      <c r="KZH64" s="41"/>
      <c r="KZI64" s="41"/>
      <c r="KZJ64" s="41"/>
      <c r="KZK64" s="41"/>
      <c r="KZL64" s="41"/>
      <c r="KZM64" s="41"/>
      <c r="KZN64" s="41"/>
      <c r="KZO64" s="41"/>
      <c r="KZP64" s="41"/>
      <c r="KZQ64" s="41"/>
      <c r="KZR64" s="41"/>
      <c r="KZS64" s="41"/>
      <c r="KZT64" s="41"/>
      <c r="KZU64" s="41"/>
      <c r="KZV64" s="41"/>
      <c r="KZW64" s="41"/>
      <c r="KZX64" s="41"/>
      <c r="KZY64" s="41"/>
      <c r="KZZ64" s="41"/>
      <c r="LAA64" s="41"/>
      <c r="LAB64" s="41"/>
      <c r="LAC64" s="41"/>
      <c r="LAD64" s="41"/>
      <c r="LAE64" s="41"/>
      <c r="LAF64" s="41"/>
      <c r="LAG64" s="41"/>
      <c r="LAH64" s="41"/>
      <c r="LAI64" s="41"/>
      <c r="LAJ64" s="41"/>
      <c r="LAK64" s="41"/>
      <c r="LAL64" s="41"/>
      <c r="LAM64" s="41"/>
      <c r="LAN64" s="41"/>
      <c r="LAO64" s="41"/>
      <c r="LAP64" s="41"/>
      <c r="LAQ64" s="41"/>
      <c r="LAR64" s="41"/>
      <c r="LAS64" s="41"/>
      <c r="LAT64" s="41"/>
      <c r="LAU64" s="41"/>
      <c r="LAV64" s="41"/>
      <c r="LAW64" s="41"/>
      <c r="LAX64" s="41"/>
      <c r="LAY64" s="41"/>
      <c r="LAZ64" s="41"/>
      <c r="LBA64" s="41"/>
      <c r="LBB64" s="41"/>
      <c r="LBC64" s="41"/>
      <c r="LBD64" s="41"/>
      <c r="LBE64" s="41"/>
      <c r="LBF64" s="41"/>
      <c r="LBG64" s="41"/>
      <c r="LBH64" s="41"/>
      <c r="LBI64" s="41"/>
      <c r="LBJ64" s="41"/>
      <c r="LBK64" s="41"/>
      <c r="LBL64" s="41"/>
      <c r="LBM64" s="41"/>
      <c r="LBN64" s="41"/>
      <c r="LBO64" s="41"/>
      <c r="LBP64" s="41"/>
      <c r="LBQ64" s="41"/>
      <c r="LBR64" s="41"/>
      <c r="LBS64" s="41"/>
      <c r="LBT64" s="41"/>
      <c r="LBU64" s="41"/>
      <c r="LBV64" s="41"/>
      <c r="LBW64" s="41"/>
      <c r="LBX64" s="41"/>
      <c r="LBY64" s="41"/>
      <c r="LBZ64" s="41"/>
      <c r="LCA64" s="41"/>
      <c r="LCB64" s="41"/>
      <c r="LCC64" s="41"/>
      <c r="LCD64" s="41"/>
      <c r="LCE64" s="41"/>
      <c r="LCF64" s="41"/>
      <c r="LCG64" s="41"/>
      <c r="LCH64" s="41"/>
      <c r="LCI64" s="41"/>
      <c r="LCJ64" s="41"/>
      <c r="LCK64" s="41"/>
      <c r="LCL64" s="41"/>
      <c r="LCM64" s="41"/>
      <c r="LCN64" s="41"/>
      <c r="LCO64" s="41"/>
      <c r="LCP64" s="41"/>
      <c r="LCQ64" s="41"/>
      <c r="LCR64" s="41"/>
      <c r="LCS64" s="41"/>
      <c r="LCT64" s="41"/>
      <c r="LCU64" s="41"/>
      <c r="LCV64" s="41"/>
      <c r="LCW64" s="41"/>
      <c r="LCX64" s="41"/>
      <c r="LCY64" s="41"/>
      <c r="LCZ64" s="41"/>
      <c r="LDA64" s="41"/>
      <c r="LDB64" s="41"/>
      <c r="LDC64" s="41"/>
      <c r="LDD64" s="41"/>
      <c r="LDE64" s="41"/>
      <c r="LDF64" s="41"/>
      <c r="LDG64" s="41"/>
      <c r="LDH64" s="41"/>
      <c r="LDI64" s="41"/>
      <c r="LDJ64" s="41"/>
      <c r="LDK64" s="41"/>
      <c r="LDL64" s="41"/>
      <c r="LDM64" s="41"/>
      <c r="LDN64" s="41"/>
      <c r="LDO64" s="41"/>
      <c r="LDP64" s="41"/>
      <c r="LDQ64" s="41"/>
      <c r="LDR64" s="41"/>
      <c r="LDS64" s="41"/>
      <c r="LDT64" s="41"/>
      <c r="LDU64" s="41"/>
      <c r="LDV64" s="41"/>
      <c r="LDW64" s="41"/>
      <c r="LDX64" s="41"/>
      <c r="LDY64" s="41"/>
      <c r="LDZ64" s="41"/>
      <c r="LEA64" s="41"/>
      <c r="LEB64" s="41"/>
      <c r="LEC64" s="41"/>
      <c r="LED64" s="41"/>
      <c r="LEE64" s="41"/>
      <c r="LEF64" s="41"/>
      <c r="LEG64" s="41"/>
      <c r="LEH64" s="41"/>
      <c r="LEI64" s="41"/>
      <c r="LEJ64" s="41"/>
      <c r="LEK64" s="41"/>
      <c r="LEL64" s="41"/>
      <c r="LEM64" s="41"/>
      <c r="LEN64" s="41"/>
      <c r="LEO64" s="41"/>
      <c r="LEP64" s="41"/>
      <c r="LEQ64" s="41"/>
      <c r="LER64" s="41"/>
      <c r="LES64" s="41"/>
      <c r="LET64" s="41"/>
      <c r="LEU64" s="41"/>
      <c r="LEV64" s="41"/>
      <c r="LEW64" s="41"/>
      <c r="LEX64" s="41"/>
      <c r="LEY64" s="41"/>
      <c r="LEZ64" s="41"/>
      <c r="LFA64" s="41"/>
      <c r="LFB64" s="41"/>
      <c r="LFC64" s="41"/>
      <c r="LFD64" s="41"/>
      <c r="LFE64" s="41"/>
      <c r="LFF64" s="41"/>
      <c r="LFG64" s="41"/>
      <c r="LFH64" s="41"/>
      <c r="LFI64" s="41"/>
      <c r="LFJ64" s="41"/>
      <c r="LFK64" s="41"/>
      <c r="LFL64" s="41"/>
      <c r="LFM64" s="41"/>
      <c r="LFN64" s="41"/>
      <c r="LFO64" s="41"/>
      <c r="LFP64" s="41"/>
      <c r="LFQ64" s="41"/>
      <c r="LFR64" s="41"/>
      <c r="LFS64" s="41"/>
      <c r="LFT64" s="41"/>
      <c r="LFU64" s="41"/>
      <c r="LFV64" s="41"/>
      <c r="LFW64" s="41"/>
      <c r="LFX64" s="41"/>
      <c r="LFY64" s="41"/>
      <c r="LFZ64" s="41"/>
      <c r="LGA64" s="41"/>
      <c r="LGB64" s="41"/>
      <c r="LGC64" s="41"/>
      <c r="LGD64" s="41"/>
      <c r="LGE64" s="41"/>
      <c r="LGF64" s="41"/>
      <c r="LGG64" s="41"/>
      <c r="LGH64" s="41"/>
      <c r="LGI64" s="41"/>
      <c r="LGJ64" s="41"/>
      <c r="LGK64" s="41"/>
      <c r="LGL64" s="41"/>
      <c r="LGM64" s="41"/>
      <c r="LGN64" s="41"/>
      <c r="LGO64" s="41"/>
      <c r="LGP64" s="41"/>
      <c r="LGQ64" s="41"/>
      <c r="LGR64" s="41"/>
      <c r="LGS64" s="41"/>
      <c r="LGT64" s="41"/>
      <c r="LGU64" s="41"/>
      <c r="LGV64" s="41"/>
      <c r="LGW64" s="41"/>
      <c r="LGX64" s="41"/>
      <c r="LGY64" s="41"/>
      <c r="LGZ64" s="41"/>
      <c r="LHA64" s="41"/>
      <c r="LHB64" s="41"/>
      <c r="LHC64" s="41"/>
      <c r="LHD64" s="41"/>
      <c r="LHE64" s="41"/>
      <c r="LHF64" s="41"/>
      <c r="LHG64" s="41"/>
      <c r="LHH64" s="41"/>
      <c r="LHI64" s="41"/>
      <c r="LHJ64" s="41"/>
      <c r="LHK64" s="41"/>
      <c r="LHL64" s="41"/>
      <c r="LHM64" s="41"/>
      <c r="LHN64" s="41"/>
      <c r="LHO64" s="41"/>
      <c r="LHP64" s="41"/>
      <c r="LHQ64" s="41"/>
      <c r="LHR64" s="41"/>
      <c r="LHS64" s="41"/>
      <c r="LHT64" s="41"/>
      <c r="LHU64" s="41"/>
      <c r="LHV64" s="41"/>
      <c r="LHW64" s="41"/>
      <c r="LHX64" s="41"/>
      <c r="LHY64" s="41"/>
      <c r="LHZ64" s="41"/>
      <c r="LIA64" s="41"/>
      <c r="LIB64" s="41"/>
      <c r="LIC64" s="41"/>
      <c r="LID64" s="41"/>
      <c r="LIE64" s="41"/>
      <c r="LIF64" s="41"/>
      <c r="LIG64" s="41"/>
      <c r="LIH64" s="41"/>
      <c r="LII64" s="41"/>
      <c r="LIJ64" s="41"/>
      <c r="LIK64" s="41"/>
      <c r="LIL64" s="41"/>
      <c r="LIM64" s="41"/>
      <c r="LIN64" s="41"/>
      <c r="LIO64" s="41"/>
      <c r="LIP64" s="41"/>
      <c r="LIQ64" s="41"/>
      <c r="LIR64" s="41"/>
      <c r="LIS64" s="41"/>
      <c r="LIT64" s="41"/>
      <c r="LIU64" s="41"/>
      <c r="LIV64" s="41"/>
      <c r="LIW64" s="41"/>
      <c r="LIX64" s="41"/>
      <c r="LIY64" s="41"/>
      <c r="LIZ64" s="41"/>
      <c r="LJA64" s="41"/>
      <c r="LJB64" s="41"/>
      <c r="LJC64" s="41"/>
      <c r="LJD64" s="41"/>
      <c r="LJE64" s="41"/>
      <c r="LJF64" s="41"/>
      <c r="LJG64" s="41"/>
      <c r="LJH64" s="41"/>
      <c r="LJI64" s="41"/>
      <c r="LJJ64" s="41"/>
      <c r="LJK64" s="41"/>
      <c r="LJL64" s="41"/>
      <c r="LJM64" s="41"/>
      <c r="LJN64" s="41"/>
      <c r="LJO64" s="41"/>
      <c r="LJP64" s="41"/>
      <c r="LJQ64" s="41"/>
      <c r="LJR64" s="41"/>
      <c r="LJS64" s="41"/>
      <c r="LJT64" s="41"/>
      <c r="LJU64" s="41"/>
      <c r="LJV64" s="41"/>
      <c r="LJW64" s="41"/>
      <c r="LJX64" s="41"/>
      <c r="LJY64" s="41"/>
      <c r="LJZ64" s="41"/>
      <c r="LKA64" s="41"/>
      <c r="LKB64" s="41"/>
      <c r="LKC64" s="41"/>
      <c r="LKD64" s="41"/>
      <c r="LKE64" s="41"/>
      <c r="LKF64" s="41"/>
      <c r="LKG64" s="41"/>
      <c r="LKH64" s="41"/>
      <c r="LKI64" s="41"/>
      <c r="LKJ64" s="41"/>
      <c r="LKK64" s="41"/>
      <c r="LKL64" s="41"/>
      <c r="LKM64" s="41"/>
      <c r="LKN64" s="41"/>
      <c r="LKO64" s="41"/>
      <c r="LKP64" s="41"/>
      <c r="LKQ64" s="41"/>
      <c r="LKR64" s="41"/>
      <c r="LKS64" s="41"/>
      <c r="LKT64" s="41"/>
      <c r="LKU64" s="41"/>
      <c r="LKV64" s="41"/>
      <c r="LKW64" s="41"/>
      <c r="LKX64" s="41"/>
      <c r="LKY64" s="41"/>
      <c r="LKZ64" s="41"/>
      <c r="LLA64" s="41"/>
      <c r="LLB64" s="41"/>
      <c r="LLC64" s="41"/>
      <c r="LLD64" s="41"/>
      <c r="LLE64" s="41"/>
      <c r="LLF64" s="41"/>
      <c r="LLG64" s="41"/>
      <c r="LLH64" s="41"/>
      <c r="LLI64" s="41"/>
      <c r="LLJ64" s="41"/>
      <c r="LLK64" s="41"/>
      <c r="LLL64" s="41"/>
      <c r="LLM64" s="41"/>
      <c r="LLN64" s="41"/>
      <c r="LLO64" s="41"/>
      <c r="LLP64" s="41"/>
      <c r="LLQ64" s="41"/>
      <c r="LLR64" s="41"/>
      <c r="LLS64" s="41"/>
      <c r="LLT64" s="41"/>
      <c r="LLU64" s="41"/>
      <c r="LLV64" s="41"/>
      <c r="LLW64" s="41"/>
      <c r="LLX64" s="41"/>
      <c r="LLY64" s="41"/>
      <c r="LLZ64" s="41"/>
      <c r="LMA64" s="41"/>
      <c r="LMB64" s="41"/>
      <c r="LMC64" s="41"/>
      <c r="LMD64" s="41"/>
      <c r="LME64" s="41"/>
      <c r="LMF64" s="41"/>
      <c r="LMG64" s="41"/>
      <c r="LMH64" s="41"/>
      <c r="LMI64" s="41"/>
      <c r="LMJ64" s="41"/>
      <c r="LMK64" s="41"/>
      <c r="LML64" s="41"/>
      <c r="LMM64" s="41"/>
      <c r="LMN64" s="41"/>
      <c r="LMO64" s="41"/>
      <c r="LMP64" s="41"/>
      <c r="LMQ64" s="41"/>
      <c r="LMR64" s="41"/>
      <c r="LMS64" s="41"/>
      <c r="LMT64" s="41"/>
      <c r="LMU64" s="41"/>
      <c r="LMV64" s="41"/>
      <c r="LMW64" s="41"/>
      <c r="LMX64" s="41"/>
      <c r="LMY64" s="41"/>
      <c r="LMZ64" s="41"/>
      <c r="LNA64" s="41"/>
      <c r="LNB64" s="41"/>
      <c r="LNC64" s="41"/>
      <c r="LND64" s="41"/>
      <c r="LNE64" s="41"/>
      <c r="LNF64" s="41"/>
      <c r="LNG64" s="41"/>
      <c r="LNH64" s="41"/>
      <c r="LNI64" s="41"/>
      <c r="LNJ64" s="41"/>
      <c r="LNK64" s="41"/>
      <c r="LNL64" s="41"/>
      <c r="LNM64" s="41"/>
      <c r="LNN64" s="41"/>
      <c r="LNO64" s="41"/>
      <c r="LNP64" s="41"/>
      <c r="LNQ64" s="41"/>
      <c r="LNR64" s="41"/>
      <c r="LNS64" s="41"/>
      <c r="LNT64" s="41"/>
      <c r="LNU64" s="41"/>
      <c r="LNV64" s="41"/>
      <c r="LNW64" s="41"/>
      <c r="LNX64" s="41"/>
      <c r="LNY64" s="41"/>
      <c r="LNZ64" s="41"/>
      <c r="LOA64" s="41"/>
      <c r="LOB64" s="41"/>
      <c r="LOC64" s="41"/>
      <c r="LOD64" s="41"/>
      <c r="LOE64" s="41"/>
      <c r="LOF64" s="41"/>
      <c r="LOG64" s="41"/>
      <c r="LOH64" s="41"/>
      <c r="LOI64" s="41"/>
      <c r="LOJ64" s="41"/>
      <c r="LOK64" s="41"/>
      <c r="LOL64" s="41"/>
      <c r="LOM64" s="41"/>
      <c r="LON64" s="41"/>
      <c r="LOO64" s="41"/>
      <c r="LOP64" s="41"/>
      <c r="LOQ64" s="41"/>
      <c r="LOR64" s="41"/>
      <c r="LOS64" s="41"/>
      <c r="LOT64" s="41"/>
      <c r="LOU64" s="41"/>
      <c r="LOV64" s="41"/>
      <c r="LOW64" s="41"/>
      <c r="LOX64" s="41"/>
      <c r="LOY64" s="41"/>
      <c r="LOZ64" s="41"/>
      <c r="LPA64" s="41"/>
      <c r="LPB64" s="41"/>
      <c r="LPC64" s="41"/>
      <c r="LPD64" s="41"/>
      <c r="LPE64" s="41"/>
      <c r="LPF64" s="41"/>
      <c r="LPG64" s="41"/>
      <c r="LPH64" s="41"/>
      <c r="LPI64" s="41"/>
      <c r="LPJ64" s="41"/>
      <c r="LPK64" s="41"/>
      <c r="LPL64" s="41"/>
      <c r="LPM64" s="41"/>
      <c r="LPN64" s="41"/>
      <c r="LPO64" s="41"/>
      <c r="LPP64" s="41"/>
      <c r="LPQ64" s="41"/>
      <c r="LPR64" s="41"/>
      <c r="LPS64" s="41"/>
      <c r="LPT64" s="41"/>
      <c r="LPU64" s="41"/>
      <c r="LPV64" s="41"/>
      <c r="LPW64" s="41"/>
      <c r="LPX64" s="41"/>
      <c r="LPY64" s="41"/>
      <c r="LPZ64" s="41"/>
      <c r="LQA64" s="41"/>
      <c r="LQB64" s="41"/>
      <c r="LQC64" s="41"/>
      <c r="LQD64" s="41"/>
      <c r="LQE64" s="41"/>
      <c r="LQF64" s="41"/>
      <c r="LQG64" s="41"/>
      <c r="LQH64" s="41"/>
      <c r="LQI64" s="41"/>
      <c r="LQJ64" s="41"/>
      <c r="LQK64" s="41"/>
      <c r="LQL64" s="41"/>
      <c r="LQM64" s="41"/>
      <c r="LQN64" s="41"/>
      <c r="LQO64" s="41"/>
      <c r="LQP64" s="41"/>
      <c r="LQQ64" s="41"/>
      <c r="LQR64" s="41"/>
      <c r="LQS64" s="41"/>
      <c r="LQT64" s="41"/>
      <c r="LQU64" s="41"/>
      <c r="LQV64" s="41"/>
      <c r="LQW64" s="41"/>
      <c r="LQX64" s="41"/>
      <c r="LQY64" s="41"/>
      <c r="LQZ64" s="41"/>
      <c r="LRA64" s="41"/>
      <c r="LRB64" s="41"/>
      <c r="LRC64" s="41"/>
      <c r="LRD64" s="41"/>
      <c r="LRE64" s="41"/>
      <c r="LRF64" s="41"/>
      <c r="LRG64" s="41"/>
      <c r="LRH64" s="41"/>
      <c r="LRI64" s="41"/>
      <c r="LRJ64" s="41"/>
      <c r="LRK64" s="41"/>
      <c r="LRL64" s="41"/>
      <c r="LRM64" s="41"/>
      <c r="LRN64" s="41"/>
      <c r="LRO64" s="41"/>
      <c r="LRP64" s="41"/>
      <c r="LRQ64" s="41"/>
      <c r="LRR64" s="41"/>
      <c r="LRS64" s="41"/>
      <c r="LRT64" s="41"/>
      <c r="LRU64" s="41"/>
      <c r="LRV64" s="41"/>
      <c r="LRW64" s="41"/>
      <c r="LRX64" s="41"/>
      <c r="LRY64" s="41"/>
      <c r="LRZ64" s="41"/>
      <c r="LSA64" s="41"/>
      <c r="LSB64" s="41"/>
      <c r="LSC64" s="41"/>
      <c r="LSD64" s="41"/>
      <c r="LSE64" s="41"/>
      <c r="LSF64" s="41"/>
      <c r="LSG64" s="41"/>
      <c r="LSH64" s="41"/>
      <c r="LSI64" s="41"/>
      <c r="LSJ64" s="41"/>
      <c r="LSK64" s="41"/>
      <c r="LSL64" s="41"/>
      <c r="LSM64" s="41"/>
      <c r="LSN64" s="41"/>
      <c r="LSO64" s="41"/>
      <c r="LSP64" s="41"/>
      <c r="LSQ64" s="41"/>
      <c r="LSR64" s="41"/>
      <c r="LSS64" s="41"/>
      <c r="LST64" s="41"/>
      <c r="LSU64" s="41"/>
      <c r="LSV64" s="41"/>
      <c r="LSW64" s="41"/>
      <c r="LSX64" s="41"/>
      <c r="LSY64" s="41"/>
      <c r="LSZ64" s="41"/>
      <c r="LTA64" s="41"/>
      <c r="LTB64" s="41"/>
      <c r="LTC64" s="41"/>
      <c r="LTD64" s="41"/>
      <c r="LTE64" s="41"/>
      <c r="LTF64" s="41"/>
      <c r="LTG64" s="41"/>
      <c r="LTH64" s="41"/>
      <c r="LTI64" s="41"/>
      <c r="LTJ64" s="41"/>
      <c r="LTK64" s="41"/>
      <c r="LTL64" s="41"/>
      <c r="LTM64" s="41"/>
      <c r="LTN64" s="41"/>
      <c r="LTO64" s="41"/>
      <c r="LTP64" s="41"/>
      <c r="LTQ64" s="41"/>
      <c r="LTR64" s="41"/>
      <c r="LTS64" s="41"/>
      <c r="LTT64" s="41"/>
      <c r="LTU64" s="41"/>
      <c r="LTV64" s="41"/>
      <c r="LTW64" s="41"/>
      <c r="LTX64" s="41"/>
      <c r="LTY64" s="41"/>
      <c r="LTZ64" s="41"/>
      <c r="LUA64" s="41"/>
      <c r="LUB64" s="41"/>
      <c r="LUC64" s="41"/>
      <c r="LUD64" s="41"/>
      <c r="LUE64" s="41"/>
      <c r="LUF64" s="41"/>
      <c r="LUG64" s="41"/>
      <c r="LUH64" s="41"/>
      <c r="LUI64" s="41"/>
      <c r="LUJ64" s="41"/>
      <c r="LUK64" s="41"/>
      <c r="LUL64" s="41"/>
      <c r="LUM64" s="41"/>
      <c r="LUN64" s="41"/>
      <c r="LUO64" s="41"/>
      <c r="LUP64" s="41"/>
      <c r="LUQ64" s="41"/>
      <c r="LUR64" s="41"/>
      <c r="LUS64" s="41"/>
      <c r="LUT64" s="41"/>
      <c r="LUU64" s="41"/>
      <c r="LUV64" s="41"/>
      <c r="LUW64" s="41"/>
      <c r="LUX64" s="41"/>
      <c r="LUY64" s="41"/>
      <c r="LUZ64" s="41"/>
      <c r="LVA64" s="41"/>
      <c r="LVB64" s="41"/>
      <c r="LVC64" s="41"/>
      <c r="LVD64" s="41"/>
      <c r="LVE64" s="41"/>
      <c r="LVF64" s="41"/>
      <c r="LVG64" s="41"/>
      <c r="LVH64" s="41"/>
      <c r="LVI64" s="41"/>
      <c r="LVJ64" s="41"/>
      <c r="LVK64" s="41"/>
      <c r="LVL64" s="41"/>
      <c r="LVM64" s="41"/>
      <c r="LVN64" s="41"/>
      <c r="LVO64" s="41"/>
      <c r="LVP64" s="41"/>
      <c r="LVQ64" s="41"/>
      <c r="LVR64" s="41"/>
      <c r="LVS64" s="41"/>
      <c r="LVT64" s="41"/>
      <c r="LVU64" s="41"/>
      <c r="LVV64" s="41"/>
      <c r="LVW64" s="41"/>
      <c r="LVX64" s="41"/>
      <c r="LVY64" s="41"/>
      <c r="LVZ64" s="41"/>
      <c r="LWA64" s="41"/>
      <c r="LWB64" s="41"/>
      <c r="LWC64" s="41"/>
      <c r="LWD64" s="41"/>
      <c r="LWE64" s="41"/>
      <c r="LWF64" s="41"/>
      <c r="LWG64" s="41"/>
      <c r="LWH64" s="41"/>
      <c r="LWI64" s="41"/>
      <c r="LWJ64" s="41"/>
      <c r="LWK64" s="41"/>
      <c r="LWL64" s="41"/>
      <c r="LWM64" s="41"/>
      <c r="LWN64" s="41"/>
      <c r="LWO64" s="41"/>
      <c r="LWP64" s="41"/>
      <c r="LWQ64" s="41"/>
      <c r="LWR64" s="41"/>
      <c r="LWS64" s="41"/>
      <c r="LWT64" s="41"/>
      <c r="LWU64" s="41"/>
      <c r="LWV64" s="41"/>
      <c r="LWW64" s="41"/>
      <c r="LWX64" s="41"/>
      <c r="LWY64" s="41"/>
      <c r="LWZ64" s="41"/>
      <c r="LXA64" s="41"/>
      <c r="LXB64" s="41"/>
      <c r="LXC64" s="41"/>
      <c r="LXD64" s="41"/>
      <c r="LXE64" s="41"/>
      <c r="LXF64" s="41"/>
      <c r="LXG64" s="41"/>
      <c r="LXH64" s="41"/>
      <c r="LXI64" s="41"/>
      <c r="LXJ64" s="41"/>
      <c r="LXK64" s="41"/>
      <c r="LXL64" s="41"/>
      <c r="LXM64" s="41"/>
      <c r="LXN64" s="41"/>
      <c r="LXO64" s="41"/>
      <c r="LXP64" s="41"/>
      <c r="LXQ64" s="41"/>
      <c r="LXR64" s="41"/>
      <c r="LXS64" s="41"/>
      <c r="LXT64" s="41"/>
      <c r="LXU64" s="41"/>
      <c r="LXV64" s="41"/>
      <c r="LXW64" s="41"/>
      <c r="LXX64" s="41"/>
      <c r="LXY64" s="41"/>
      <c r="LXZ64" s="41"/>
      <c r="LYA64" s="41"/>
      <c r="LYB64" s="41"/>
      <c r="LYC64" s="41"/>
      <c r="LYD64" s="41"/>
      <c r="LYE64" s="41"/>
      <c r="LYF64" s="41"/>
      <c r="LYG64" s="41"/>
      <c r="LYH64" s="41"/>
      <c r="LYI64" s="41"/>
      <c r="LYJ64" s="41"/>
      <c r="LYK64" s="41"/>
      <c r="LYL64" s="41"/>
      <c r="LYM64" s="41"/>
      <c r="LYN64" s="41"/>
      <c r="LYO64" s="41"/>
      <c r="LYP64" s="41"/>
      <c r="LYQ64" s="41"/>
      <c r="LYR64" s="41"/>
      <c r="LYS64" s="41"/>
      <c r="LYT64" s="41"/>
      <c r="LYU64" s="41"/>
      <c r="LYV64" s="41"/>
      <c r="LYW64" s="41"/>
      <c r="LYX64" s="41"/>
      <c r="LYY64" s="41"/>
      <c r="LYZ64" s="41"/>
      <c r="LZA64" s="41"/>
      <c r="LZB64" s="41"/>
      <c r="LZC64" s="41"/>
      <c r="LZD64" s="41"/>
      <c r="LZE64" s="41"/>
      <c r="LZF64" s="41"/>
      <c r="LZG64" s="41"/>
      <c r="LZH64" s="41"/>
      <c r="LZI64" s="41"/>
      <c r="LZJ64" s="41"/>
      <c r="LZK64" s="41"/>
      <c r="LZL64" s="41"/>
      <c r="LZM64" s="41"/>
      <c r="LZN64" s="41"/>
      <c r="LZO64" s="41"/>
      <c r="LZP64" s="41"/>
      <c r="LZQ64" s="41"/>
      <c r="LZR64" s="41"/>
      <c r="LZS64" s="41"/>
      <c r="LZT64" s="41"/>
      <c r="LZU64" s="41"/>
      <c r="LZV64" s="41"/>
      <c r="LZW64" s="41"/>
      <c r="LZX64" s="41"/>
      <c r="LZY64" s="41"/>
      <c r="LZZ64" s="41"/>
      <c r="MAA64" s="41"/>
      <c r="MAB64" s="41"/>
      <c r="MAC64" s="41"/>
      <c r="MAD64" s="41"/>
      <c r="MAE64" s="41"/>
      <c r="MAF64" s="41"/>
      <c r="MAG64" s="41"/>
      <c r="MAH64" s="41"/>
      <c r="MAI64" s="41"/>
      <c r="MAJ64" s="41"/>
      <c r="MAK64" s="41"/>
      <c r="MAL64" s="41"/>
      <c r="MAM64" s="41"/>
      <c r="MAN64" s="41"/>
      <c r="MAO64" s="41"/>
      <c r="MAP64" s="41"/>
      <c r="MAQ64" s="41"/>
      <c r="MAR64" s="41"/>
      <c r="MAS64" s="41"/>
      <c r="MAT64" s="41"/>
      <c r="MAU64" s="41"/>
      <c r="MAV64" s="41"/>
      <c r="MAW64" s="41"/>
      <c r="MAX64" s="41"/>
      <c r="MAY64" s="41"/>
      <c r="MAZ64" s="41"/>
      <c r="MBA64" s="41"/>
      <c r="MBB64" s="41"/>
      <c r="MBC64" s="41"/>
      <c r="MBD64" s="41"/>
      <c r="MBE64" s="41"/>
      <c r="MBF64" s="41"/>
      <c r="MBG64" s="41"/>
      <c r="MBH64" s="41"/>
      <c r="MBI64" s="41"/>
      <c r="MBJ64" s="41"/>
      <c r="MBK64" s="41"/>
      <c r="MBL64" s="41"/>
      <c r="MBM64" s="41"/>
      <c r="MBN64" s="41"/>
      <c r="MBO64" s="41"/>
      <c r="MBP64" s="41"/>
      <c r="MBQ64" s="41"/>
      <c r="MBR64" s="41"/>
      <c r="MBS64" s="41"/>
      <c r="MBT64" s="41"/>
      <c r="MBU64" s="41"/>
      <c r="MBV64" s="41"/>
      <c r="MBW64" s="41"/>
      <c r="MBX64" s="41"/>
      <c r="MBY64" s="41"/>
      <c r="MBZ64" s="41"/>
      <c r="MCA64" s="41"/>
      <c r="MCB64" s="41"/>
      <c r="MCC64" s="41"/>
      <c r="MCD64" s="41"/>
      <c r="MCE64" s="41"/>
      <c r="MCF64" s="41"/>
      <c r="MCG64" s="41"/>
      <c r="MCH64" s="41"/>
      <c r="MCI64" s="41"/>
      <c r="MCJ64" s="41"/>
      <c r="MCK64" s="41"/>
      <c r="MCL64" s="41"/>
      <c r="MCM64" s="41"/>
      <c r="MCN64" s="41"/>
      <c r="MCO64" s="41"/>
      <c r="MCP64" s="41"/>
      <c r="MCQ64" s="41"/>
      <c r="MCR64" s="41"/>
      <c r="MCS64" s="41"/>
      <c r="MCT64" s="41"/>
      <c r="MCU64" s="41"/>
      <c r="MCV64" s="41"/>
      <c r="MCW64" s="41"/>
      <c r="MCX64" s="41"/>
      <c r="MCY64" s="41"/>
      <c r="MCZ64" s="41"/>
      <c r="MDA64" s="41"/>
      <c r="MDB64" s="41"/>
      <c r="MDC64" s="41"/>
      <c r="MDD64" s="41"/>
      <c r="MDE64" s="41"/>
      <c r="MDF64" s="41"/>
      <c r="MDG64" s="41"/>
      <c r="MDH64" s="41"/>
      <c r="MDI64" s="41"/>
      <c r="MDJ64" s="41"/>
      <c r="MDK64" s="41"/>
      <c r="MDL64" s="41"/>
      <c r="MDM64" s="41"/>
      <c r="MDN64" s="41"/>
      <c r="MDO64" s="41"/>
      <c r="MDP64" s="41"/>
      <c r="MDQ64" s="41"/>
      <c r="MDR64" s="41"/>
      <c r="MDS64" s="41"/>
      <c r="MDT64" s="41"/>
      <c r="MDU64" s="41"/>
      <c r="MDV64" s="41"/>
      <c r="MDW64" s="41"/>
      <c r="MDX64" s="41"/>
      <c r="MDY64" s="41"/>
      <c r="MDZ64" s="41"/>
      <c r="MEA64" s="41"/>
      <c r="MEB64" s="41"/>
      <c r="MEC64" s="41"/>
      <c r="MED64" s="41"/>
      <c r="MEE64" s="41"/>
      <c r="MEF64" s="41"/>
      <c r="MEG64" s="41"/>
      <c r="MEH64" s="41"/>
      <c r="MEI64" s="41"/>
      <c r="MEJ64" s="41"/>
      <c r="MEK64" s="41"/>
      <c r="MEL64" s="41"/>
      <c r="MEM64" s="41"/>
      <c r="MEN64" s="41"/>
      <c r="MEO64" s="41"/>
      <c r="MEP64" s="41"/>
      <c r="MEQ64" s="41"/>
      <c r="MER64" s="41"/>
      <c r="MES64" s="41"/>
      <c r="MET64" s="41"/>
      <c r="MEU64" s="41"/>
      <c r="MEV64" s="41"/>
      <c r="MEW64" s="41"/>
      <c r="MEX64" s="41"/>
      <c r="MEY64" s="41"/>
      <c r="MEZ64" s="41"/>
      <c r="MFA64" s="41"/>
      <c r="MFB64" s="41"/>
      <c r="MFC64" s="41"/>
      <c r="MFD64" s="41"/>
      <c r="MFE64" s="41"/>
      <c r="MFF64" s="41"/>
      <c r="MFG64" s="41"/>
      <c r="MFH64" s="41"/>
      <c r="MFI64" s="41"/>
      <c r="MFJ64" s="41"/>
      <c r="MFK64" s="41"/>
      <c r="MFL64" s="41"/>
      <c r="MFM64" s="41"/>
      <c r="MFN64" s="41"/>
      <c r="MFO64" s="41"/>
      <c r="MFP64" s="41"/>
      <c r="MFQ64" s="41"/>
      <c r="MFR64" s="41"/>
      <c r="MFS64" s="41"/>
      <c r="MFT64" s="41"/>
      <c r="MFU64" s="41"/>
      <c r="MFV64" s="41"/>
      <c r="MFW64" s="41"/>
      <c r="MFX64" s="41"/>
      <c r="MFY64" s="41"/>
      <c r="MFZ64" s="41"/>
      <c r="MGA64" s="41"/>
      <c r="MGB64" s="41"/>
      <c r="MGC64" s="41"/>
      <c r="MGD64" s="41"/>
      <c r="MGE64" s="41"/>
      <c r="MGF64" s="41"/>
      <c r="MGG64" s="41"/>
      <c r="MGH64" s="41"/>
      <c r="MGI64" s="41"/>
      <c r="MGJ64" s="41"/>
      <c r="MGK64" s="41"/>
      <c r="MGL64" s="41"/>
      <c r="MGM64" s="41"/>
      <c r="MGN64" s="41"/>
      <c r="MGO64" s="41"/>
      <c r="MGP64" s="41"/>
      <c r="MGQ64" s="41"/>
      <c r="MGR64" s="41"/>
      <c r="MGS64" s="41"/>
      <c r="MGT64" s="41"/>
      <c r="MGU64" s="41"/>
      <c r="MGV64" s="41"/>
      <c r="MGW64" s="41"/>
      <c r="MGX64" s="41"/>
      <c r="MGY64" s="41"/>
      <c r="MGZ64" s="41"/>
      <c r="MHA64" s="41"/>
      <c r="MHB64" s="41"/>
      <c r="MHC64" s="41"/>
      <c r="MHD64" s="41"/>
      <c r="MHE64" s="41"/>
      <c r="MHF64" s="41"/>
      <c r="MHG64" s="41"/>
      <c r="MHH64" s="41"/>
      <c r="MHI64" s="41"/>
      <c r="MHJ64" s="41"/>
      <c r="MHK64" s="41"/>
      <c r="MHL64" s="41"/>
      <c r="MHM64" s="41"/>
      <c r="MHN64" s="41"/>
      <c r="MHO64" s="41"/>
      <c r="MHP64" s="41"/>
      <c r="MHQ64" s="41"/>
      <c r="MHR64" s="41"/>
      <c r="MHS64" s="41"/>
      <c r="MHT64" s="41"/>
      <c r="MHU64" s="41"/>
      <c r="MHV64" s="41"/>
      <c r="MHW64" s="41"/>
      <c r="MHX64" s="41"/>
      <c r="MHY64" s="41"/>
      <c r="MHZ64" s="41"/>
      <c r="MIA64" s="41"/>
      <c r="MIB64" s="41"/>
      <c r="MIC64" s="41"/>
      <c r="MID64" s="41"/>
      <c r="MIE64" s="41"/>
      <c r="MIF64" s="41"/>
      <c r="MIG64" s="41"/>
      <c r="MIH64" s="41"/>
      <c r="MII64" s="41"/>
      <c r="MIJ64" s="41"/>
      <c r="MIK64" s="41"/>
      <c r="MIL64" s="41"/>
      <c r="MIM64" s="41"/>
      <c r="MIN64" s="41"/>
      <c r="MIO64" s="41"/>
      <c r="MIP64" s="41"/>
      <c r="MIQ64" s="41"/>
      <c r="MIR64" s="41"/>
      <c r="MIS64" s="41"/>
      <c r="MIT64" s="41"/>
      <c r="MIU64" s="41"/>
      <c r="MIV64" s="41"/>
      <c r="MIW64" s="41"/>
      <c r="MIX64" s="41"/>
      <c r="MIY64" s="41"/>
      <c r="MIZ64" s="41"/>
      <c r="MJA64" s="41"/>
      <c r="MJB64" s="41"/>
      <c r="MJC64" s="41"/>
      <c r="MJD64" s="41"/>
      <c r="MJE64" s="41"/>
      <c r="MJF64" s="41"/>
      <c r="MJG64" s="41"/>
      <c r="MJH64" s="41"/>
      <c r="MJI64" s="41"/>
      <c r="MJJ64" s="41"/>
      <c r="MJK64" s="41"/>
      <c r="MJL64" s="41"/>
      <c r="MJM64" s="41"/>
      <c r="MJN64" s="41"/>
      <c r="MJO64" s="41"/>
      <c r="MJP64" s="41"/>
      <c r="MJQ64" s="41"/>
      <c r="MJR64" s="41"/>
      <c r="MJS64" s="41"/>
      <c r="MJT64" s="41"/>
      <c r="MJU64" s="41"/>
      <c r="MJV64" s="41"/>
      <c r="MJW64" s="41"/>
      <c r="MJX64" s="41"/>
      <c r="MJY64" s="41"/>
      <c r="MJZ64" s="41"/>
      <c r="MKA64" s="41"/>
      <c r="MKB64" s="41"/>
      <c r="MKC64" s="41"/>
      <c r="MKD64" s="41"/>
      <c r="MKE64" s="41"/>
      <c r="MKF64" s="41"/>
      <c r="MKG64" s="41"/>
      <c r="MKH64" s="41"/>
      <c r="MKI64" s="41"/>
      <c r="MKJ64" s="41"/>
      <c r="MKK64" s="41"/>
      <c r="MKL64" s="41"/>
      <c r="MKM64" s="41"/>
      <c r="MKN64" s="41"/>
      <c r="MKO64" s="41"/>
      <c r="MKP64" s="41"/>
      <c r="MKQ64" s="41"/>
      <c r="MKR64" s="41"/>
      <c r="MKS64" s="41"/>
      <c r="MKT64" s="41"/>
      <c r="MKU64" s="41"/>
      <c r="MKV64" s="41"/>
      <c r="MKW64" s="41"/>
      <c r="MKX64" s="41"/>
      <c r="MKY64" s="41"/>
      <c r="MKZ64" s="41"/>
      <c r="MLA64" s="41"/>
      <c r="MLB64" s="41"/>
      <c r="MLC64" s="41"/>
      <c r="MLD64" s="41"/>
      <c r="MLE64" s="41"/>
      <c r="MLF64" s="41"/>
      <c r="MLG64" s="41"/>
      <c r="MLH64" s="41"/>
      <c r="MLI64" s="41"/>
      <c r="MLJ64" s="41"/>
      <c r="MLK64" s="41"/>
      <c r="MLL64" s="41"/>
      <c r="MLM64" s="41"/>
      <c r="MLN64" s="41"/>
      <c r="MLO64" s="41"/>
      <c r="MLP64" s="41"/>
      <c r="MLQ64" s="41"/>
      <c r="MLR64" s="41"/>
      <c r="MLS64" s="41"/>
      <c r="MLT64" s="41"/>
      <c r="MLU64" s="41"/>
      <c r="MLV64" s="41"/>
      <c r="MLW64" s="41"/>
      <c r="MLX64" s="41"/>
      <c r="MLY64" s="41"/>
      <c r="MLZ64" s="41"/>
      <c r="MMA64" s="41"/>
      <c r="MMB64" s="41"/>
      <c r="MMC64" s="41"/>
      <c r="MMD64" s="41"/>
      <c r="MME64" s="41"/>
      <c r="MMF64" s="41"/>
      <c r="MMG64" s="41"/>
      <c r="MMH64" s="41"/>
      <c r="MMI64" s="41"/>
      <c r="MMJ64" s="41"/>
      <c r="MMK64" s="41"/>
      <c r="MML64" s="41"/>
      <c r="MMM64" s="41"/>
      <c r="MMN64" s="41"/>
      <c r="MMO64" s="41"/>
      <c r="MMP64" s="41"/>
      <c r="MMQ64" s="41"/>
      <c r="MMR64" s="41"/>
      <c r="MMS64" s="41"/>
      <c r="MMT64" s="41"/>
      <c r="MMU64" s="41"/>
      <c r="MMV64" s="41"/>
      <c r="MMW64" s="41"/>
      <c r="MMX64" s="41"/>
      <c r="MMY64" s="41"/>
      <c r="MMZ64" s="41"/>
      <c r="MNA64" s="41"/>
      <c r="MNB64" s="41"/>
      <c r="MNC64" s="41"/>
      <c r="MND64" s="41"/>
      <c r="MNE64" s="41"/>
      <c r="MNF64" s="41"/>
      <c r="MNG64" s="41"/>
      <c r="MNH64" s="41"/>
      <c r="MNI64" s="41"/>
      <c r="MNJ64" s="41"/>
      <c r="MNK64" s="41"/>
      <c r="MNL64" s="41"/>
      <c r="MNM64" s="41"/>
      <c r="MNN64" s="41"/>
      <c r="MNO64" s="41"/>
      <c r="MNP64" s="41"/>
      <c r="MNQ64" s="41"/>
      <c r="MNR64" s="41"/>
      <c r="MNS64" s="41"/>
      <c r="MNT64" s="41"/>
      <c r="MNU64" s="41"/>
      <c r="MNV64" s="41"/>
      <c r="MNW64" s="41"/>
      <c r="MNX64" s="41"/>
      <c r="MNY64" s="41"/>
      <c r="MNZ64" s="41"/>
      <c r="MOA64" s="41"/>
      <c r="MOB64" s="41"/>
      <c r="MOC64" s="41"/>
      <c r="MOD64" s="41"/>
      <c r="MOE64" s="41"/>
      <c r="MOF64" s="41"/>
      <c r="MOG64" s="41"/>
      <c r="MOH64" s="41"/>
      <c r="MOI64" s="41"/>
      <c r="MOJ64" s="41"/>
      <c r="MOK64" s="41"/>
      <c r="MOL64" s="41"/>
      <c r="MOM64" s="41"/>
      <c r="MON64" s="41"/>
      <c r="MOO64" s="41"/>
      <c r="MOP64" s="41"/>
      <c r="MOQ64" s="41"/>
      <c r="MOR64" s="41"/>
      <c r="MOS64" s="41"/>
      <c r="MOT64" s="41"/>
      <c r="MOU64" s="41"/>
      <c r="MOV64" s="41"/>
      <c r="MOW64" s="41"/>
      <c r="MOX64" s="41"/>
      <c r="MOY64" s="41"/>
      <c r="MOZ64" s="41"/>
      <c r="MPA64" s="41"/>
      <c r="MPB64" s="41"/>
      <c r="MPC64" s="41"/>
      <c r="MPD64" s="41"/>
      <c r="MPE64" s="41"/>
      <c r="MPF64" s="41"/>
      <c r="MPG64" s="41"/>
      <c r="MPH64" s="41"/>
      <c r="MPI64" s="41"/>
      <c r="MPJ64" s="41"/>
      <c r="MPK64" s="41"/>
      <c r="MPL64" s="41"/>
      <c r="MPM64" s="41"/>
      <c r="MPN64" s="41"/>
      <c r="MPO64" s="41"/>
      <c r="MPP64" s="41"/>
      <c r="MPQ64" s="41"/>
      <c r="MPR64" s="41"/>
      <c r="MPS64" s="41"/>
      <c r="MPT64" s="41"/>
      <c r="MPU64" s="41"/>
      <c r="MPV64" s="41"/>
      <c r="MPW64" s="41"/>
      <c r="MPX64" s="41"/>
      <c r="MPY64" s="41"/>
      <c r="MPZ64" s="41"/>
      <c r="MQA64" s="41"/>
      <c r="MQB64" s="41"/>
      <c r="MQC64" s="41"/>
      <c r="MQD64" s="41"/>
      <c r="MQE64" s="41"/>
      <c r="MQF64" s="41"/>
      <c r="MQG64" s="41"/>
      <c r="MQH64" s="41"/>
      <c r="MQI64" s="41"/>
      <c r="MQJ64" s="41"/>
      <c r="MQK64" s="41"/>
      <c r="MQL64" s="41"/>
      <c r="MQM64" s="41"/>
      <c r="MQN64" s="41"/>
      <c r="MQO64" s="41"/>
      <c r="MQP64" s="41"/>
      <c r="MQQ64" s="41"/>
      <c r="MQR64" s="41"/>
      <c r="MQS64" s="41"/>
      <c r="MQT64" s="41"/>
      <c r="MQU64" s="41"/>
      <c r="MQV64" s="41"/>
      <c r="MQW64" s="41"/>
      <c r="MQX64" s="41"/>
      <c r="MQY64" s="41"/>
      <c r="MQZ64" s="41"/>
      <c r="MRA64" s="41"/>
      <c r="MRB64" s="41"/>
      <c r="MRC64" s="41"/>
      <c r="MRD64" s="41"/>
      <c r="MRE64" s="41"/>
      <c r="MRF64" s="41"/>
      <c r="MRG64" s="41"/>
      <c r="MRH64" s="41"/>
      <c r="MRI64" s="41"/>
      <c r="MRJ64" s="41"/>
      <c r="MRK64" s="41"/>
      <c r="MRL64" s="41"/>
      <c r="MRM64" s="41"/>
      <c r="MRN64" s="41"/>
      <c r="MRO64" s="41"/>
      <c r="MRP64" s="41"/>
      <c r="MRQ64" s="41"/>
      <c r="MRR64" s="41"/>
      <c r="MRS64" s="41"/>
      <c r="MRT64" s="41"/>
      <c r="MRU64" s="41"/>
      <c r="MRV64" s="41"/>
      <c r="MRW64" s="41"/>
      <c r="MRX64" s="41"/>
      <c r="MRY64" s="41"/>
      <c r="MRZ64" s="41"/>
      <c r="MSA64" s="41"/>
      <c r="MSB64" s="41"/>
      <c r="MSC64" s="41"/>
      <c r="MSD64" s="41"/>
      <c r="MSE64" s="41"/>
      <c r="MSF64" s="41"/>
      <c r="MSG64" s="41"/>
      <c r="MSH64" s="41"/>
      <c r="MSI64" s="41"/>
      <c r="MSJ64" s="41"/>
      <c r="MSK64" s="41"/>
      <c r="MSL64" s="41"/>
      <c r="MSM64" s="41"/>
      <c r="MSN64" s="41"/>
      <c r="MSO64" s="41"/>
      <c r="MSP64" s="41"/>
      <c r="MSQ64" s="41"/>
      <c r="MSR64" s="41"/>
      <c r="MSS64" s="41"/>
      <c r="MST64" s="41"/>
      <c r="MSU64" s="41"/>
      <c r="MSV64" s="41"/>
      <c r="MSW64" s="41"/>
      <c r="MSX64" s="41"/>
      <c r="MSY64" s="41"/>
      <c r="MSZ64" s="41"/>
      <c r="MTA64" s="41"/>
      <c r="MTB64" s="41"/>
      <c r="MTC64" s="41"/>
      <c r="MTD64" s="41"/>
      <c r="MTE64" s="41"/>
      <c r="MTF64" s="41"/>
      <c r="MTG64" s="41"/>
      <c r="MTH64" s="41"/>
      <c r="MTI64" s="41"/>
      <c r="MTJ64" s="41"/>
      <c r="MTK64" s="41"/>
      <c r="MTL64" s="41"/>
      <c r="MTM64" s="41"/>
      <c r="MTN64" s="41"/>
      <c r="MTO64" s="41"/>
      <c r="MTP64" s="41"/>
      <c r="MTQ64" s="41"/>
      <c r="MTR64" s="41"/>
      <c r="MTS64" s="41"/>
      <c r="MTT64" s="41"/>
      <c r="MTU64" s="41"/>
      <c r="MTV64" s="41"/>
      <c r="MTW64" s="41"/>
      <c r="MTX64" s="41"/>
      <c r="MTY64" s="41"/>
      <c r="MTZ64" s="41"/>
      <c r="MUA64" s="41"/>
      <c r="MUB64" s="41"/>
      <c r="MUC64" s="41"/>
      <c r="MUD64" s="41"/>
      <c r="MUE64" s="41"/>
      <c r="MUF64" s="41"/>
      <c r="MUG64" s="41"/>
      <c r="MUH64" s="41"/>
      <c r="MUI64" s="41"/>
      <c r="MUJ64" s="41"/>
      <c r="MUK64" s="41"/>
      <c r="MUL64" s="41"/>
      <c r="MUM64" s="41"/>
      <c r="MUN64" s="41"/>
      <c r="MUO64" s="41"/>
      <c r="MUP64" s="41"/>
      <c r="MUQ64" s="41"/>
      <c r="MUR64" s="41"/>
      <c r="MUS64" s="41"/>
      <c r="MUT64" s="41"/>
      <c r="MUU64" s="41"/>
      <c r="MUV64" s="41"/>
      <c r="MUW64" s="41"/>
      <c r="MUX64" s="41"/>
      <c r="MUY64" s="41"/>
      <c r="MUZ64" s="41"/>
      <c r="MVA64" s="41"/>
      <c r="MVB64" s="41"/>
      <c r="MVC64" s="41"/>
      <c r="MVD64" s="41"/>
      <c r="MVE64" s="41"/>
      <c r="MVF64" s="41"/>
      <c r="MVG64" s="41"/>
      <c r="MVH64" s="41"/>
      <c r="MVI64" s="41"/>
      <c r="MVJ64" s="41"/>
      <c r="MVK64" s="41"/>
      <c r="MVL64" s="41"/>
      <c r="MVM64" s="41"/>
      <c r="MVN64" s="41"/>
      <c r="MVO64" s="41"/>
      <c r="MVP64" s="41"/>
      <c r="MVQ64" s="41"/>
      <c r="MVR64" s="41"/>
      <c r="MVS64" s="41"/>
      <c r="MVT64" s="41"/>
      <c r="MVU64" s="41"/>
      <c r="MVV64" s="41"/>
      <c r="MVW64" s="41"/>
      <c r="MVX64" s="41"/>
      <c r="MVY64" s="41"/>
      <c r="MVZ64" s="41"/>
      <c r="MWA64" s="41"/>
      <c r="MWB64" s="41"/>
      <c r="MWC64" s="41"/>
      <c r="MWD64" s="41"/>
      <c r="MWE64" s="41"/>
      <c r="MWF64" s="41"/>
      <c r="MWG64" s="41"/>
      <c r="MWH64" s="41"/>
      <c r="MWI64" s="41"/>
      <c r="MWJ64" s="41"/>
      <c r="MWK64" s="41"/>
      <c r="MWL64" s="41"/>
      <c r="MWM64" s="41"/>
      <c r="MWN64" s="41"/>
      <c r="MWO64" s="41"/>
      <c r="MWP64" s="41"/>
      <c r="MWQ64" s="41"/>
      <c r="MWR64" s="41"/>
      <c r="MWS64" s="41"/>
      <c r="MWT64" s="41"/>
      <c r="MWU64" s="41"/>
      <c r="MWV64" s="41"/>
      <c r="MWW64" s="41"/>
      <c r="MWX64" s="41"/>
      <c r="MWY64" s="41"/>
      <c r="MWZ64" s="41"/>
      <c r="MXA64" s="41"/>
      <c r="MXB64" s="41"/>
      <c r="MXC64" s="41"/>
      <c r="MXD64" s="41"/>
      <c r="MXE64" s="41"/>
      <c r="MXF64" s="41"/>
      <c r="MXG64" s="41"/>
      <c r="MXH64" s="41"/>
      <c r="MXI64" s="41"/>
      <c r="MXJ64" s="41"/>
      <c r="MXK64" s="41"/>
      <c r="MXL64" s="41"/>
      <c r="MXM64" s="41"/>
      <c r="MXN64" s="41"/>
      <c r="MXO64" s="41"/>
      <c r="MXP64" s="41"/>
      <c r="MXQ64" s="41"/>
      <c r="MXR64" s="41"/>
      <c r="MXS64" s="41"/>
      <c r="MXT64" s="41"/>
      <c r="MXU64" s="41"/>
      <c r="MXV64" s="41"/>
      <c r="MXW64" s="41"/>
      <c r="MXX64" s="41"/>
      <c r="MXY64" s="41"/>
      <c r="MXZ64" s="41"/>
      <c r="MYA64" s="41"/>
      <c r="MYB64" s="41"/>
      <c r="MYC64" s="41"/>
      <c r="MYD64" s="41"/>
      <c r="MYE64" s="41"/>
      <c r="MYF64" s="41"/>
      <c r="MYG64" s="41"/>
      <c r="MYH64" s="41"/>
      <c r="MYI64" s="41"/>
      <c r="MYJ64" s="41"/>
      <c r="MYK64" s="41"/>
      <c r="MYL64" s="41"/>
      <c r="MYM64" s="41"/>
      <c r="MYN64" s="41"/>
      <c r="MYO64" s="41"/>
      <c r="MYP64" s="41"/>
      <c r="MYQ64" s="41"/>
      <c r="MYR64" s="41"/>
      <c r="MYS64" s="41"/>
      <c r="MYT64" s="41"/>
      <c r="MYU64" s="41"/>
      <c r="MYV64" s="41"/>
      <c r="MYW64" s="41"/>
      <c r="MYX64" s="41"/>
      <c r="MYY64" s="41"/>
      <c r="MYZ64" s="41"/>
      <c r="MZA64" s="41"/>
      <c r="MZB64" s="41"/>
      <c r="MZC64" s="41"/>
      <c r="MZD64" s="41"/>
      <c r="MZE64" s="41"/>
      <c r="MZF64" s="41"/>
      <c r="MZG64" s="41"/>
      <c r="MZH64" s="41"/>
      <c r="MZI64" s="41"/>
      <c r="MZJ64" s="41"/>
      <c r="MZK64" s="41"/>
      <c r="MZL64" s="41"/>
      <c r="MZM64" s="41"/>
      <c r="MZN64" s="41"/>
      <c r="MZO64" s="41"/>
      <c r="MZP64" s="41"/>
      <c r="MZQ64" s="41"/>
      <c r="MZR64" s="41"/>
      <c r="MZS64" s="41"/>
      <c r="MZT64" s="41"/>
      <c r="MZU64" s="41"/>
      <c r="MZV64" s="41"/>
      <c r="MZW64" s="41"/>
      <c r="MZX64" s="41"/>
      <c r="MZY64" s="41"/>
      <c r="MZZ64" s="41"/>
      <c r="NAA64" s="41"/>
      <c r="NAB64" s="41"/>
      <c r="NAC64" s="41"/>
      <c r="NAD64" s="41"/>
      <c r="NAE64" s="41"/>
      <c r="NAF64" s="41"/>
      <c r="NAG64" s="41"/>
      <c r="NAH64" s="41"/>
      <c r="NAI64" s="41"/>
      <c r="NAJ64" s="41"/>
      <c r="NAK64" s="41"/>
      <c r="NAL64" s="41"/>
      <c r="NAM64" s="41"/>
      <c r="NAN64" s="41"/>
      <c r="NAO64" s="41"/>
      <c r="NAP64" s="41"/>
      <c r="NAQ64" s="41"/>
      <c r="NAR64" s="41"/>
      <c r="NAS64" s="41"/>
      <c r="NAT64" s="41"/>
      <c r="NAU64" s="41"/>
      <c r="NAV64" s="41"/>
      <c r="NAW64" s="41"/>
      <c r="NAX64" s="41"/>
      <c r="NAY64" s="41"/>
      <c r="NAZ64" s="41"/>
      <c r="NBA64" s="41"/>
      <c r="NBB64" s="41"/>
      <c r="NBC64" s="41"/>
      <c r="NBD64" s="41"/>
      <c r="NBE64" s="41"/>
      <c r="NBF64" s="41"/>
      <c r="NBG64" s="41"/>
      <c r="NBH64" s="41"/>
      <c r="NBI64" s="41"/>
      <c r="NBJ64" s="41"/>
      <c r="NBK64" s="41"/>
      <c r="NBL64" s="41"/>
      <c r="NBM64" s="41"/>
      <c r="NBN64" s="41"/>
      <c r="NBO64" s="41"/>
      <c r="NBP64" s="41"/>
      <c r="NBQ64" s="41"/>
      <c r="NBR64" s="41"/>
      <c r="NBS64" s="41"/>
      <c r="NBT64" s="41"/>
      <c r="NBU64" s="41"/>
      <c r="NBV64" s="41"/>
      <c r="NBW64" s="41"/>
      <c r="NBX64" s="41"/>
      <c r="NBY64" s="41"/>
      <c r="NBZ64" s="41"/>
      <c r="NCA64" s="41"/>
      <c r="NCB64" s="41"/>
      <c r="NCC64" s="41"/>
      <c r="NCD64" s="41"/>
      <c r="NCE64" s="41"/>
      <c r="NCF64" s="41"/>
      <c r="NCG64" s="41"/>
      <c r="NCH64" s="41"/>
      <c r="NCI64" s="41"/>
      <c r="NCJ64" s="41"/>
      <c r="NCK64" s="41"/>
      <c r="NCL64" s="41"/>
      <c r="NCM64" s="41"/>
      <c r="NCN64" s="41"/>
      <c r="NCO64" s="41"/>
      <c r="NCP64" s="41"/>
      <c r="NCQ64" s="41"/>
      <c r="NCR64" s="41"/>
      <c r="NCS64" s="41"/>
      <c r="NCT64" s="41"/>
      <c r="NCU64" s="41"/>
      <c r="NCV64" s="41"/>
      <c r="NCW64" s="41"/>
      <c r="NCX64" s="41"/>
      <c r="NCY64" s="41"/>
      <c r="NCZ64" s="41"/>
      <c r="NDA64" s="41"/>
      <c r="NDB64" s="41"/>
      <c r="NDC64" s="41"/>
      <c r="NDD64" s="41"/>
      <c r="NDE64" s="41"/>
      <c r="NDF64" s="41"/>
      <c r="NDG64" s="41"/>
      <c r="NDH64" s="41"/>
      <c r="NDI64" s="41"/>
      <c r="NDJ64" s="41"/>
      <c r="NDK64" s="41"/>
      <c r="NDL64" s="41"/>
      <c r="NDM64" s="41"/>
      <c r="NDN64" s="41"/>
      <c r="NDO64" s="41"/>
      <c r="NDP64" s="41"/>
      <c r="NDQ64" s="41"/>
      <c r="NDR64" s="41"/>
      <c r="NDS64" s="41"/>
      <c r="NDT64" s="41"/>
      <c r="NDU64" s="41"/>
      <c r="NDV64" s="41"/>
      <c r="NDW64" s="41"/>
      <c r="NDX64" s="41"/>
      <c r="NDY64" s="41"/>
      <c r="NDZ64" s="41"/>
      <c r="NEA64" s="41"/>
      <c r="NEB64" s="41"/>
      <c r="NEC64" s="41"/>
      <c r="NED64" s="41"/>
      <c r="NEE64" s="41"/>
      <c r="NEF64" s="41"/>
      <c r="NEG64" s="41"/>
      <c r="NEH64" s="41"/>
      <c r="NEI64" s="41"/>
      <c r="NEJ64" s="41"/>
      <c r="NEK64" s="41"/>
      <c r="NEL64" s="41"/>
      <c r="NEM64" s="41"/>
      <c r="NEN64" s="41"/>
      <c r="NEO64" s="41"/>
      <c r="NEP64" s="41"/>
      <c r="NEQ64" s="41"/>
      <c r="NER64" s="41"/>
      <c r="NES64" s="41"/>
      <c r="NET64" s="41"/>
      <c r="NEU64" s="41"/>
      <c r="NEV64" s="41"/>
      <c r="NEW64" s="41"/>
      <c r="NEX64" s="41"/>
      <c r="NEY64" s="41"/>
      <c r="NEZ64" s="41"/>
      <c r="NFA64" s="41"/>
      <c r="NFB64" s="41"/>
      <c r="NFC64" s="41"/>
      <c r="NFD64" s="41"/>
      <c r="NFE64" s="41"/>
      <c r="NFF64" s="41"/>
      <c r="NFG64" s="41"/>
      <c r="NFH64" s="41"/>
      <c r="NFI64" s="41"/>
      <c r="NFJ64" s="41"/>
      <c r="NFK64" s="41"/>
      <c r="NFL64" s="41"/>
      <c r="NFM64" s="41"/>
      <c r="NFN64" s="41"/>
      <c r="NFO64" s="41"/>
      <c r="NFP64" s="41"/>
      <c r="NFQ64" s="41"/>
      <c r="NFR64" s="41"/>
      <c r="NFS64" s="41"/>
      <c r="NFT64" s="41"/>
      <c r="NFU64" s="41"/>
      <c r="NFV64" s="41"/>
      <c r="NFW64" s="41"/>
      <c r="NFX64" s="41"/>
      <c r="NFY64" s="41"/>
      <c r="NFZ64" s="41"/>
      <c r="NGA64" s="41"/>
      <c r="NGB64" s="41"/>
      <c r="NGC64" s="41"/>
      <c r="NGD64" s="41"/>
      <c r="NGE64" s="41"/>
      <c r="NGF64" s="41"/>
      <c r="NGG64" s="41"/>
      <c r="NGH64" s="41"/>
      <c r="NGI64" s="41"/>
      <c r="NGJ64" s="41"/>
      <c r="NGK64" s="41"/>
      <c r="NGL64" s="41"/>
      <c r="NGM64" s="41"/>
      <c r="NGN64" s="41"/>
      <c r="NGO64" s="41"/>
      <c r="NGP64" s="41"/>
      <c r="NGQ64" s="41"/>
      <c r="NGR64" s="41"/>
      <c r="NGS64" s="41"/>
      <c r="NGT64" s="41"/>
      <c r="NGU64" s="41"/>
      <c r="NGV64" s="41"/>
      <c r="NGW64" s="41"/>
      <c r="NGX64" s="41"/>
      <c r="NGY64" s="41"/>
      <c r="NGZ64" s="41"/>
      <c r="NHA64" s="41"/>
      <c r="NHB64" s="41"/>
      <c r="NHC64" s="41"/>
      <c r="NHD64" s="41"/>
      <c r="NHE64" s="41"/>
      <c r="NHF64" s="41"/>
      <c r="NHG64" s="41"/>
      <c r="NHH64" s="41"/>
      <c r="NHI64" s="41"/>
      <c r="NHJ64" s="41"/>
      <c r="NHK64" s="41"/>
      <c r="NHL64" s="41"/>
      <c r="NHM64" s="41"/>
      <c r="NHN64" s="41"/>
      <c r="NHO64" s="41"/>
      <c r="NHP64" s="41"/>
      <c r="NHQ64" s="41"/>
      <c r="NHR64" s="41"/>
      <c r="NHS64" s="41"/>
      <c r="NHT64" s="41"/>
      <c r="NHU64" s="41"/>
      <c r="NHV64" s="41"/>
      <c r="NHW64" s="41"/>
      <c r="NHX64" s="41"/>
      <c r="NHY64" s="41"/>
      <c r="NHZ64" s="41"/>
      <c r="NIA64" s="41"/>
      <c r="NIB64" s="41"/>
      <c r="NIC64" s="41"/>
      <c r="NID64" s="41"/>
      <c r="NIE64" s="41"/>
      <c r="NIF64" s="41"/>
      <c r="NIG64" s="41"/>
      <c r="NIH64" s="41"/>
      <c r="NII64" s="41"/>
      <c r="NIJ64" s="41"/>
      <c r="NIK64" s="41"/>
      <c r="NIL64" s="41"/>
      <c r="NIM64" s="41"/>
      <c r="NIN64" s="41"/>
      <c r="NIO64" s="41"/>
      <c r="NIP64" s="41"/>
      <c r="NIQ64" s="41"/>
      <c r="NIR64" s="41"/>
      <c r="NIS64" s="41"/>
      <c r="NIT64" s="41"/>
      <c r="NIU64" s="41"/>
      <c r="NIV64" s="41"/>
      <c r="NIW64" s="41"/>
      <c r="NIX64" s="41"/>
      <c r="NIY64" s="41"/>
      <c r="NIZ64" s="41"/>
      <c r="NJA64" s="41"/>
      <c r="NJB64" s="41"/>
      <c r="NJC64" s="41"/>
      <c r="NJD64" s="41"/>
      <c r="NJE64" s="41"/>
      <c r="NJF64" s="41"/>
      <c r="NJG64" s="41"/>
      <c r="NJH64" s="41"/>
      <c r="NJI64" s="41"/>
      <c r="NJJ64" s="41"/>
      <c r="NJK64" s="41"/>
      <c r="NJL64" s="41"/>
      <c r="NJM64" s="41"/>
      <c r="NJN64" s="41"/>
      <c r="NJO64" s="41"/>
      <c r="NJP64" s="41"/>
      <c r="NJQ64" s="41"/>
      <c r="NJR64" s="41"/>
      <c r="NJS64" s="41"/>
      <c r="NJT64" s="41"/>
      <c r="NJU64" s="41"/>
      <c r="NJV64" s="41"/>
      <c r="NJW64" s="41"/>
      <c r="NJX64" s="41"/>
      <c r="NJY64" s="41"/>
      <c r="NJZ64" s="41"/>
      <c r="NKA64" s="41"/>
      <c r="NKB64" s="41"/>
      <c r="NKC64" s="41"/>
      <c r="NKD64" s="41"/>
      <c r="NKE64" s="41"/>
      <c r="NKF64" s="41"/>
      <c r="NKG64" s="41"/>
      <c r="NKH64" s="41"/>
      <c r="NKI64" s="41"/>
      <c r="NKJ64" s="41"/>
      <c r="NKK64" s="41"/>
      <c r="NKL64" s="41"/>
      <c r="NKM64" s="41"/>
      <c r="NKN64" s="41"/>
      <c r="NKO64" s="41"/>
      <c r="NKP64" s="41"/>
      <c r="NKQ64" s="41"/>
      <c r="NKR64" s="41"/>
      <c r="NKS64" s="41"/>
      <c r="NKT64" s="41"/>
      <c r="NKU64" s="41"/>
      <c r="NKV64" s="41"/>
      <c r="NKW64" s="41"/>
      <c r="NKX64" s="41"/>
      <c r="NKY64" s="41"/>
      <c r="NKZ64" s="41"/>
      <c r="NLA64" s="41"/>
      <c r="NLB64" s="41"/>
      <c r="NLC64" s="41"/>
      <c r="NLD64" s="41"/>
      <c r="NLE64" s="41"/>
      <c r="NLF64" s="41"/>
      <c r="NLG64" s="41"/>
      <c r="NLH64" s="41"/>
      <c r="NLI64" s="41"/>
      <c r="NLJ64" s="41"/>
      <c r="NLK64" s="41"/>
      <c r="NLL64" s="41"/>
      <c r="NLM64" s="41"/>
      <c r="NLN64" s="41"/>
      <c r="NLO64" s="41"/>
      <c r="NLP64" s="41"/>
      <c r="NLQ64" s="41"/>
      <c r="NLR64" s="41"/>
      <c r="NLS64" s="41"/>
      <c r="NLT64" s="41"/>
      <c r="NLU64" s="41"/>
      <c r="NLV64" s="41"/>
      <c r="NLW64" s="41"/>
      <c r="NLX64" s="41"/>
      <c r="NLY64" s="41"/>
      <c r="NLZ64" s="41"/>
      <c r="NMA64" s="41"/>
      <c r="NMB64" s="41"/>
      <c r="NMC64" s="41"/>
      <c r="NMD64" s="41"/>
      <c r="NME64" s="41"/>
      <c r="NMF64" s="41"/>
      <c r="NMG64" s="41"/>
      <c r="NMH64" s="41"/>
      <c r="NMI64" s="41"/>
      <c r="NMJ64" s="41"/>
      <c r="NMK64" s="41"/>
      <c r="NML64" s="41"/>
      <c r="NMM64" s="41"/>
      <c r="NMN64" s="41"/>
      <c r="NMO64" s="41"/>
      <c r="NMP64" s="41"/>
      <c r="NMQ64" s="41"/>
      <c r="NMR64" s="41"/>
      <c r="NMS64" s="41"/>
      <c r="NMT64" s="41"/>
      <c r="NMU64" s="41"/>
      <c r="NMV64" s="41"/>
      <c r="NMW64" s="41"/>
      <c r="NMX64" s="41"/>
      <c r="NMY64" s="41"/>
      <c r="NMZ64" s="41"/>
      <c r="NNA64" s="41"/>
      <c r="NNB64" s="41"/>
      <c r="NNC64" s="41"/>
      <c r="NND64" s="41"/>
      <c r="NNE64" s="41"/>
      <c r="NNF64" s="41"/>
      <c r="NNG64" s="41"/>
      <c r="NNH64" s="41"/>
      <c r="NNI64" s="41"/>
      <c r="NNJ64" s="41"/>
      <c r="NNK64" s="41"/>
      <c r="NNL64" s="41"/>
      <c r="NNM64" s="41"/>
      <c r="NNN64" s="41"/>
      <c r="NNO64" s="41"/>
      <c r="NNP64" s="41"/>
      <c r="NNQ64" s="41"/>
      <c r="NNR64" s="41"/>
      <c r="NNS64" s="41"/>
      <c r="NNT64" s="41"/>
      <c r="NNU64" s="41"/>
      <c r="NNV64" s="41"/>
      <c r="NNW64" s="41"/>
      <c r="NNX64" s="41"/>
      <c r="NNY64" s="41"/>
      <c r="NNZ64" s="41"/>
      <c r="NOA64" s="41"/>
      <c r="NOB64" s="41"/>
      <c r="NOC64" s="41"/>
      <c r="NOD64" s="41"/>
      <c r="NOE64" s="41"/>
      <c r="NOF64" s="41"/>
      <c r="NOG64" s="41"/>
      <c r="NOH64" s="41"/>
      <c r="NOI64" s="41"/>
      <c r="NOJ64" s="41"/>
      <c r="NOK64" s="41"/>
      <c r="NOL64" s="41"/>
      <c r="NOM64" s="41"/>
      <c r="NON64" s="41"/>
      <c r="NOO64" s="41"/>
      <c r="NOP64" s="41"/>
      <c r="NOQ64" s="41"/>
      <c r="NOR64" s="41"/>
      <c r="NOS64" s="41"/>
      <c r="NOT64" s="41"/>
      <c r="NOU64" s="41"/>
      <c r="NOV64" s="41"/>
      <c r="NOW64" s="41"/>
      <c r="NOX64" s="41"/>
      <c r="NOY64" s="41"/>
      <c r="NOZ64" s="41"/>
      <c r="NPA64" s="41"/>
      <c r="NPB64" s="41"/>
      <c r="NPC64" s="41"/>
      <c r="NPD64" s="41"/>
      <c r="NPE64" s="41"/>
      <c r="NPF64" s="41"/>
      <c r="NPG64" s="41"/>
      <c r="NPH64" s="41"/>
      <c r="NPI64" s="41"/>
      <c r="NPJ64" s="41"/>
      <c r="NPK64" s="41"/>
      <c r="NPL64" s="41"/>
      <c r="NPM64" s="41"/>
      <c r="NPN64" s="41"/>
      <c r="NPO64" s="41"/>
      <c r="NPP64" s="41"/>
      <c r="NPQ64" s="41"/>
      <c r="NPR64" s="41"/>
      <c r="NPS64" s="41"/>
      <c r="NPT64" s="41"/>
      <c r="NPU64" s="41"/>
      <c r="NPV64" s="41"/>
      <c r="NPW64" s="41"/>
      <c r="NPX64" s="41"/>
      <c r="NPY64" s="41"/>
      <c r="NPZ64" s="41"/>
      <c r="NQA64" s="41"/>
      <c r="NQB64" s="41"/>
      <c r="NQC64" s="41"/>
      <c r="NQD64" s="41"/>
      <c r="NQE64" s="41"/>
      <c r="NQF64" s="41"/>
      <c r="NQG64" s="41"/>
      <c r="NQH64" s="41"/>
      <c r="NQI64" s="41"/>
      <c r="NQJ64" s="41"/>
      <c r="NQK64" s="41"/>
      <c r="NQL64" s="41"/>
      <c r="NQM64" s="41"/>
      <c r="NQN64" s="41"/>
      <c r="NQO64" s="41"/>
      <c r="NQP64" s="41"/>
      <c r="NQQ64" s="41"/>
      <c r="NQR64" s="41"/>
      <c r="NQS64" s="41"/>
      <c r="NQT64" s="41"/>
      <c r="NQU64" s="41"/>
      <c r="NQV64" s="41"/>
      <c r="NQW64" s="41"/>
      <c r="NQX64" s="41"/>
      <c r="NQY64" s="41"/>
      <c r="NQZ64" s="41"/>
      <c r="NRA64" s="41"/>
      <c r="NRB64" s="41"/>
      <c r="NRC64" s="41"/>
      <c r="NRD64" s="41"/>
      <c r="NRE64" s="41"/>
      <c r="NRF64" s="41"/>
      <c r="NRG64" s="41"/>
      <c r="NRH64" s="41"/>
      <c r="NRI64" s="41"/>
      <c r="NRJ64" s="41"/>
      <c r="NRK64" s="41"/>
      <c r="NRL64" s="41"/>
      <c r="NRM64" s="41"/>
      <c r="NRN64" s="41"/>
      <c r="NRO64" s="41"/>
      <c r="NRP64" s="41"/>
      <c r="NRQ64" s="41"/>
      <c r="NRR64" s="41"/>
      <c r="NRS64" s="41"/>
      <c r="NRT64" s="41"/>
      <c r="NRU64" s="41"/>
      <c r="NRV64" s="41"/>
      <c r="NRW64" s="41"/>
      <c r="NRX64" s="41"/>
      <c r="NRY64" s="41"/>
      <c r="NRZ64" s="41"/>
      <c r="NSA64" s="41"/>
      <c r="NSB64" s="41"/>
      <c r="NSC64" s="41"/>
      <c r="NSD64" s="41"/>
      <c r="NSE64" s="41"/>
      <c r="NSF64" s="41"/>
      <c r="NSG64" s="41"/>
      <c r="NSH64" s="41"/>
      <c r="NSI64" s="41"/>
      <c r="NSJ64" s="41"/>
      <c r="NSK64" s="41"/>
      <c r="NSL64" s="41"/>
      <c r="NSM64" s="41"/>
      <c r="NSN64" s="41"/>
      <c r="NSO64" s="41"/>
      <c r="NSP64" s="41"/>
      <c r="NSQ64" s="41"/>
      <c r="NSR64" s="41"/>
      <c r="NSS64" s="41"/>
      <c r="NST64" s="41"/>
      <c r="NSU64" s="41"/>
      <c r="NSV64" s="41"/>
      <c r="NSW64" s="41"/>
      <c r="NSX64" s="41"/>
      <c r="NSY64" s="41"/>
      <c r="NSZ64" s="41"/>
      <c r="NTA64" s="41"/>
      <c r="NTB64" s="41"/>
      <c r="NTC64" s="41"/>
      <c r="NTD64" s="41"/>
      <c r="NTE64" s="41"/>
      <c r="NTF64" s="41"/>
      <c r="NTG64" s="41"/>
      <c r="NTH64" s="41"/>
      <c r="NTI64" s="41"/>
      <c r="NTJ64" s="41"/>
      <c r="NTK64" s="41"/>
      <c r="NTL64" s="41"/>
      <c r="NTM64" s="41"/>
      <c r="NTN64" s="41"/>
      <c r="NTO64" s="41"/>
      <c r="NTP64" s="41"/>
      <c r="NTQ64" s="41"/>
      <c r="NTR64" s="41"/>
      <c r="NTS64" s="41"/>
      <c r="NTT64" s="41"/>
      <c r="NTU64" s="41"/>
      <c r="NTV64" s="41"/>
      <c r="NTW64" s="41"/>
      <c r="NTX64" s="41"/>
      <c r="NTY64" s="41"/>
      <c r="NTZ64" s="41"/>
      <c r="NUA64" s="41"/>
      <c r="NUB64" s="41"/>
      <c r="NUC64" s="41"/>
      <c r="NUD64" s="41"/>
      <c r="NUE64" s="41"/>
      <c r="NUF64" s="41"/>
      <c r="NUG64" s="41"/>
      <c r="NUH64" s="41"/>
      <c r="NUI64" s="41"/>
      <c r="NUJ64" s="41"/>
      <c r="NUK64" s="41"/>
      <c r="NUL64" s="41"/>
      <c r="NUM64" s="41"/>
      <c r="NUN64" s="41"/>
      <c r="NUO64" s="41"/>
      <c r="NUP64" s="41"/>
      <c r="NUQ64" s="41"/>
      <c r="NUR64" s="41"/>
      <c r="NUS64" s="41"/>
      <c r="NUT64" s="41"/>
      <c r="NUU64" s="41"/>
      <c r="NUV64" s="41"/>
      <c r="NUW64" s="41"/>
      <c r="NUX64" s="41"/>
      <c r="NUY64" s="41"/>
      <c r="NUZ64" s="41"/>
      <c r="NVA64" s="41"/>
      <c r="NVB64" s="41"/>
      <c r="NVC64" s="41"/>
      <c r="NVD64" s="41"/>
      <c r="NVE64" s="41"/>
      <c r="NVF64" s="41"/>
      <c r="NVG64" s="41"/>
      <c r="NVH64" s="41"/>
      <c r="NVI64" s="41"/>
      <c r="NVJ64" s="41"/>
      <c r="NVK64" s="41"/>
      <c r="NVL64" s="41"/>
      <c r="NVM64" s="41"/>
      <c r="NVN64" s="41"/>
      <c r="NVO64" s="41"/>
      <c r="NVP64" s="41"/>
      <c r="NVQ64" s="41"/>
      <c r="NVR64" s="41"/>
      <c r="NVS64" s="41"/>
      <c r="NVT64" s="41"/>
      <c r="NVU64" s="41"/>
      <c r="NVV64" s="41"/>
      <c r="NVW64" s="41"/>
      <c r="NVX64" s="41"/>
      <c r="NVY64" s="41"/>
      <c r="NVZ64" s="41"/>
      <c r="NWA64" s="41"/>
      <c r="NWB64" s="41"/>
      <c r="NWC64" s="41"/>
      <c r="NWD64" s="41"/>
      <c r="NWE64" s="41"/>
      <c r="NWF64" s="41"/>
      <c r="NWG64" s="41"/>
      <c r="NWH64" s="41"/>
      <c r="NWI64" s="41"/>
      <c r="NWJ64" s="41"/>
      <c r="NWK64" s="41"/>
      <c r="NWL64" s="41"/>
      <c r="NWM64" s="41"/>
      <c r="NWN64" s="41"/>
      <c r="NWO64" s="41"/>
      <c r="NWP64" s="41"/>
      <c r="NWQ64" s="41"/>
      <c r="NWR64" s="41"/>
      <c r="NWS64" s="41"/>
      <c r="NWT64" s="41"/>
      <c r="NWU64" s="41"/>
      <c r="NWV64" s="41"/>
      <c r="NWW64" s="41"/>
      <c r="NWX64" s="41"/>
      <c r="NWY64" s="41"/>
      <c r="NWZ64" s="41"/>
      <c r="NXA64" s="41"/>
      <c r="NXB64" s="41"/>
      <c r="NXC64" s="41"/>
      <c r="NXD64" s="41"/>
      <c r="NXE64" s="41"/>
      <c r="NXF64" s="41"/>
      <c r="NXG64" s="41"/>
      <c r="NXH64" s="41"/>
      <c r="NXI64" s="41"/>
      <c r="NXJ64" s="41"/>
      <c r="NXK64" s="41"/>
      <c r="NXL64" s="41"/>
      <c r="NXM64" s="41"/>
      <c r="NXN64" s="41"/>
      <c r="NXO64" s="41"/>
      <c r="NXP64" s="41"/>
      <c r="NXQ64" s="41"/>
      <c r="NXR64" s="41"/>
      <c r="NXS64" s="41"/>
      <c r="NXT64" s="41"/>
      <c r="NXU64" s="41"/>
      <c r="NXV64" s="41"/>
      <c r="NXW64" s="41"/>
      <c r="NXX64" s="41"/>
      <c r="NXY64" s="41"/>
      <c r="NXZ64" s="41"/>
      <c r="NYA64" s="41"/>
      <c r="NYB64" s="41"/>
      <c r="NYC64" s="41"/>
      <c r="NYD64" s="41"/>
      <c r="NYE64" s="41"/>
      <c r="NYF64" s="41"/>
      <c r="NYG64" s="41"/>
      <c r="NYH64" s="41"/>
      <c r="NYI64" s="41"/>
      <c r="NYJ64" s="41"/>
      <c r="NYK64" s="41"/>
      <c r="NYL64" s="41"/>
      <c r="NYM64" s="41"/>
      <c r="NYN64" s="41"/>
      <c r="NYO64" s="41"/>
      <c r="NYP64" s="41"/>
      <c r="NYQ64" s="41"/>
      <c r="NYR64" s="41"/>
      <c r="NYS64" s="41"/>
      <c r="NYT64" s="41"/>
      <c r="NYU64" s="41"/>
      <c r="NYV64" s="41"/>
      <c r="NYW64" s="41"/>
      <c r="NYX64" s="41"/>
      <c r="NYY64" s="41"/>
      <c r="NYZ64" s="41"/>
      <c r="NZA64" s="41"/>
      <c r="NZB64" s="41"/>
      <c r="NZC64" s="41"/>
      <c r="NZD64" s="41"/>
      <c r="NZE64" s="41"/>
      <c r="NZF64" s="41"/>
      <c r="NZG64" s="41"/>
      <c r="NZH64" s="41"/>
      <c r="NZI64" s="41"/>
      <c r="NZJ64" s="41"/>
      <c r="NZK64" s="41"/>
      <c r="NZL64" s="41"/>
      <c r="NZM64" s="41"/>
      <c r="NZN64" s="41"/>
      <c r="NZO64" s="41"/>
      <c r="NZP64" s="41"/>
      <c r="NZQ64" s="41"/>
      <c r="NZR64" s="41"/>
      <c r="NZS64" s="41"/>
      <c r="NZT64" s="41"/>
      <c r="NZU64" s="41"/>
      <c r="NZV64" s="41"/>
      <c r="NZW64" s="41"/>
      <c r="NZX64" s="41"/>
      <c r="NZY64" s="41"/>
      <c r="NZZ64" s="41"/>
      <c r="OAA64" s="41"/>
      <c r="OAB64" s="41"/>
      <c r="OAC64" s="41"/>
      <c r="OAD64" s="41"/>
      <c r="OAE64" s="41"/>
      <c r="OAF64" s="41"/>
      <c r="OAG64" s="41"/>
      <c r="OAH64" s="41"/>
      <c r="OAI64" s="41"/>
      <c r="OAJ64" s="41"/>
      <c r="OAK64" s="41"/>
      <c r="OAL64" s="41"/>
      <c r="OAM64" s="41"/>
      <c r="OAN64" s="41"/>
      <c r="OAO64" s="41"/>
      <c r="OAP64" s="41"/>
      <c r="OAQ64" s="41"/>
      <c r="OAR64" s="41"/>
      <c r="OAS64" s="41"/>
      <c r="OAT64" s="41"/>
      <c r="OAU64" s="41"/>
      <c r="OAV64" s="41"/>
      <c r="OAW64" s="41"/>
      <c r="OAX64" s="41"/>
      <c r="OAY64" s="41"/>
      <c r="OAZ64" s="41"/>
      <c r="OBA64" s="41"/>
      <c r="OBB64" s="41"/>
      <c r="OBC64" s="41"/>
      <c r="OBD64" s="41"/>
      <c r="OBE64" s="41"/>
      <c r="OBF64" s="41"/>
      <c r="OBG64" s="41"/>
      <c r="OBH64" s="41"/>
      <c r="OBI64" s="41"/>
      <c r="OBJ64" s="41"/>
      <c r="OBK64" s="41"/>
      <c r="OBL64" s="41"/>
      <c r="OBM64" s="41"/>
      <c r="OBN64" s="41"/>
      <c r="OBO64" s="41"/>
      <c r="OBP64" s="41"/>
      <c r="OBQ64" s="41"/>
      <c r="OBR64" s="41"/>
      <c r="OBS64" s="41"/>
      <c r="OBT64" s="41"/>
      <c r="OBU64" s="41"/>
      <c r="OBV64" s="41"/>
      <c r="OBW64" s="41"/>
      <c r="OBX64" s="41"/>
      <c r="OBY64" s="41"/>
      <c r="OBZ64" s="41"/>
      <c r="OCA64" s="41"/>
      <c r="OCB64" s="41"/>
      <c r="OCC64" s="41"/>
      <c r="OCD64" s="41"/>
      <c r="OCE64" s="41"/>
      <c r="OCF64" s="41"/>
      <c r="OCG64" s="41"/>
      <c r="OCH64" s="41"/>
      <c r="OCI64" s="41"/>
      <c r="OCJ64" s="41"/>
      <c r="OCK64" s="41"/>
      <c r="OCL64" s="41"/>
      <c r="OCM64" s="41"/>
      <c r="OCN64" s="41"/>
      <c r="OCO64" s="41"/>
      <c r="OCP64" s="41"/>
      <c r="OCQ64" s="41"/>
      <c r="OCR64" s="41"/>
      <c r="OCS64" s="41"/>
      <c r="OCT64" s="41"/>
      <c r="OCU64" s="41"/>
      <c r="OCV64" s="41"/>
      <c r="OCW64" s="41"/>
      <c r="OCX64" s="41"/>
      <c r="OCY64" s="41"/>
      <c r="OCZ64" s="41"/>
      <c r="ODA64" s="41"/>
      <c r="ODB64" s="41"/>
      <c r="ODC64" s="41"/>
      <c r="ODD64" s="41"/>
      <c r="ODE64" s="41"/>
      <c r="ODF64" s="41"/>
      <c r="ODG64" s="41"/>
      <c r="ODH64" s="41"/>
      <c r="ODI64" s="41"/>
      <c r="ODJ64" s="41"/>
      <c r="ODK64" s="41"/>
      <c r="ODL64" s="41"/>
      <c r="ODM64" s="41"/>
      <c r="ODN64" s="41"/>
      <c r="ODO64" s="41"/>
      <c r="ODP64" s="41"/>
      <c r="ODQ64" s="41"/>
      <c r="ODR64" s="41"/>
      <c r="ODS64" s="41"/>
      <c r="ODT64" s="41"/>
      <c r="ODU64" s="41"/>
      <c r="ODV64" s="41"/>
      <c r="ODW64" s="41"/>
      <c r="ODX64" s="41"/>
      <c r="ODY64" s="41"/>
      <c r="ODZ64" s="41"/>
      <c r="OEA64" s="41"/>
      <c r="OEB64" s="41"/>
      <c r="OEC64" s="41"/>
      <c r="OED64" s="41"/>
      <c r="OEE64" s="41"/>
      <c r="OEF64" s="41"/>
      <c r="OEG64" s="41"/>
      <c r="OEH64" s="41"/>
      <c r="OEI64" s="41"/>
      <c r="OEJ64" s="41"/>
      <c r="OEK64" s="41"/>
      <c r="OEL64" s="41"/>
      <c r="OEM64" s="41"/>
      <c r="OEN64" s="41"/>
      <c r="OEO64" s="41"/>
      <c r="OEP64" s="41"/>
      <c r="OEQ64" s="41"/>
      <c r="OER64" s="41"/>
      <c r="OES64" s="41"/>
      <c r="OET64" s="41"/>
      <c r="OEU64" s="41"/>
      <c r="OEV64" s="41"/>
      <c r="OEW64" s="41"/>
      <c r="OEX64" s="41"/>
      <c r="OEY64" s="41"/>
      <c r="OEZ64" s="41"/>
      <c r="OFA64" s="41"/>
      <c r="OFB64" s="41"/>
      <c r="OFC64" s="41"/>
      <c r="OFD64" s="41"/>
      <c r="OFE64" s="41"/>
      <c r="OFF64" s="41"/>
      <c r="OFG64" s="41"/>
      <c r="OFH64" s="41"/>
      <c r="OFI64" s="41"/>
      <c r="OFJ64" s="41"/>
      <c r="OFK64" s="41"/>
      <c r="OFL64" s="41"/>
      <c r="OFM64" s="41"/>
      <c r="OFN64" s="41"/>
      <c r="OFO64" s="41"/>
      <c r="OFP64" s="41"/>
      <c r="OFQ64" s="41"/>
      <c r="OFR64" s="41"/>
      <c r="OFS64" s="41"/>
      <c r="OFT64" s="41"/>
      <c r="OFU64" s="41"/>
      <c r="OFV64" s="41"/>
      <c r="OFW64" s="41"/>
      <c r="OFX64" s="41"/>
      <c r="OFY64" s="41"/>
      <c r="OFZ64" s="41"/>
      <c r="OGA64" s="41"/>
      <c r="OGB64" s="41"/>
      <c r="OGC64" s="41"/>
      <c r="OGD64" s="41"/>
      <c r="OGE64" s="41"/>
      <c r="OGF64" s="41"/>
      <c r="OGG64" s="41"/>
      <c r="OGH64" s="41"/>
      <c r="OGI64" s="41"/>
      <c r="OGJ64" s="41"/>
      <c r="OGK64" s="41"/>
      <c r="OGL64" s="41"/>
      <c r="OGM64" s="41"/>
      <c r="OGN64" s="41"/>
      <c r="OGO64" s="41"/>
      <c r="OGP64" s="41"/>
      <c r="OGQ64" s="41"/>
      <c r="OGR64" s="41"/>
      <c r="OGS64" s="41"/>
      <c r="OGT64" s="41"/>
      <c r="OGU64" s="41"/>
      <c r="OGV64" s="41"/>
      <c r="OGW64" s="41"/>
      <c r="OGX64" s="41"/>
      <c r="OGY64" s="41"/>
      <c r="OGZ64" s="41"/>
      <c r="OHA64" s="41"/>
      <c r="OHB64" s="41"/>
      <c r="OHC64" s="41"/>
      <c r="OHD64" s="41"/>
      <c r="OHE64" s="41"/>
      <c r="OHF64" s="41"/>
      <c r="OHG64" s="41"/>
      <c r="OHH64" s="41"/>
      <c r="OHI64" s="41"/>
      <c r="OHJ64" s="41"/>
      <c r="OHK64" s="41"/>
      <c r="OHL64" s="41"/>
      <c r="OHM64" s="41"/>
      <c r="OHN64" s="41"/>
      <c r="OHO64" s="41"/>
      <c r="OHP64" s="41"/>
      <c r="OHQ64" s="41"/>
      <c r="OHR64" s="41"/>
      <c r="OHS64" s="41"/>
      <c r="OHT64" s="41"/>
      <c r="OHU64" s="41"/>
      <c r="OHV64" s="41"/>
      <c r="OHW64" s="41"/>
      <c r="OHX64" s="41"/>
      <c r="OHY64" s="41"/>
      <c r="OHZ64" s="41"/>
      <c r="OIA64" s="41"/>
      <c r="OIB64" s="41"/>
      <c r="OIC64" s="41"/>
      <c r="OID64" s="41"/>
      <c r="OIE64" s="41"/>
      <c r="OIF64" s="41"/>
      <c r="OIG64" s="41"/>
      <c r="OIH64" s="41"/>
      <c r="OII64" s="41"/>
      <c r="OIJ64" s="41"/>
      <c r="OIK64" s="41"/>
      <c r="OIL64" s="41"/>
      <c r="OIM64" s="41"/>
      <c r="OIN64" s="41"/>
      <c r="OIO64" s="41"/>
      <c r="OIP64" s="41"/>
      <c r="OIQ64" s="41"/>
      <c r="OIR64" s="41"/>
      <c r="OIS64" s="41"/>
      <c r="OIT64" s="41"/>
      <c r="OIU64" s="41"/>
      <c r="OIV64" s="41"/>
      <c r="OIW64" s="41"/>
      <c r="OIX64" s="41"/>
      <c r="OIY64" s="41"/>
      <c r="OIZ64" s="41"/>
      <c r="OJA64" s="41"/>
      <c r="OJB64" s="41"/>
      <c r="OJC64" s="41"/>
      <c r="OJD64" s="41"/>
      <c r="OJE64" s="41"/>
      <c r="OJF64" s="41"/>
      <c r="OJG64" s="41"/>
      <c r="OJH64" s="41"/>
      <c r="OJI64" s="41"/>
      <c r="OJJ64" s="41"/>
      <c r="OJK64" s="41"/>
      <c r="OJL64" s="41"/>
      <c r="OJM64" s="41"/>
      <c r="OJN64" s="41"/>
      <c r="OJO64" s="41"/>
      <c r="OJP64" s="41"/>
      <c r="OJQ64" s="41"/>
      <c r="OJR64" s="41"/>
      <c r="OJS64" s="41"/>
      <c r="OJT64" s="41"/>
      <c r="OJU64" s="41"/>
      <c r="OJV64" s="41"/>
      <c r="OJW64" s="41"/>
      <c r="OJX64" s="41"/>
      <c r="OJY64" s="41"/>
      <c r="OJZ64" s="41"/>
      <c r="OKA64" s="41"/>
      <c r="OKB64" s="41"/>
      <c r="OKC64" s="41"/>
      <c r="OKD64" s="41"/>
      <c r="OKE64" s="41"/>
      <c r="OKF64" s="41"/>
      <c r="OKG64" s="41"/>
      <c r="OKH64" s="41"/>
      <c r="OKI64" s="41"/>
      <c r="OKJ64" s="41"/>
      <c r="OKK64" s="41"/>
      <c r="OKL64" s="41"/>
      <c r="OKM64" s="41"/>
      <c r="OKN64" s="41"/>
      <c r="OKO64" s="41"/>
      <c r="OKP64" s="41"/>
      <c r="OKQ64" s="41"/>
      <c r="OKR64" s="41"/>
      <c r="OKS64" s="41"/>
      <c r="OKT64" s="41"/>
      <c r="OKU64" s="41"/>
      <c r="OKV64" s="41"/>
      <c r="OKW64" s="41"/>
      <c r="OKX64" s="41"/>
      <c r="OKY64" s="41"/>
      <c r="OKZ64" s="41"/>
      <c r="OLA64" s="41"/>
      <c r="OLB64" s="41"/>
      <c r="OLC64" s="41"/>
      <c r="OLD64" s="41"/>
      <c r="OLE64" s="41"/>
      <c r="OLF64" s="41"/>
      <c r="OLG64" s="41"/>
      <c r="OLH64" s="41"/>
      <c r="OLI64" s="41"/>
      <c r="OLJ64" s="41"/>
      <c r="OLK64" s="41"/>
      <c r="OLL64" s="41"/>
      <c r="OLM64" s="41"/>
      <c r="OLN64" s="41"/>
      <c r="OLO64" s="41"/>
      <c r="OLP64" s="41"/>
      <c r="OLQ64" s="41"/>
      <c r="OLR64" s="41"/>
      <c r="OLS64" s="41"/>
      <c r="OLT64" s="41"/>
      <c r="OLU64" s="41"/>
      <c r="OLV64" s="41"/>
      <c r="OLW64" s="41"/>
      <c r="OLX64" s="41"/>
      <c r="OLY64" s="41"/>
      <c r="OLZ64" s="41"/>
      <c r="OMA64" s="41"/>
      <c r="OMB64" s="41"/>
      <c r="OMC64" s="41"/>
      <c r="OMD64" s="41"/>
      <c r="OME64" s="41"/>
      <c r="OMF64" s="41"/>
      <c r="OMG64" s="41"/>
      <c r="OMH64" s="41"/>
      <c r="OMI64" s="41"/>
      <c r="OMJ64" s="41"/>
      <c r="OMK64" s="41"/>
      <c r="OML64" s="41"/>
      <c r="OMM64" s="41"/>
      <c r="OMN64" s="41"/>
      <c r="OMO64" s="41"/>
      <c r="OMP64" s="41"/>
      <c r="OMQ64" s="41"/>
      <c r="OMR64" s="41"/>
      <c r="OMS64" s="41"/>
      <c r="OMT64" s="41"/>
      <c r="OMU64" s="41"/>
      <c r="OMV64" s="41"/>
      <c r="OMW64" s="41"/>
      <c r="OMX64" s="41"/>
      <c r="OMY64" s="41"/>
      <c r="OMZ64" s="41"/>
      <c r="ONA64" s="41"/>
      <c r="ONB64" s="41"/>
      <c r="ONC64" s="41"/>
      <c r="OND64" s="41"/>
      <c r="ONE64" s="41"/>
      <c r="ONF64" s="41"/>
      <c r="ONG64" s="41"/>
      <c r="ONH64" s="41"/>
      <c r="ONI64" s="41"/>
      <c r="ONJ64" s="41"/>
      <c r="ONK64" s="41"/>
      <c r="ONL64" s="41"/>
      <c r="ONM64" s="41"/>
      <c r="ONN64" s="41"/>
      <c r="ONO64" s="41"/>
      <c r="ONP64" s="41"/>
      <c r="ONQ64" s="41"/>
      <c r="ONR64" s="41"/>
      <c r="ONS64" s="41"/>
      <c r="ONT64" s="41"/>
      <c r="ONU64" s="41"/>
      <c r="ONV64" s="41"/>
      <c r="ONW64" s="41"/>
      <c r="ONX64" s="41"/>
      <c r="ONY64" s="41"/>
      <c r="ONZ64" s="41"/>
      <c r="OOA64" s="41"/>
      <c r="OOB64" s="41"/>
      <c r="OOC64" s="41"/>
      <c r="OOD64" s="41"/>
      <c r="OOE64" s="41"/>
      <c r="OOF64" s="41"/>
      <c r="OOG64" s="41"/>
      <c r="OOH64" s="41"/>
      <c r="OOI64" s="41"/>
      <c r="OOJ64" s="41"/>
      <c r="OOK64" s="41"/>
      <c r="OOL64" s="41"/>
      <c r="OOM64" s="41"/>
      <c r="OON64" s="41"/>
      <c r="OOO64" s="41"/>
      <c r="OOP64" s="41"/>
      <c r="OOQ64" s="41"/>
      <c r="OOR64" s="41"/>
      <c r="OOS64" s="41"/>
      <c r="OOT64" s="41"/>
      <c r="OOU64" s="41"/>
      <c r="OOV64" s="41"/>
      <c r="OOW64" s="41"/>
      <c r="OOX64" s="41"/>
      <c r="OOY64" s="41"/>
      <c r="OOZ64" s="41"/>
      <c r="OPA64" s="41"/>
      <c r="OPB64" s="41"/>
      <c r="OPC64" s="41"/>
      <c r="OPD64" s="41"/>
      <c r="OPE64" s="41"/>
      <c r="OPF64" s="41"/>
      <c r="OPG64" s="41"/>
      <c r="OPH64" s="41"/>
      <c r="OPI64" s="41"/>
      <c r="OPJ64" s="41"/>
      <c r="OPK64" s="41"/>
      <c r="OPL64" s="41"/>
      <c r="OPM64" s="41"/>
      <c r="OPN64" s="41"/>
      <c r="OPO64" s="41"/>
      <c r="OPP64" s="41"/>
      <c r="OPQ64" s="41"/>
      <c r="OPR64" s="41"/>
      <c r="OPS64" s="41"/>
      <c r="OPT64" s="41"/>
      <c r="OPU64" s="41"/>
      <c r="OPV64" s="41"/>
      <c r="OPW64" s="41"/>
      <c r="OPX64" s="41"/>
      <c r="OPY64" s="41"/>
      <c r="OPZ64" s="41"/>
      <c r="OQA64" s="41"/>
      <c r="OQB64" s="41"/>
      <c r="OQC64" s="41"/>
      <c r="OQD64" s="41"/>
      <c r="OQE64" s="41"/>
      <c r="OQF64" s="41"/>
      <c r="OQG64" s="41"/>
      <c r="OQH64" s="41"/>
      <c r="OQI64" s="41"/>
      <c r="OQJ64" s="41"/>
      <c r="OQK64" s="41"/>
      <c r="OQL64" s="41"/>
      <c r="OQM64" s="41"/>
      <c r="OQN64" s="41"/>
      <c r="OQO64" s="41"/>
      <c r="OQP64" s="41"/>
      <c r="OQQ64" s="41"/>
      <c r="OQR64" s="41"/>
      <c r="OQS64" s="41"/>
      <c r="OQT64" s="41"/>
      <c r="OQU64" s="41"/>
      <c r="OQV64" s="41"/>
      <c r="OQW64" s="41"/>
      <c r="OQX64" s="41"/>
      <c r="OQY64" s="41"/>
      <c r="OQZ64" s="41"/>
      <c r="ORA64" s="41"/>
      <c r="ORB64" s="41"/>
      <c r="ORC64" s="41"/>
      <c r="ORD64" s="41"/>
      <c r="ORE64" s="41"/>
      <c r="ORF64" s="41"/>
      <c r="ORG64" s="41"/>
      <c r="ORH64" s="41"/>
      <c r="ORI64" s="41"/>
      <c r="ORJ64" s="41"/>
      <c r="ORK64" s="41"/>
      <c r="ORL64" s="41"/>
      <c r="ORM64" s="41"/>
      <c r="ORN64" s="41"/>
      <c r="ORO64" s="41"/>
      <c r="ORP64" s="41"/>
      <c r="ORQ64" s="41"/>
      <c r="ORR64" s="41"/>
      <c r="ORS64" s="41"/>
      <c r="ORT64" s="41"/>
      <c r="ORU64" s="41"/>
      <c r="ORV64" s="41"/>
      <c r="ORW64" s="41"/>
      <c r="ORX64" s="41"/>
      <c r="ORY64" s="41"/>
      <c r="ORZ64" s="41"/>
      <c r="OSA64" s="41"/>
      <c r="OSB64" s="41"/>
      <c r="OSC64" s="41"/>
      <c r="OSD64" s="41"/>
      <c r="OSE64" s="41"/>
      <c r="OSF64" s="41"/>
      <c r="OSG64" s="41"/>
      <c r="OSH64" s="41"/>
      <c r="OSI64" s="41"/>
      <c r="OSJ64" s="41"/>
      <c r="OSK64" s="41"/>
      <c r="OSL64" s="41"/>
      <c r="OSM64" s="41"/>
      <c r="OSN64" s="41"/>
      <c r="OSO64" s="41"/>
      <c r="OSP64" s="41"/>
      <c r="OSQ64" s="41"/>
      <c r="OSR64" s="41"/>
      <c r="OSS64" s="41"/>
      <c r="OST64" s="41"/>
      <c r="OSU64" s="41"/>
      <c r="OSV64" s="41"/>
      <c r="OSW64" s="41"/>
      <c r="OSX64" s="41"/>
      <c r="OSY64" s="41"/>
      <c r="OSZ64" s="41"/>
      <c r="OTA64" s="41"/>
      <c r="OTB64" s="41"/>
      <c r="OTC64" s="41"/>
      <c r="OTD64" s="41"/>
      <c r="OTE64" s="41"/>
      <c r="OTF64" s="41"/>
      <c r="OTG64" s="41"/>
      <c r="OTH64" s="41"/>
      <c r="OTI64" s="41"/>
      <c r="OTJ64" s="41"/>
      <c r="OTK64" s="41"/>
      <c r="OTL64" s="41"/>
      <c r="OTM64" s="41"/>
      <c r="OTN64" s="41"/>
      <c r="OTO64" s="41"/>
      <c r="OTP64" s="41"/>
      <c r="OTQ64" s="41"/>
      <c r="OTR64" s="41"/>
      <c r="OTS64" s="41"/>
      <c r="OTT64" s="41"/>
      <c r="OTU64" s="41"/>
      <c r="OTV64" s="41"/>
      <c r="OTW64" s="41"/>
      <c r="OTX64" s="41"/>
      <c r="OTY64" s="41"/>
      <c r="OTZ64" s="41"/>
      <c r="OUA64" s="41"/>
      <c r="OUB64" s="41"/>
      <c r="OUC64" s="41"/>
      <c r="OUD64" s="41"/>
      <c r="OUE64" s="41"/>
      <c r="OUF64" s="41"/>
      <c r="OUG64" s="41"/>
      <c r="OUH64" s="41"/>
      <c r="OUI64" s="41"/>
      <c r="OUJ64" s="41"/>
      <c r="OUK64" s="41"/>
      <c r="OUL64" s="41"/>
      <c r="OUM64" s="41"/>
      <c r="OUN64" s="41"/>
      <c r="OUO64" s="41"/>
      <c r="OUP64" s="41"/>
      <c r="OUQ64" s="41"/>
      <c r="OUR64" s="41"/>
      <c r="OUS64" s="41"/>
      <c r="OUT64" s="41"/>
      <c r="OUU64" s="41"/>
      <c r="OUV64" s="41"/>
      <c r="OUW64" s="41"/>
      <c r="OUX64" s="41"/>
      <c r="OUY64" s="41"/>
      <c r="OUZ64" s="41"/>
      <c r="OVA64" s="41"/>
      <c r="OVB64" s="41"/>
      <c r="OVC64" s="41"/>
      <c r="OVD64" s="41"/>
      <c r="OVE64" s="41"/>
      <c r="OVF64" s="41"/>
      <c r="OVG64" s="41"/>
      <c r="OVH64" s="41"/>
      <c r="OVI64" s="41"/>
      <c r="OVJ64" s="41"/>
      <c r="OVK64" s="41"/>
      <c r="OVL64" s="41"/>
      <c r="OVM64" s="41"/>
      <c r="OVN64" s="41"/>
      <c r="OVO64" s="41"/>
      <c r="OVP64" s="41"/>
      <c r="OVQ64" s="41"/>
      <c r="OVR64" s="41"/>
      <c r="OVS64" s="41"/>
      <c r="OVT64" s="41"/>
      <c r="OVU64" s="41"/>
      <c r="OVV64" s="41"/>
      <c r="OVW64" s="41"/>
      <c r="OVX64" s="41"/>
      <c r="OVY64" s="41"/>
      <c r="OVZ64" s="41"/>
      <c r="OWA64" s="41"/>
      <c r="OWB64" s="41"/>
      <c r="OWC64" s="41"/>
      <c r="OWD64" s="41"/>
      <c r="OWE64" s="41"/>
      <c r="OWF64" s="41"/>
      <c r="OWG64" s="41"/>
      <c r="OWH64" s="41"/>
      <c r="OWI64" s="41"/>
      <c r="OWJ64" s="41"/>
      <c r="OWK64" s="41"/>
      <c r="OWL64" s="41"/>
      <c r="OWM64" s="41"/>
      <c r="OWN64" s="41"/>
      <c r="OWO64" s="41"/>
      <c r="OWP64" s="41"/>
      <c r="OWQ64" s="41"/>
      <c r="OWR64" s="41"/>
      <c r="OWS64" s="41"/>
      <c r="OWT64" s="41"/>
      <c r="OWU64" s="41"/>
      <c r="OWV64" s="41"/>
      <c r="OWW64" s="41"/>
      <c r="OWX64" s="41"/>
      <c r="OWY64" s="41"/>
      <c r="OWZ64" s="41"/>
      <c r="OXA64" s="41"/>
      <c r="OXB64" s="41"/>
      <c r="OXC64" s="41"/>
      <c r="OXD64" s="41"/>
      <c r="OXE64" s="41"/>
      <c r="OXF64" s="41"/>
      <c r="OXG64" s="41"/>
      <c r="OXH64" s="41"/>
      <c r="OXI64" s="41"/>
      <c r="OXJ64" s="41"/>
      <c r="OXK64" s="41"/>
      <c r="OXL64" s="41"/>
      <c r="OXM64" s="41"/>
      <c r="OXN64" s="41"/>
      <c r="OXO64" s="41"/>
      <c r="OXP64" s="41"/>
      <c r="OXQ64" s="41"/>
      <c r="OXR64" s="41"/>
      <c r="OXS64" s="41"/>
      <c r="OXT64" s="41"/>
      <c r="OXU64" s="41"/>
      <c r="OXV64" s="41"/>
      <c r="OXW64" s="41"/>
      <c r="OXX64" s="41"/>
      <c r="OXY64" s="41"/>
      <c r="OXZ64" s="41"/>
      <c r="OYA64" s="41"/>
      <c r="OYB64" s="41"/>
      <c r="OYC64" s="41"/>
      <c r="OYD64" s="41"/>
      <c r="OYE64" s="41"/>
      <c r="OYF64" s="41"/>
      <c r="OYG64" s="41"/>
      <c r="OYH64" s="41"/>
      <c r="OYI64" s="41"/>
      <c r="OYJ64" s="41"/>
      <c r="OYK64" s="41"/>
      <c r="OYL64" s="41"/>
      <c r="OYM64" s="41"/>
      <c r="OYN64" s="41"/>
      <c r="OYO64" s="41"/>
      <c r="OYP64" s="41"/>
      <c r="OYQ64" s="41"/>
      <c r="OYR64" s="41"/>
      <c r="OYS64" s="41"/>
      <c r="OYT64" s="41"/>
      <c r="OYU64" s="41"/>
      <c r="OYV64" s="41"/>
      <c r="OYW64" s="41"/>
      <c r="OYX64" s="41"/>
      <c r="OYY64" s="41"/>
      <c r="OYZ64" s="41"/>
      <c r="OZA64" s="41"/>
      <c r="OZB64" s="41"/>
      <c r="OZC64" s="41"/>
      <c r="OZD64" s="41"/>
      <c r="OZE64" s="41"/>
      <c r="OZF64" s="41"/>
      <c r="OZG64" s="41"/>
      <c r="OZH64" s="41"/>
      <c r="OZI64" s="41"/>
      <c r="OZJ64" s="41"/>
      <c r="OZK64" s="41"/>
      <c r="OZL64" s="41"/>
      <c r="OZM64" s="41"/>
      <c r="OZN64" s="41"/>
      <c r="OZO64" s="41"/>
      <c r="OZP64" s="41"/>
      <c r="OZQ64" s="41"/>
      <c r="OZR64" s="41"/>
      <c r="OZS64" s="41"/>
      <c r="OZT64" s="41"/>
      <c r="OZU64" s="41"/>
      <c r="OZV64" s="41"/>
      <c r="OZW64" s="41"/>
      <c r="OZX64" s="41"/>
      <c r="OZY64" s="41"/>
      <c r="OZZ64" s="41"/>
      <c r="PAA64" s="41"/>
      <c r="PAB64" s="41"/>
      <c r="PAC64" s="41"/>
      <c r="PAD64" s="41"/>
      <c r="PAE64" s="41"/>
      <c r="PAF64" s="41"/>
      <c r="PAG64" s="41"/>
      <c r="PAH64" s="41"/>
      <c r="PAI64" s="41"/>
      <c r="PAJ64" s="41"/>
      <c r="PAK64" s="41"/>
      <c r="PAL64" s="41"/>
      <c r="PAM64" s="41"/>
      <c r="PAN64" s="41"/>
      <c r="PAO64" s="41"/>
      <c r="PAP64" s="41"/>
      <c r="PAQ64" s="41"/>
      <c r="PAR64" s="41"/>
      <c r="PAS64" s="41"/>
      <c r="PAT64" s="41"/>
      <c r="PAU64" s="41"/>
      <c r="PAV64" s="41"/>
      <c r="PAW64" s="41"/>
      <c r="PAX64" s="41"/>
      <c r="PAY64" s="41"/>
      <c r="PAZ64" s="41"/>
      <c r="PBA64" s="41"/>
      <c r="PBB64" s="41"/>
      <c r="PBC64" s="41"/>
      <c r="PBD64" s="41"/>
      <c r="PBE64" s="41"/>
      <c r="PBF64" s="41"/>
      <c r="PBG64" s="41"/>
      <c r="PBH64" s="41"/>
      <c r="PBI64" s="41"/>
      <c r="PBJ64" s="41"/>
      <c r="PBK64" s="41"/>
      <c r="PBL64" s="41"/>
      <c r="PBM64" s="41"/>
      <c r="PBN64" s="41"/>
      <c r="PBO64" s="41"/>
      <c r="PBP64" s="41"/>
      <c r="PBQ64" s="41"/>
      <c r="PBR64" s="41"/>
      <c r="PBS64" s="41"/>
      <c r="PBT64" s="41"/>
      <c r="PBU64" s="41"/>
      <c r="PBV64" s="41"/>
      <c r="PBW64" s="41"/>
      <c r="PBX64" s="41"/>
      <c r="PBY64" s="41"/>
      <c r="PBZ64" s="41"/>
      <c r="PCA64" s="41"/>
      <c r="PCB64" s="41"/>
      <c r="PCC64" s="41"/>
      <c r="PCD64" s="41"/>
      <c r="PCE64" s="41"/>
      <c r="PCF64" s="41"/>
      <c r="PCG64" s="41"/>
      <c r="PCH64" s="41"/>
      <c r="PCI64" s="41"/>
      <c r="PCJ64" s="41"/>
      <c r="PCK64" s="41"/>
      <c r="PCL64" s="41"/>
      <c r="PCM64" s="41"/>
      <c r="PCN64" s="41"/>
      <c r="PCO64" s="41"/>
      <c r="PCP64" s="41"/>
      <c r="PCQ64" s="41"/>
      <c r="PCR64" s="41"/>
      <c r="PCS64" s="41"/>
      <c r="PCT64" s="41"/>
      <c r="PCU64" s="41"/>
      <c r="PCV64" s="41"/>
      <c r="PCW64" s="41"/>
      <c r="PCX64" s="41"/>
      <c r="PCY64" s="41"/>
      <c r="PCZ64" s="41"/>
      <c r="PDA64" s="41"/>
      <c r="PDB64" s="41"/>
      <c r="PDC64" s="41"/>
      <c r="PDD64" s="41"/>
      <c r="PDE64" s="41"/>
      <c r="PDF64" s="41"/>
      <c r="PDG64" s="41"/>
      <c r="PDH64" s="41"/>
      <c r="PDI64" s="41"/>
      <c r="PDJ64" s="41"/>
      <c r="PDK64" s="41"/>
      <c r="PDL64" s="41"/>
      <c r="PDM64" s="41"/>
      <c r="PDN64" s="41"/>
      <c r="PDO64" s="41"/>
      <c r="PDP64" s="41"/>
      <c r="PDQ64" s="41"/>
      <c r="PDR64" s="41"/>
      <c r="PDS64" s="41"/>
      <c r="PDT64" s="41"/>
      <c r="PDU64" s="41"/>
      <c r="PDV64" s="41"/>
      <c r="PDW64" s="41"/>
      <c r="PDX64" s="41"/>
      <c r="PDY64" s="41"/>
      <c r="PDZ64" s="41"/>
      <c r="PEA64" s="41"/>
      <c r="PEB64" s="41"/>
      <c r="PEC64" s="41"/>
      <c r="PED64" s="41"/>
      <c r="PEE64" s="41"/>
      <c r="PEF64" s="41"/>
      <c r="PEG64" s="41"/>
      <c r="PEH64" s="41"/>
      <c r="PEI64" s="41"/>
      <c r="PEJ64" s="41"/>
      <c r="PEK64" s="41"/>
      <c r="PEL64" s="41"/>
      <c r="PEM64" s="41"/>
      <c r="PEN64" s="41"/>
      <c r="PEO64" s="41"/>
      <c r="PEP64" s="41"/>
      <c r="PEQ64" s="41"/>
      <c r="PER64" s="41"/>
      <c r="PES64" s="41"/>
      <c r="PET64" s="41"/>
      <c r="PEU64" s="41"/>
      <c r="PEV64" s="41"/>
      <c r="PEW64" s="41"/>
      <c r="PEX64" s="41"/>
      <c r="PEY64" s="41"/>
      <c r="PEZ64" s="41"/>
      <c r="PFA64" s="41"/>
      <c r="PFB64" s="41"/>
      <c r="PFC64" s="41"/>
      <c r="PFD64" s="41"/>
      <c r="PFE64" s="41"/>
      <c r="PFF64" s="41"/>
      <c r="PFG64" s="41"/>
      <c r="PFH64" s="41"/>
      <c r="PFI64" s="41"/>
      <c r="PFJ64" s="41"/>
      <c r="PFK64" s="41"/>
      <c r="PFL64" s="41"/>
      <c r="PFM64" s="41"/>
      <c r="PFN64" s="41"/>
      <c r="PFO64" s="41"/>
      <c r="PFP64" s="41"/>
      <c r="PFQ64" s="41"/>
      <c r="PFR64" s="41"/>
      <c r="PFS64" s="41"/>
      <c r="PFT64" s="41"/>
      <c r="PFU64" s="41"/>
      <c r="PFV64" s="41"/>
      <c r="PFW64" s="41"/>
      <c r="PFX64" s="41"/>
      <c r="PFY64" s="41"/>
      <c r="PFZ64" s="41"/>
      <c r="PGA64" s="41"/>
      <c r="PGB64" s="41"/>
      <c r="PGC64" s="41"/>
      <c r="PGD64" s="41"/>
      <c r="PGE64" s="41"/>
      <c r="PGF64" s="41"/>
      <c r="PGG64" s="41"/>
      <c r="PGH64" s="41"/>
      <c r="PGI64" s="41"/>
      <c r="PGJ64" s="41"/>
      <c r="PGK64" s="41"/>
      <c r="PGL64" s="41"/>
      <c r="PGM64" s="41"/>
      <c r="PGN64" s="41"/>
      <c r="PGO64" s="41"/>
      <c r="PGP64" s="41"/>
      <c r="PGQ64" s="41"/>
      <c r="PGR64" s="41"/>
      <c r="PGS64" s="41"/>
      <c r="PGT64" s="41"/>
      <c r="PGU64" s="41"/>
      <c r="PGV64" s="41"/>
      <c r="PGW64" s="41"/>
      <c r="PGX64" s="41"/>
      <c r="PGY64" s="41"/>
      <c r="PGZ64" s="41"/>
      <c r="PHA64" s="41"/>
      <c r="PHB64" s="41"/>
      <c r="PHC64" s="41"/>
      <c r="PHD64" s="41"/>
      <c r="PHE64" s="41"/>
      <c r="PHF64" s="41"/>
      <c r="PHG64" s="41"/>
      <c r="PHH64" s="41"/>
      <c r="PHI64" s="41"/>
      <c r="PHJ64" s="41"/>
      <c r="PHK64" s="41"/>
      <c r="PHL64" s="41"/>
      <c r="PHM64" s="41"/>
      <c r="PHN64" s="41"/>
      <c r="PHO64" s="41"/>
      <c r="PHP64" s="41"/>
      <c r="PHQ64" s="41"/>
      <c r="PHR64" s="41"/>
      <c r="PHS64" s="41"/>
      <c r="PHT64" s="41"/>
      <c r="PHU64" s="41"/>
      <c r="PHV64" s="41"/>
      <c r="PHW64" s="41"/>
      <c r="PHX64" s="41"/>
      <c r="PHY64" s="41"/>
      <c r="PHZ64" s="41"/>
      <c r="PIA64" s="41"/>
      <c r="PIB64" s="41"/>
      <c r="PIC64" s="41"/>
      <c r="PID64" s="41"/>
      <c r="PIE64" s="41"/>
      <c r="PIF64" s="41"/>
      <c r="PIG64" s="41"/>
      <c r="PIH64" s="41"/>
      <c r="PII64" s="41"/>
      <c r="PIJ64" s="41"/>
      <c r="PIK64" s="41"/>
      <c r="PIL64" s="41"/>
      <c r="PIM64" s="41"/>
      <c r="PIN64" s="41"/>
      <c r="PIO64" s="41"/>
      <c r="PIP64" s="41"/>
      <c r="PIQ64" s="41"/>
      <c r="PIR64" s="41"/>
      <c r="PIS64" s="41"/>
      <c r="PIT64" s="41"/>
      <c r="PIU64" s="41"/>
      <c r="PIV64" s="41"/>
      <c r="PIW64" s="41"/>
      <c r="PIX64" s="41"/>
      <c r="PIY64" s="41"/>
      <c r="PIZ64" s="41"/>
      <c r="PJA64" s="41"/>
      <c r="PJB64" s="41"/>
      <c r="PJC64" s="41"/>
      <c r="PJD64" s="41"/>
      <c r="PJE64" s="41"/>
      <c r="PJF64" s="41"/>
      <c r="PJG64" s="41"/>
      <c r="PJH64" s="41"/>
      <c r="PJI64" s="41"/>
      <c r="PJJ64" s="41"/>
      <c r="PJK64" s="41"/>
      <c r="PJL64" s="41"/>
      <c r="PJM64" s="41"/>
      <c r="PJN64" s="41"/>
      <c r="PJO64" s="41"/>
      <c r="PJP64" s="41"/>
      <c r="PJQ64" s="41"/>
      <c r="PJR64" s="41"/>
      <c r="PJS64" s="41"/>
      <c r="PJT64" s="41"/>
      <c r="PJU64" s="41"/>
      <c r="PJV64" s="41"/>
      <c r="PJW64" s="41"/>
      <c r="PJX64" s="41"/>
      <c r="PJY64" s="41"/>
      <c r="PJZ64" s="41"/>
      <c r="PKA64" s="41"/>
      <c r="PKB64" s="41"/>
      <c r="PKC64" s="41"/>
      <c r="PKD64" s="41"/>
      <c r="PKE64" s="41"/>
      <c r="PKF64" s="41"/>
      <c r="PKG64" s="41"/>
      <c r="PKH64" s="41"/>
      <c r="PKI64" s="41"/>
      <c r="PKJ64" s="41"/>
      <c r="PKK64" s="41"/>
      <c r="PKL64" s="41"/>
      <c r="PKM64" s="41"/>
      <c r="PKN64" s="41"/>
      <c r="PKO64" s="41"/>
      <c r="PKP64" s="41"/>
      <c r="PKQ64" s="41"/>
      <c r="PKR64" s="41"/>
      <c r="PKS64" s="41"/>
      <c r="PKT64" s="41"/>
      <c r="PKU64" s="41"/>
      <c r="PKV64" s="41"/>
      <c r="PKW64" s="41"/>
      <c r="PKX64" s="41"/>
      <c r="PKY64" s="41"/>
      <c r="PKZ64" s="41"/>
      <c r="PLA64" s="41"/>
      <c r="PLB64" s="41"/>
      <c r="PLC64" s="41"/>
      <c r="PLD64" s="41"/>
      <c r="PLE64" s="41"/>
      <c r="PLF64" s="41"/>
      <c r="PLG64" s="41"/>
      <c r="PLH64" s="41"/>
      <c r="PLI64" s="41"/>
      <c r="PLJ64" s="41"/>
      <c r="PLK64" s="41"/>
      <c r="PLL64" s="41"/>
      <c r="PLM64" s="41"/>
      <c r="PLN64" s="41"/>
      <c r="PLO64" s="41"/>
      <c r="PLP64" s="41"/>
      <c r="PLQ64" s="41"/>
      <c r="PLR64" s="41"/>
      <c r="PLS64" s="41"/>
      <c r="PLT64" s="41"/>
      <c r="PLU64" s="41"/>
      <c r="PLV64" s="41"/>
      <c r="PLW64" s="41"/>
      <c r="PLX64" s="41"/>
      <c r="PLY64" s="41"/>
      <c r="PLZ64" s="41"/>
      <c r="PMA64" s="41"/>
      <c r="PMB64" s="41"/>
      <c r="PMC64" s="41"/>
      <c r="PMD64" s="41"/>
      <c r="PME64" s="41"/>
      <c r="PMF64" s="41"/>
      <c r="PMG64" s="41"/>
      <c r="PMH64" s="41"/>
      <c r="PMI64" s="41"/>
      <c r="PMJ64" s="41"/>
      <c r="PMK64" s="41"/>
      <c r="PML64" s="41"/>
      <c r="PMM64" s="41"/>
      <c r="PMN64" s="41"/>
      <c r="PMO64" s="41"/>
      <c r="PMP64" s="41"/>
      <c r="PMQ64" s="41"/>
      <c r="PMR64" s="41"/>
      <c r="PMS64" s="41"/>
      <c r="PMT64" s="41"/>
      <c r="PMU64" s="41"/>
      <c r="PMV64" s="41"/>
      <c r="PMW64" s="41"/>
      <c r="PMX64" s="41"/>
      <c r="PMY64" s="41"/>
      <c r="PMZ64" s="41"/>
      <c r="PNA64" s="41"/>
      <c r="PNB64" s="41"/>
      <c r="PNC64" s="41"/>
      <c r="PND64" s="41"/>
      <c r="PNE64" s="41"/>
      <c r="PNF64" s="41"/>
      <c r="PNG64" s="41"/>
      <c r="PNH64" s="41"/>
      <c r="PNI64" s="41"/>
      <c r="PNJ64" s="41"/>
      <c r="PNK64" s="41"/>
      <c r="PNL64" s="41"/>
      <c r="PNM64" s="41"/>
      <c r="PNN64" s="41"/>
      <c r="PNO64" s="41"/>
      <c r="PNP64" s="41"/>
      <c r="PNQ64" s="41"/>
      <c r="PNR64" s="41"/>
      <c r="PNS64" s="41"/>
      <c r="PNT64" s="41"/>
      <c r="PNU64" s="41"/>
      <c r="PNV64" s="41"/>
      <c r="PNW64" s="41"/>
      <c r="PNX64" s="41"/>
      <c r="PNY64" s="41"/>
      <c r="PNZ64" s="41"/>
      <c r="POA64" s="41"/>
      <c r="POB64" s="41"/>
      <c r="POC64" s="41"/>
      <c r="POD64" s="41"/>
      <c r="POE64" s="41"/>
      <c r="POF64" s="41"/>
      <c r="POG64" s="41"/>
      <c r="POH64" s="41"/>
      <c r="POI64" s="41"/>
      <c r="POJ64" s="41"/>
      <c r="POK64" s="41"/>
      <c r="POL64" s="41"/>
      <c r="POM64" s="41"/>
      <c r="PON64" s="41"/>
      <c r="POO64" s="41"/>
      <c r="POP64" s="41"/>
      <c r="POQ64" s="41"/>
      <c r="POR64" s="41"/>
      <c r="POS64" s="41"/>
      <c r="POT64" s="41"/>
      <c r="POU64" s="41"/>
      <c r="POV64" s="41"/>
      <c r="POW64" s="41"/>
      <c r="POX64" s="41"/>
      <c r="POY64" s="41"/>
      <c r="POZ64" s="41"/>
      <c r="PPA64" s="41"/>
      <c r="PPB64" s="41"/>
      <c r="PPC64" s="41"/>
      <c r="PPD64" s="41"/>
      <c r="PPE64" s="41"/>
      <c r="PPF64" s="41"/>
      <c r="PPG64" s="41"/>
      <c r="PPH64" s="41"/>
      <c r="PPI64" s="41"/>
      <c r="PPJ64" s="41"/>
      <c r="PPK64" s="41"/>
      <c r="PPL64" s="41"/>
      <c r="PPM64" s="41"/>
      <c r="PPN64" s="41"/>
      <c r="PPO64" s="41"/>
      <c r="PPP64" s="41"/>
      <c r="PPQ64" s="41"/>
      <c r="PPR64" s="41"/>
      <c r="PPS64" s="41"/>
      <c r="PPT64" s="41"/>
      <c r="PPU64" s="41"/>
      <c r="PPV64" s="41"/>
      <c r="PPW64" s="41"/>
      <c r="PPX64" s="41"/>
      <c r="PPY64" s="41"/>
      <c r="PPZ64" s="41"/>
      <c r="PQA64" s="41"/>
      <c r="PQB64" s="41"/>
      <c r="PQC64" s="41"/>
      <c r="PQD64" s="41"/>
      <c r="PQE64" s="41"/>
      <c r="PQF64" s="41"/>
      <c r="PQG64" s="41"/>
      <c r="PQH64" s="41"/>
      <c r="PQI64" s="41"/>
      <c r="PQJ64" s="41"/>
      <c r="PQK64" s="41"/>
      <c r="PQL64" s="41"/>
      <c r="PQM64" s="41"/>
      <c r="PQN64" s="41"/>
      <c r="PQO64" s="41"/>
      <c r="PQP64" s="41"/>
      <c r="PQQ64" s="41"/>
      <c r="PQR64" s="41"/>
      <c r="PQS64" s="41"/>
      <c r="PQT64" s="41"/>
      <c r="PQU64" s="41"/>
      <c r="PQV64" s="41"/>
      <c r="PQW64" s="41"/>
      <c r="PQX64" s="41"/>
      <c r="PQY64" s="41"/>
      <c r="PQZ64" s="41"/>
      <c r="PRA64" s="41"/>
      <c r="PRB64" s="41"/>
      <c r="PRC64" s="41"/>
      <c r="PRD64" s="41"/>
      <c r="PRE64" s="41"/>
      <c r="PRF64" s="41"/>
      <c r="PRG64" s="41"/>
      <c r="PRH64" s="41"/>
      <c r="PRI64" s="41"/>
      <c r="PRJ64" s="41"/>
      <c r="PRK64" s="41"/>
      <c r="PRL64" s="41"/>
      <c r="PRM64" s="41"/>
      <c r="PRN64" s="41"/>
      <c r="PRO64" s="41"/>
      <c r="PRP64" s="41"/>
      <c r="PRQ64" s="41"/>
      <c r="PRR64" s="41"/>
      <c r="PRS64" s="41"/>
      <c r="PRT64" s="41"/>
      <c r="PRU64" s="41"/>
      <c r="PRV64" s="41"/>
      <c r="PRW64" s="41"/>
      <c r="PRX64" s="41"/>
      <c r="PRY64" s="41"/>
      <c r="PRZ64" s="41"/>
      <c r="PSA64" s="41"/>
      <c r="PSB64" s="41"/>
      <c r="PSC64" s="41"/>
      <c r="PSD64" s="41"/>
      <c r="PSE64" s="41"/>
      <c r="PSF64" s="41"/>
      <c r="PSG64" s="41"/>
      <c r="PSH64" s="41"/>
      <c r="PSI64" s="41"/>
      <c r="PSJ64" s="41"/>
      <c r="PSK64" s="41"/>
      <c r="PSL64" s="41"/>
      <c r="PSM64" s="41"/>
      <c r="PSN64" s="41"/>
      <c r="PSO64" s="41"/>
      <c r="PSP64" s="41"/>
      <c r="PSQ64" s="41"/>
      <c r="PSR64" s="41"/>
      <c r="PSS64" s="41"/>
      <c r="PST64" s="41"/>
      <c r="PSU64" s="41"/>
      <c r="PSV64" s="41"/>
      <c r="PSW64" s="41"/>
      <c r="PSX64" s="41"/>
      <c r="PSY64" s="41"/>
      <c r="PSZ64" s="41"/>
      <c r="PTA64" s="41"/>
      <c r="PTB64" s="41"/>
      <c r="PTC64" s="41"/>
      <c r="PTD64" s="41"/>
      <c r="PTE64" s="41"/>
      <c r="PTF64" s="41"/>
      <c r="PTG64" s="41"/>
      <c r="PTH64" s="41"/>
      <c r="PTI64" s="41"/>
      <c r="PTJ64" s="41"/>
      <c r="PTK64" s="41"/>
      <c r="PTL64" s="41"/>
      <c r="PTM64" s="41"/>
      <c r="PTN64" s="41"/>
      <c r="PTO64" s="41"/>
      <c r="PTP64" s="41"/>
      <c r="PTQ64" s="41"/>
      <c r="PTR64" s="41"/>
      <c r="PTS64" s="41"/>
      <c r="PTT64" s="41"/>
      <c r="PTU64" s="41"/>
      <c r="PTV64" s="41"/>
      <c r="PTW64" s="41"/>
      <c r="PTX64" s="41"/>
      <c r="PTY64" s="41"/>
      <c r="PTZ64" s="41"/>
      <c r="PUA64" s="41"/>
      <c r="PUB64" s="41"/>
      <c r="PUC64" s="41"/>
      <c r="PUD64" s="41"/>
      <c r="PUE64" s="41"/>
      <c r="PUF64" s="41"/>
      <c r="PUG64" s="41"/>
      <c r="PUH64" s="41"/>
      <c r="PUI64" s="41"/>
      <c r="PUJ64" s="41"/>
      <c r="PUK64" s="41"/>
      <c r="PUL64" s="41"/>
      <c r="PUM64" s="41"/>
      <c r="PUN64" s="41"/>
      <c r="PUO64" s="41"/>
      <c r="PUP64" s="41"/>
      <c r="PUQ64" s="41"/>
      <c r="PUR64" s="41"/>
      <c r="PUS64" s="41"/>
      <c r="PUT64" s="41"/>
      <c r="PUU64" s="41"/>
      <c r="PUV64" s="41"/>
      <c r="PUW64" s="41"/>
      <c r="PUX64" s="41"/>
      <c r="PUY64" s="41"/>
      <c r="PUZ64" s="41"/>
      <c r="PVA64" s="41"/>
      <c r="PVB64" s="41"/>
      <c r="PVC64" s="41"/>
      <c r="PVD64" s="41"/>
      <c r="PVE64" s="41"/>
      <c r="PVF64" s="41"/>
      <c r="PVG64" s="41"/>
      <c r="PVH64" s="41"/>
      <c r="PVI64" s="41"/>
      <c r="PVJ64" s="41"/>
      <c r="PVK64" s="41"/>
      <c r="PVL64" s="41"/>
      <c r="PVM64" s="41"/>
      <c r="PVN64" s="41"/>
      <c r="PVO64" s="41"/>
      <c r="PVP64" s="41"/>
      <c r="PVQ64" s="41"/>
      <c r="PVR64" s="41"/>
      <c r="PVS64" s="41"/>
      <c r="PVT64" s="41"/>
      <c r="PVU64" s="41"/>
      <c r="PVV64" s="41"/>
      <c r="PVW64" s="41"/>
      <c r="PVX64" s="41"/>
      <c r="PVY64" s="41"/>
      <c r="PVZ64" s="41"/>
      <c r="PWA64" s="41"/>
      <c r="PWB64" s="41"/>
      <c r="PWC64" s="41"/>
      <c r="PWD64" s="41"/>
      <c r="PWE64" s="41"/>
      <c r="PWF64" s="41"/>
      <c r="PWG64" s="41"/>
      <c r="PWH64" s="41"/>
      <c r="PWI64" s="41"/>
      <c r="PWJ64" s="41"/>
      <c r="PWK64" s="41"/>
      <c r="PWL64" s="41"/>
      <c r="PWM64" s="41"/>
      <c r="PWN64" s="41"/>
      <c r="PWO64" s="41"/>
      <c r="PWP64" s="41"/>
      <c r="PWQ64" s="41"/>
      <c r="PWR64" s="41"/>
      <c r="PWS64" s="41"/>
      <c r="PWT64" s="41"/>
      <c r="PWU64" s="41"/>
      <c r="PWV64" s="41"/>
      <c r="PWW64" s="41"/>
      <c r="PWX64" s="41"/>
      <c r="PWY64" s="41"/>
      <c r="PWZ64" s="41"/>
      <c r="PXA64" s="41"/>
      <c r="PXB64" s="41"/>
      <c r="PXC64" s="41"/>
      <c r="PXD64" s="41"/>
      <c r="PXE64" s="41"/>
      <c r="PXF64" s="41"/>
      <c r="PXG64" s="41"/>
      <c r="PXH64" s="41"/>
      <c r="PXI64" s="41"/>
      <c r="PXJ64" s="41"/>
      <c r="PXK64" s="41"/>
      <c r="PXL64" s="41"/>
      <c r="PXM64" s="41"/>
      <c r="PXN64" s="41"/>
      <c r="PXO64" s="41"/>
      <c r="PXP64" s="41"/>
      <c r="PXQ64" s="41"/>
      <c r="PXR64" s="41"/>
      <c r="PXS64" s="41"/>
      <c r="PXT64" s="41"/>
      <c r="PXU64" s="41"/>
      <c r="PXV64" s="41"/>
      <c r="PXW64" s="41"/>
      <c r="PXX64" s="41"/>
      <c r="PXY64" s="41"/>
      <c r="PXZ64" s="41"/>
      <c r="PYA64" s="41"/>
      <c r="PYB64" s="41"/>
      <c r="PYC64" s="41"/>
      <c r="PYD64" s="41"/>
      <c r="PYE64" s="41"/>
      <c r="PYF64" s="41"/>
      <c r="PYG64" s="41"/>
      <c r="PYH64" s="41"/>
      <c r="PYI64" s="41"/>
      <c r="PYJ64" s="41"/>
      <c r="PYK64" s="41"/>
      <c r="PYL64" s="41"/>
      <c r="PYM64" s="41"/>
      <c r="PYN64" s="41"/>
      <c r="PYO64" s="41"/>
      <c r="PYP64" s="41"/>
      <c r="PYQ64" s="41"/>
      <c r="PYR64" s="41"/>
      <c r="PYS64" s="41"/>
      <c r="PYT64" s="41"/>
      <c r="PYU64" s="41"/>
      <c r="PYV64" s="41"/>
      <c r="PYW64" s="41"/>
      <c r="PYX64" s="41"/>
      <c r="PYY64" s="41"/>
      <c r="PYZ64" s="41"/>
      <c r="PZA64" s="41"/>
      <c r="PZB64" s="41"/>
      <c r="PZC64" s="41"/>
      <c r="PZD64" s="41"/>
      <c r="PZE64" s="41"/>
      <c r="PZF64" s="41"/>
      <c r="PZG64" s="41"/>
      <c r="PZH64" s="41"/>
      <c r="PZI64" s="41"/>
      <c r="PZJ64" s="41"/>
      <c r="PZK64" s="41"/>
      <c r="PZL64" s="41"/>
      <c r="PZM64" s="41"/>
      <c r="PZN64" s="41"/>
      <c r="PZO64" s="41"/>
      <c r="PZP64" s="41"/>
      <c r="PZQ64" s="41"/>
      <c r="PZR64" s="41"/>
      <c r="PZS64" s="41"/>
      <c r="PZT64" s="41"/>
      <c r="PZU64" s="41"/>
      <c r="PZV64" s="41"/>
      <c r="PZW64" s="41"/>
      <c r="PZX64" s="41"/>
      <c r="PZY64" s="41"/>
      <c r="PZZ64" s="41"/>
      <c r="QAA64" s="41"/>
      <c r="QAB64" s="41"/>
      <c r="QAC64" s="41"/>
      <c r="QAD64" s="41"/>
      <c r="QAE64" s="41"/>
      <c r="QAF64" s="41"/>
      <c r="QAG64" s="41"/>
      <c r="QAH64" s="41"/>
      <c r="QAI64" s="41"/>
      <c r="QAJ64" s="41"/>
      <c r="QAK64" s="41"/>
      <c r="QAL64" s="41"/>
      <c r="QAM64" s="41"/>
      <c r="QAN64" s="41"/>
      <c r="QAO64" s="41"/>
      <c r="QAP64" s="41"/>
      <c r="QAQ64" s="41"/>
      <c r="QAR64" s="41"/>
      <c r="QAS64" s="41"/>
      <c r="QAT64" s="41"/>
      <c r="QAU64" s="41"/>
      <c r="QAV64" s="41"/>
      <c r="QAW64" s="41"/>
      <c r="QAX64" s="41"/>
      <c r="QAY64" s="41"/>
      <c r="QAZ64" s="41"/>
      <c r="QBA64" s="41"/>
      <c r="QBB64" s="41"/>
      <c r="QBC64" s="41"/>
      <c r="QBD64" s="41"/>
      <c r="QBE64" s="41"/>
      <c r="QBF64" s="41"/>
      <c r="QBG64" s="41"/>
      <c r="QBH64" s="41"/>
      <c r="QBI64" s="41"/>
      <c r="QBJ64" s="41"/>
      <c r="QBK64" s="41"/>
      <c r="QBL64" s="41"/>
      <c r="QBM64" s="41"/>
      <c r="QBN64" s="41"/>
      <c r="QBO64" s="41"/>
      <c r="QBP64" s="41"/>
      <c r="QBQ64" s="41"/>
      <c r="QBR64" s="41"/>
      <c r="QBS64" s="41"/>
      <c r="QBT64" s="41"/>
      <c r="QBU64" s="41"/>
      <c r="QBV64" s="41"/>
      <c r="QBW64" s="41"/>
      <c r="QBX64" s="41"/>
      <c r="QBY64" s="41"/>
      <c r="QBZ64" s="41"/>
      <c r="QCA64" s="41"/>
      <c r="QCB64" s="41"/>
      <c r="QCC64" s="41"/>
      <c r="QCD64" s="41"/>
      <c r="QCE64" s="41"/>
      <c r="QCF64" s="41"/>
      <c r="QCG64" s="41"/>
      <c r="QCH64" s="41"/>
      <c r="QCI64" s="41"/>
      <c r="QCJ64" s="41"/>
      <c r="QCK64" s="41"/>
      <c r="QCL64" s="41"/>
      <c r="QCM64" s="41"/>
      <c r="QCN64" s="41"/>
      <c r="QCO64" s="41"/>
      <c r="QCP64" s="41"/>
      <c r="QCQ64" s="41"/>
      <c r="QCR64" s="41"/>
      <c r="QCS64" s="41"/>
      <c r="QCT64" s="41"/>
      <c r="QCU64" s="41"/>
      <c r="QCV64" s="41"/>
      <c r="QCW64" s="41"/>
      <c r="QCX64" s="41"/>
      <c r="QCY64" s="41"/>
      <c r="QCZ64" s="41"/>
      <c r="QDA64" s="41"/>
      <c r="QDB64" s="41"/>
      <c r="QDC64" s="41"/>
      <c r="QDD64" s="41"/>
      <c r="QDE64" s="41"/>
      <c r="QDF64" s="41"/>
      <c r="QDG64" s="41"/>
      <c r="QDH64" s="41"/>
      <c r="QDI64" s="41"/>
      <c r="QDJ64" s="41"/>
      <c r="QDK64" s="41"/>
      <c r="QDL64" s="41"/>
      <c r="QDM64" s="41"/>
      <c r="QDN64" s="41"/>
      <c r="QDO64" s="41"/>
      <c r="QDP64" s="41"/>
      <c r="QDQ64" s="41"/>
      <c r="QDR64" s="41"/>
      <c r="QDS64" s="41"/>
      <c r="QDT64" s="41"/>
      <c r="QDU64" s="41"/>
      <c r="QDV64" s="41"/>
      <c r="QDW64" s="41"/>
      <c r="QDX64" s="41"/>
      <c r="QDY64" s="41"/>
      <c r="QDZ64" s="41"/>
      <c r="QEA64" s="41"/>
      <c r="QEB64" s="41"/>
      <c r="QEC64" s="41"/>
      <c r="QED64" s="41"/>
      <c r="QEE64" s="41"/>
      <c r="QEF64" s="41"/>
      <c r="QEG64" s="41"/>
      <c r="QEH64" s="41"/>
      <c r="QEI64" s="41"/>
      <c r="QEJ64" s="41"/>
      <c r="QEK64" s="41"/>
      <c r="QEL64" s="41"/>
      <c r="QEM64" s="41"/>
      <c r="QEN64" s="41"/>
      <c r="QEO64" s="41"/>
      <c r="QEP64" s="41"/>
      <c r="QEQ64" s="41"/>
      <c r="QER64" s="41"/>
      <c r="QES64" s="41"/>
      <c r="QET64" s="41"/>
      <c r="QEU64" s="41"/>
      <c r="QEV64" s="41"/>
      <c r="QEW64" s="41"/>
      <c r="QEX64" s="41"/>
      <c r="QEY64" s="41"/>
      <c r="QEZ64" s="41"/>
      <c r="QFA64" s="41"/>
      <c r="QFB64" s="41"/>
      <c r="QFC64" s="41"/>
      <c r="QFD64" s="41"/>
      <c r="QFE64" s="41"/>
      <c r="QFF64" s="41"/>
      <c r="QFG64" s="41"/>
      <c r="QFH64" s="41"/>
      <c r="QFI64" s="41"/>
      <c r="QFJ64" s="41"/>
      <c r="QFK64" s="41"/>
      <c r="QFL64" s="41"/>
      <c r="QFM64" s="41"/>
      <c r="QFN64" s="41"/>
      <c r="QFO64" s="41"/>
      <c r="QFP64" s="41"/>
      <c r="QFQ64" s="41"/>
      <c r="QFR64" s="41"/>
      <c r="QFS64" s="41"/>
      <c r="QFT64" s="41"/>
      <c r="QFU64" s="41"/>
      <c r="QFV64" s="41"/>
      <c r="QFW64" s="41"/>
      <c r="QFX64" s="41"/>
      <c r="QFY64" s="41"/>
      <c r="QFZ64" s="41"/>
      <c r="QGA64" s="41"/>
      <c r="QGB64" s="41"/>
      <c r="QGC64" s="41"/>
      <c r="QGD64" s="41"/>
      <c r="QGE64" s="41"/>
      <c r="QGF64" s="41"/>
      <c r="QGG64" s="41"/>
      <c r="QGH64" s="41"/>
      <c r="QGI64" s="41"/>
      <c r="QGJ64" s="41"/>
      <c r="QGK64" s="41"/>
      <c r="QGL64" s="41"/>
      <c r="QGM64" s="41"/>
      <c r="QGN64" s="41"/>
      <c r="QGO64" s="41"/>
      <c r="QGP64" s="41"/>
      <c r="QGQ64" s="41"/>
      <c r="QGR64" s="41"/>
      <c r="QGS64" s="41"/>
      <c r="QGT64" s="41"/>
      <c r="QGU64" s="41"/>
      <c r="QGV64" s="41"/>
      <c r="QGW64" s="41"/>
      <c r="QGX64" s="41"/>
      <c r="QGY64" s="41"/>
      <c r="QGZ64" s="41"/>
      <c r="QHA64" s="41"/>
      <c r="QHB64" s="41"/>
      <c r="QHC64" s="41"/>
      <c r="QHD64" s="41"/>
      <c r="QHE64" s="41"/>
      <c r="QHF64" s="41"/>
      <c r="QHG64" s="41"/>
      <c r="QHH64" s="41"/>
      <c r="QHI64" s="41"/>
      <c r="QHJ64" s="41"/>
      <c r="QHK64" s="41"/>
      <c r="QHL64" s="41"/>
      <c r="QHM64" s="41"/>
      <c r="QHN64" s="41"/>
      <c r="QHO64" s="41"/>
      <c r="QHP64" s="41"/>
      <c r="QHQ64" s="41"/>
      <c r="QHR64" s="41"/>
      <c r="QHS64" s="41"/>
      <c r="QHT64" s="41"/>
      <c r="QHU64" s="41"/>
      <c r="QHV64" s="41"/>
      <c r="QHW64" s="41"/>
      <c r="QHX64" s="41"/>
      <c r="QHY64" s="41"/>
      <c r="QHZ64" s="41"/>
      <c r="QIA64" s="41"/>
      <c r="QIB64" s="41"/>
      <c r="QIC64" s="41"/>
      <c r="QID64" s="41"/>
      <c r="QIE64" s="41"/>
      <c r="QIF64" s="41"/>
      <c r="QIG64" s="41"/>
      <c r="QIH64" s="41"/>
      <c r="QII64" s="41"/>
      <c r="QIJ64" s="41"/>
      <c r="QIK64" s="41"/>
      <c r="QIL64" s="41"/>
      <c r="QIM64" s="41"/>
      <c r="QIN64" s="41"/>
      <c r="QIO64" s="41"/>
      <c r="QIP64" s="41"/>
      <c r="QIQ64" s="41"/>
      <c r="QIR64" s="41"/>
      <c r="QIS64" s="41"/>
      <c r="QIT64" s="41"/>
      <c r="QIU64" s="41"/>
      <c r="QIV64" s="41"/>
      <c r="QIW64" s="41"/>
      <c r="QIX64" s="41"/>
      <c r="QIY64" s="41"/>
      <c r="QIZ64" s="41"/>
      <c r="QJA64" s="41"/>
      <c r="QJB64" s="41"/>
      <c r="QJC64" s="41"/>
      <c r="QJD64" s="41"/>
      <c r="QJE64" s="41"/>
      <c r="QJF64" s="41"/>
      <c r="QJG64" s="41"/>
      <c r="QJH64" s="41"/>
      <c r="QJI64" s="41"/>
      <c r="QJJ64" s="41"/>
      <c r="QJK64" s="41"/>
      <c r="QJL64" s="41"/>
      <c r="QJM64" s="41"/>
      <c r="QJN64" s="41"/>
      <c r="QJO64" s="41"/>
      <c r="QJP64" s="41"/>
      <c r="QJQ64" s="41"/>
      <c r="QJR64" s="41"/>
      <c r="QJS64" s="41"/>
      <c r="QJT64" s="41"/>
      <c r="QJU64" s="41"/>
      <c r="QJV64" s="41"/>
      <c r="QJW64" s="41"/>
      <c r="QJX64" s="41"/>
      <c r="QJY64" s="41"/>
      <c r="QJZ64" s="41"/>
      <c r="QKA64" s="41"/>
      <c r="QKB64" s="41"/>
      <c r="QKC64" s="41"/>
      <c r="QKD64" s="41"/>
      <c r="QKE64" s="41"/>
      <c r="QKF64" s="41"/>
      <c r="QKG64" s="41"/>
      <c r="QKH64" s="41"/>
      <c r="QKI64" s="41"/>
      <c r="QKJ64" s="41"/>
      <c r="QKK64" s="41"/>
      <c r="QKL64" s="41"/>
      <c r="QKM64" s="41"/>
      <c r="QKN64" s="41"/>
      <c r="QKO64" s="41"/>
      <c r="QKP64" s="41"/>
      <c r="QKQ64" s="41"/>
      <c r="QKR64" s="41"/>
      <c r="QKS64" s="41"/>
      <c r="QKT64" s="41"/>
      <c r="QKU64" s="41"/>
      <c r="QKV64" s="41"/>
      <c r="QKW64" s="41"/>
      <c r="QKX64" s="41"/>
      <c r="QKY64" s="41"/>
      <c r="QKZ64" s="41"/>
      <c r="QLA64" s="41"/>
      <c r="QLB64" s="41"/>
      <c r="QLC64" s="41"/>
      <c r="QLD64" s="41"/>
      <c r="QLE64" s="41"/>
      <c r="QLF64" s="41"/>
      <c r="QLG64" s="41"/>
      <c r="QLH64" s="41"/>
      <c r="QLI64" s="41"/>
      <c r="QLJ64" s="41"/>
      <c r="QLK64" s="41"/>
      <c r="QLL64" s="41"/>
      <c r="QLM64" s="41"/>
      <c r="QLN64" s="41"/>
      <c r="QLO64" s="41"/>
      <c r="QLP64" s="41"/>
      <c r="QLQ64" s="41"/>
      <c r="QLR64" s="41"/>
      <c r="QLS64" s="41"/>
      <c r="QLT64" s="41"/>
      <c r="QLU64" s="41"/>
      <c r="QLV64" s="41"/>
      <c r="QLW64" s="41"/>
      <c r="QLX64" s="41"/>
      <c r="QLY64" s="41"/>
      <c r="QLZ64" s="41"/>
      <c r="QMA64" s="41"/>
      <c r="QMB64" s="41"/>
      <c r="QMC64" s="41"/>
      <c r="QMD64" s="41"/>
      <c r="QME64" s="41"/>
      <c r="QMF64" s="41"/>
      <c r="QMG64" s="41"/>
      <c r="QMH64" s="41"/>
      <c r="QMI64" s="41"/>
      <c r="QMJ64" s="41"/>
      <c r="QMK64" s="41"/>
      <c r="QML64" s="41"/>
      <c r="QMM64" s="41"/>
      <c r="QMN64" s="41"/>
      <c r="QMO64" s="41"/>
      <c r="QMP64" s="41"/>
      <c r="QMQ64" s="41"/>
      <c r="QMR64" s="41"/>
      <c r="QMS64" s="41"/>
      <c r="QMT64" s="41"/>
      <c r="QMU64" s="41"/>
      <c r="QMV64" s="41"/>
      <c r="QMW64" s="41"/>
      <c r="QMX64" s="41"/>
      <c r="QMY64" s="41"/>
      <c r="QMZ64" s="41"/>
      <c r="QNA64" s="41"/>
      <c r="QNB64" s="41"/>
      <c r="QNC64" s="41"/>
      <c r="QND64" s="41"/>
      <c r="QNE64" s="41"/>
      <c r="QNF64" s="41"/>
      <c r="QNG64" s="41"/>
      <c r="QNH64" s="41"/>
      <c r="QNI64" s="41"/>
      <c r="QNJ64" s="41"/>
      <c r="QNK64" s="41"/>
      <c r="QNL64" s="41"/>
      <c r="QNM64" s="41"/>
      <c r="QNN64" s="41"/>
      <c r="QNO64" s="41"/>
      <c r="QNP64" s="41"/>
      <c r="QNQ64" s="41"/>
      <c r="QNR64" s="41"/>
      <c r="QNS64" s="41"/>
      <c r="QNT64" s="41"/>
      <c r="QNU64" s="41"/>
      <c r="QNV64" s="41"/>
      <c r="QNW64" s="41"/>
      <c r="QNX64" s="41"/>
      <c r="QNY64" s="41"/>
      <c r="QNZ64" s="41"/>
      <c r="QOA64" s="41"/>
      <c r="QOB64" s="41"/>
      <c r="QOC64" s="41"/>
      <c r="QOD64" s="41"/>
      <c r="QOE64" s="41"/>
      <c r="QOF64" s="41"/>
      <c r="QOG64" s="41"/>
      <c r="QOH64" s="41"/>
      <c r="QOI64" s="41"/>
      <c r="QOJ64" s="41"/>
      <c r="QOK64" s="41"/>
      <c r="QOL64" s="41"/>
      <c r="QOM64" s="41"/>
      <c r="QON64" s="41"/>
      <c r="QOO64" s="41"/>
      <c r="QOP64" s="41"/>
      <c r="QOQ64" s="41"/>
      <c r="QOR64" s="41"/>
      <c r="QOS64" s="41"/>
      <c r="QOT64" s="41"/>
      <c r="QOU64" s="41"/>
      <c r="QOV64" s="41"/>
      <c r="QOW64" s="41"/>
      <c r="QOX64" s="41"/>
      <c r="QOY64" s="41"/>
      <c r="QOZ64" s="41"/>
      <c r="QPA64" s="41"/>
      <c r="QPB64" s="41"/>
      <c r="QPC64" s="41"/>
      <c r="QPD64" s="41"/>
      <c r="QPE64" s="41"/>
      <c r="QPF64" s="41"/>
      <c r="QPG64" s="41"/>
      <c r="QPH64" s="41"/>
      <c r="QPI64" s="41"/>
      <c r="QPJ64" s="41"/>
      <c r="QPK64" s="41"/>
      <c r="QPL64" s="41"/>
      <c r="QPM64" s="41"/>
      <c r="QPN64" s="41"/>
      <c r="QPO64" s="41"/>
      <c r="QPP64" s="41"/>
      <c r="QPQ64" s="41"/>
      <c r="QPR64" s="41"/>
      <c r="QPS64" s="41"/>
      <c r="QPT64" s="41"/>
      <c r="QPU64" s="41"/>
      <c r="QPV64" s="41"/>
      <c r="QPW64" s="41"/>
      <c r="QPX64" s="41"/>
      <c r="QPY64" s="41"/>
      <c r="QPZ64" s="41"/>
      <c r="QQA64" s="41"/>
      <c r="QQB64" s="41"/>
      <c r="QQC64" s="41"/>
      <c r="QQD64" s="41"/>
      <c r="QQE64" s="41"/>
      <c r="QQF64" s="41"/>
      <c r="QQG64" s="41"/>
      <c r="QQH64" s="41"/>
      <c r="QQI64" s="41"/>
      <c r="QQJ64" s="41"/>
      <c r="QQK64" s="41"/>
      <c r="QQL64" s="41"/>
      <c r="QQM64" s="41"/>
      <c r="QQN64" s="41"/>
      <c r="QQO64" s="41"/>
      <c r="QQP64" s="41"/>
      <c r="QQQ64" s="41"/>
      <c r="QQR64" s="41"/>
      <c r="QQS64" s="41"/>
      <c r="QQT64" s="41"/>
      <c r="QQU64" s="41"/>
      <c r="QQV64" s="41"/>
      <c r="QQW64" s="41"/>
      <c r="QQX64" s="41"/>
      <c r="QQY64" s="41"/>
      <c r="QQZ64" s="41"/>
      <c r="QRA64" s="41"/>
      <c r="QRB64" s="41"/>
      <c r="QRC64" s="41"/>
      <c r="QRD64" s="41"/>
      <c r="QRE64" s="41"/>
      <c r="QRF64" s="41"/>
      <c r="QRG64" s="41"/>
      <c r="QRH64" s="41"/>
      <c r="QRI64" s="41"/>
      <c r="QRJ64" s="41"/>
      <c r="QRK64" s="41"/>
      <c r="QRL64" s="41"/>
      <c r="QRM64" s="41"/>
      <c r="QRN64" s="41"/>
      <c r="QRO64" s="41"/>
      <c r="QRP64" s="41"/>
      <c r="QRQ64" s="41"/>
      <c r="QRR64" s="41"/>
      <c r="QRS64" s="41"/>
      <c r="QRT64" s="41"/>
      <c r="QRU64" s="41"/>
      <c r="QRV64" s="41"/>
      <c r="QRW64" s="41"/>
      <c r="QRX64" s="41"/>
      <c r="QRY64" s="41"/>
      <c r="QRZ64" s="41"/>
      <c r="QSA64" s="41"/>
      <c r="QSB64" s="41"/>
      <c r="QSC64" s="41"/>
      <c r="QSD64" s="41"/>
      <c r="QSE64" s="41"/>
      <c r="QSF64" s="41"/>
      <c r="QSG64" s="41"/>
      <c r="QSH64" s="41"/>
      <c r="QSI64" s="41"/>
      <c r="QSJ64" s="41"/>
      <c r="QSK64" s="41"/>
      <c r="QSL64" s="41"/>
      <c r="QSM64" s="41"/>
      <c r="QSN64" s="41"/>
      <c r="QSO64" s="41"/>
      <c r="QSP64" s="41"/>
      <c r="QSQ64" s="41"/>
      <c r="QSR64" s="41"/>
      <c r="QSS64" s="41"/>
      <c r="QST64" s="41"/>
      <c r="QSU64" s="41"/>
      <c r="QSV64" s="41"/>
      <c r="QSW64" s="41"/>
      <c r="QSX64" s="41"/>
      <c r="QSY64" s="41"/>
      <c r="QSZ64" s="41"/>
      <c r="QTA64" s="41"/>
      <c r="QTB64" s="41"/>
      <c r="QTC64" s="41"/>
      <c r="QTD64" s="41"/>
      <c r="QTE64" s="41"/>
      <c r="QTF64" s="41"/>
      <c r="QTG64" s="41"/>
      <c r="QTH64" s="41"/>
      <c r="QTI64" s="41"/>
      <c r="QTJ64" s="41"/>
      <c r="QTK64" s="41"/>
      <c r="QTL64" s="41"/>
      <c r="QTM64" s="41"/>
      <c r="QTN64" s="41"/>
      <c r="QTO64" s="41"/>
      <c r="QTP64" s="41"/>
      <c r="QTQ64" s="41"/>
      <c r="QTR64" s="41"/>
      <c r="QTS64" s="41"/>
      <c r="QTT64" s="41"/>
      <c r="QTU64" s="41"/>
      <c r="QTV64" s="41"/>
      <c r="QTW64" s="41"/>
      <c r="QTX64" s="41"/>
      <c r="QTY64" s="41"/>
      <c r="QTZ64" s="41"/>
      <c r="QUA64" s="41"/>
      <c r="QUB64" s="41"/>
      <c r="QUC64" s="41"/>
      <c r="QUD64" s="41"/>
      <c r="QUE64" s="41"/>
      <c r="QUF64" s="41"/>
      <c r="QUG64" s="41"/>
      <c r="QUH64" s="41"/>
      <c r="QUI64" s="41"/>
      <c r="QUJ64" s="41"/>
      <c r="QUK64" s="41"/>
      <c r="QUL64" s="41"/>
      <c r="QUM64" s="41"/>
      <c r="QUN64" s="41"/>
      <c r="QUO64" s="41"/>
      <c r="QUP64" s="41"/>
      <c r="QUQ64" s="41"/>
      <c r="QUR64" s="41"/>
      <c r="QUS64" s="41"/>
      <c r="QUT64" s="41"/>
      <c r="QUU64" s="41"/>
      <c r="QUV64" s="41"/>
      <c r="QUW64" s="41"/>
      <c r="QUX64" s="41"/>
      <c r="QUY64" s="41"/>
      <c r="QUZ64" s="41"/>
      <c r="QVA64" s="41"/>
      <c r="QVB64" s="41"/>
      <c r="QVC64" s="41"/>
      <c r="QVD64" s="41"/>
      <c r="QVE64" s="41"/>
      <c r="QVF64" s="41"/>
      <c r="QVG64" s="41"/>
      <c r="QVH64" s="41"/>
      <c r="QVI64" s="41"/>
      <c r="QVJ64" s="41"/>
      <c r="QVK64" s="41"/>
      <c r="QVL64" s="41"/>
      <c r="QVM64" s="41"/>
      <c r="QVN64" s="41"/>
      <c r="QVO64" s="41"/>
      <c r="QVP64" s="41"/>
      <c r="QVQ64" s="41"/>
      <c r="QVR64" s="41"/>
      <c r="QVS64" s="41"/>
      <c r="QVT64" s="41"/>
      <c r="QVU64" s="41"/>
      <c r="QVV64" s="41"/>
      <c r="QVW64" s="41"/>
      <c r="QVX64" s="41"/>
      <c r="QVY64" s="41"/>
      <c r="QVZ64" s="41"/>
      <c r="QWA64" s="41"/>
      <c r="QWB64" s="41"/>
      <c r="QWC64" s="41"/>
      <c r="QWD64" s="41"/>
      <c r="QWE64" s="41"/>
      <c r="QWF64" s="41"/>
      <c r="QWG64" s="41"/>
      <c r="QWH64" s="41"/>
      <c r="QWI64" s="41"/>
      <c r="QWJ64" s="41"/>
      <c r="QWK64" s="41"/>
      <c r="QWL64" s="41"/>
      <c r="QWM64" s="41"/>
      <c r="QWN64" s="41"/>
      <c r="QWO64" s="41"/>
      <c r="QWP64" s="41"/>
      <c r="QWQ64" s="41"/>
      <c r="QWR64" s="41"/>
      <c r="QWS64" s="41"/>
      <c r="QWT64" s="41"/>
      <c r="QWU64" s="41"/>
      <c r="QWV64" s="41"/>
      <c r="QWW64" s="41"/>
      <c r="QWX64" s="41"/>
      <c r="QWY64" s="41"/>
      <c r="QWZ64" s="41"/>
      <c r="QXA64" s="41"/>
      <c r="QXB64" s="41"/>
      <c r="QXC64" s="41"/>
      <c r="QXD64" s="41"/>
      <c r="QXE64" s="41"/>
      <c r="QXF64" s="41"/>
      <c r="QXG64" s="41"/>
      <c r="QXH64" s="41"/>
      <c r="QXI64" s="41"/>
      <c r="QXJ64" s="41"/>
      <c r="QXK64" s="41"/>
      <c r="QXL64" s="41"/>
      <c r="QXM64" s="41"/>
      <c r="QXN64" s="41"/>
      <c r="QXO64" s="41"/>
      <c r="QXP64" s="41"/>
      <c r="QXQ64" s="41"/>
      <c r="QXR64" s="41"/>
      <c r="QXS64" s="41"/>
      <c r="QXT64" s="41"/>
      <c r="QXU64" s="41"/>
      <c r="QXV64" s="41"/>
      <c r="QXW64" s="41"/>
      <c r="QXX64" s="41"/>
      <c r="QXY64" s="41"/>
      <c r="QXZ64" s="41"/>
      <c r="QYA64" s="41"/>
      <c r="QYB64" s="41"/>
      <c r="QYC64" s="41"/>
      <c r="QYD64" s="41"/>
      <c r="QYE64" s="41"/>
      <c r="QYF64" s="41"/>
      <c r="QYG64" s="41"/>
      <c r="QYH64" s="41"/>
      <c r="QYI64" s="41"/>
      <c r="QYJ64" s="41"/>
      <c r="QYK64" s="41"/>
      <c r="QYL64" s="41"/>
      <c r="QYM64" s="41"/>
      <c r="QYN64" s="41"/>
      <c r="QYO64" s="41"/>
      <c r="QYP64" s="41"/>
      <c r="QYQ64" s="41"/>
      <c r="QYR64" s="41"/>
      <c r="QYS64" s="41"/>
      <c r="QYT64" s="41"/>
      <c r="QYU64" s="41"/>
      <c r="QYV64" s="41"/>
      <c r="QYW64" s="41"/>
      <c r="QYX64" s="41"/>
      <c r="QYY64" s="41"/>
      <c r="QYZ64" s="41"/>
      <c r="QZA64" s="41"/>
      <c r="QZB64" s="41"/>
      <c r="QZC64" s="41"/>
      <c r="QZD64" s="41"/>
      <c r="QZE64" s="41"/>
      <c r="QZF64" s="41"/>
      <c r="QZG64" s="41"/>
      <c r="QZH64" s="41"/>
      <c r="QZI64" s="41"/>
      <c r="QZJ64" s="41"/>
      <c r="QZK64" s="41"/>
      <c r="QZL64" s="41"/>
      <c r="QZM64" s="41"/>
      <c r="QZN64" s="41"/>
      <c r="QZO64" s="41"/>
      <c r="QZP64" s="41"/>
      <c r="QZQ64" s="41"/>
      <c r="QZR64" s="41"/>
      <c r="QZS64" s="41"/>
      <c r="QZT64" s="41"/>
      <c r="QZU64" s="41"/>
      <c r="QZV64" s="41"/>
      <c r="QZW64" s="41"/>
      <c r="QZX64" s="41"/>
      <c r="QZY64" s="41"/>
      <c r="QZZ64" s="41"/>
      <c r="RAA64" s="41"/>
      <c r="RAB64" s="41"/>
      <c r="RAC64" s="41"/>
      <c r="RAD64" s="41"/>
      <c r="RAE64" s="41"/>
      <c r="RAF64" s="41"/>
      <c r="RAG64" s="41"/>
      <c r="RAH64" s="41"/>
      <c r="RAI64" s="41"/>
      <c r="RAJ64" s="41"/>
      <c r="RAK64" s="41"/>
      <c r="RAL64" s="41"/>
      <c r="RAM64" s="41"/>
      <c r="RAN64" s="41"/>
      <c r="RAO64" s="41"/>
      <c r="RAP64" s="41"/>
      <c r="RAQ64" s="41"/>
      <c r="RAR64" s="41"/>
      <c r="RAS64" s="41"/>
      <c r="RAT64" s="41"/>
      <c r="RAU64" s="41"/>
      <c r="RAV64" s="41"/>
      <c r="RAW64" s="41"/>
      <c r="RAX64" s="41"/>
      <c r="RAY64" s="41"/>
      <c r="RAZ64" s="41"/>
      <c r="RBA64" s="41"/>
      <c r="RBB64" s="41"/>
      <c r="RBC64" s="41"/>
      <c r="RBD64" s="41"/>
      <c r="RBE64" s="41"/>
      <c r="RBF64" s="41"/>
      <c r="RBG64" s="41"/>
      <c r="RBH64" s="41"/>
      <c r="RBI64" s="41"/>
      <c r="RBJ64" s="41"/>
      <c r="RBK64" s="41"/>
      <c r="RBL64" s="41"/>
      <c r="RBM64" s="41"/>
      <c r="RBN64" s="41"/>
      <c r="RBO64" s="41"/>
      <c r="RBP64" s="41"/>
      <c r="RBQ64" s="41"/>
      <c r="RBR64" s="41"/>
      <c r="RBS64" s="41"/>
      <c r="RBT64" s="41"/>
      <c r="RBU64" s="41"/>
      <c r="RBV64" s="41"/>
      <c r="RBW64" s="41"/>
      <c r="RBX64" s="41"/>
      <c r="RBY64" s="41"/>
      <c r="RBZ64" s="41"/>
      <c r="RCA64" s="41"/>
      <c r="RCB64" s="41"/>
      <c r="RCC64" s="41"/>
      <c r="RCD64" s="41"/>
      <c r="RCE64" s="41"/>
      <c r="RCF64" s="41"/>
      <c r="RCG64" s="41"/>
      <c r="RCH64" s="41"/>
      <c r="RCI64" s="41"/>
      <c r="RCJ64" s="41"/>
      <c r="RCK64" s="41"/>
      <c r="RCL64" s="41"/>
      <c r="RCM64" s="41"/>
      <c r="RCN64" s="41"/>
      <c r="RCO64" s="41"/>
      <c r="RCP64" s="41"/>
      <c r="RCQ64" s="41"/>
      <c r="RCR64" s="41"/>
      <c r="RCS64" s="41"/>
      <c r="RCT64" s="41"/>
      <c r="RCU64" s="41"/>
      <c r="RCV64" s="41"/>
      <c r="RCW64" s="41"/>
      <c r="RCX64" s="41"/>
      <c r="RCY64" s="41"/>
      <c r="RCZ64" s="41"/>
      <c r="RDA64" s="41"/>
      <c r="RDB64" s="41"/>
      <c r="RDC64" s="41"/>
      <c r="RDD64" s="41"/>
      <c r="RDE64" s="41"/>
      <c r="RDF64" s="41"/>
      <c r="RDG64" s="41"/>
      <c r="RDH64" s="41"/>
      <c r="RDI64" s="41"/>
      <c r="RDJ64" s="41"/>
      <c r="RDK64" s="41"/>
      <c r="RDL64" s="41"/>
      <c r="RDM64" s="41"/>
      <c r="RDN64" s="41"/>
      <c r="RDO64" s="41"/>
      <c r="RDP64" s="41"/>
      <c r="RDQ64" s="41"/>
      <c r="RDR64" s="41"/>
      <c r="RDS64" s="41"/>
      <c r="RDT64" s="41"/>
      <c r="RDU64" s="41"/>
      <c r="RDV64" s="41"/>
      <c r="RDW64" s="41"/>
      <c r="RDX64" s="41"/>
      <c r="RDY64" s="41"/>
      <c r="RDZ64" s="41"/>
      <c r="REA64" s="41"/>
      <c r="REB64" s="41"/>
      <c r="REC64" s="41"/>
      <c r="RED64" s="41"/>
      <c r="REE64" s="41"/>
      <c r="REF64" s="41"/>
      <c r="REG64" s="41"/>
      <c r="REH64" s="41"/>
      <c r="REI64" s="41"/>
      <c r="REJ64" s="41"/>
      <c r="REK64" s="41"/>
      <c r="REL64" s="41"/>
      <c r="REM64" s="41"/>
      <c r="REN64" s="41"/>
      <c r="REO64" s="41"/>
      <c r="REP64" s="41"/>
      <c r="REQ64" s="41"/>
      <c r="RER64" s="41"/>
      <c r="RES64" s="41"/>
      <c r="RET64" s="41"/>
      <c r="REU64" s="41"/>
      <c r="REV64" s="41"/>
      <c r="REW64" s="41"/>
      <c r="REX64" s="41"/>
      <c r="REY64" s="41"/>
      <c r="REZ64" s="41"/>
      <c r="RFA64" s="41"/>
      <c r="RFB64" s="41"/>
      <c r="RFC64" s="41"/>
      <c r="RFD64" s="41"/>
      <c r="RFE64" s="41"/>
      <c r="RFF64" s="41"/>
      <c r="RFG64" s="41"/>
      <c r="RFH64" s="41"/>
      <c r="RFI64" s="41"/>
      <c r="RFJ64" s="41"/>
      <c r="RFK64" s="41"/>
      <c r="RFL64" s="41"/>
      <c r="RFM64" s="41"/>
      <c r="RFN64" s="41"/>
      <c r="RFO64" s="41"/>
      <c r="RFP64" s="41"/>
      <c r="RFQ64" s="41"/>
      <c r="RFR64" s="41"/>
      <c r="RFS64" s="41"/>
      <c r="RFT64" s="41"/>
      <c r="RFU64" s="41"/>
      <c r="RFV64" s="41"/>
      <c r="RFW64" s="41"/>
      <c r="RFX64" s="41"/>
      <c r="RFY64" s="41"/>
      <c r="RFZ64" s="41"/>
      <c r="RGA64" s="41"/>
      <c r="RGB64" s="41"/>
      <c r="RGC64" s="41"/>
      <c r="RGD64" s="41"/>
      <c r="RGE64" s="41"/>
      <c r="RGF64" s="41"/>
      <c r="RGG64" s="41"/>
      <c r="RGH64" s="41"/>
      <c r="RGI64" s="41"/>
      <c r="RGJ64" s="41"/>
      <c r="RGK64" s="41"/>
      <c r="RGL64" s="41"/>
      <c r="RGM64" s="41"/>
      <c r="RGN64" s="41"/>
      <c r="RGO64" s="41"/>
      <c r="RGP64" s="41"/>
      <c r="RGQ64" s="41"/>
      <c r="RGR64" s="41"/>
      <c r="RGS64" s="41"/>
      <c r="RGT64" s="41"/>
      <c r="RGU64" s="41"/>
      <c r="RGV64" s="41"/>
      <c r="RGW64" s="41"/>
      <c r="RGX64" s="41"/>
      <c r="RGY64" s="41"/>
      <c r="RGZ64" s="41"/>
      <c r="RHA64" s="41"/>
      <c r="RHB64" s="41"/>
      <c r="RHC64" s="41"/>
      <c r="RHD64" s="41"/>
      <c r="RHE64" s="41"/>
      <c r="RHF64" s="41"/>
      <c r="RHG64" s="41"/>
      <c r="RHH64" s="41"/>
      <c r="RHI64" s="41"/>
      <c r="RHJ64" s="41"/>
      <c r="RHK64" s="41"/>
      <c r="RHL64" s="41"/>
      <c r="RHM64" s="41"/>
      <c r="RHN64" s="41"/>
      <c r="RHO64" s="41"/>
      <c r="RHP64" s="41"/>
      <c r="RHQ64" s="41"/>
      <c r="RHR64" s="41"/>
      <c r="RHS64" s="41"/>
      <c r="RHT64" s="41"/>
      <c r="RHU64" s="41"/>
      <c r="RHV64" s="41"/>
      <c r="RHW64" s="41"/>
      <c r="RHX64" s="41"/>
      <c r="RHY64" s="41"/>
      <c r="RHZ64" s="41"/>
      <c r="RIA64" s="41"/>
      <c r="RIB64" s="41"/>
      <c r="RIC64" s="41"/>
      <c r="RID64" s="41"/>
      <c r="RIE64" s="41"/>
      <c r="RIF64" s="41"/>
      <c r="RIG64" s="41"/>
      <c r="RIH64" s="41"/>
      <c r="RII64" s="41"/>
      <c r="RIJ64" s="41"/>
      <c r="RIK64" s="41"/>
      <c r="RIL64" s="41"/>
      <c r="RIM64" s="41"/>
      <c r="RIN64" s="41"/>
      <c r="RIO64" s="41"/>
      <c r="RIP64" s="41"/>
      <c r="RIQ64" s="41"/>
      <c r="RIR64" s="41"/>
      <c r="RIS64" s="41"/>
      <c r="RIT64" s="41"/>
      <c r="RIU64" s="41"/>
      <c r="RIV64" s="41"/>
      <c r="RIW64" s="41"/>
      <c r="RIX64" s="41"/>
      <c r="RIY64" s="41"/>
      <c r="RIZ64" s="41"/>
      <c r="RJA64" s="41"/>
      <c r="RJB64" s="41"/>
      <c r="RJC64" s="41"/>
      <c r="RJD64" s="41"/>
      <c r="RJE64" s="41"/>
      <c r="RJF64" s="41"/>
      <c r="RJG64" s="41"/>
      <c r="RJH64" s="41"/>
      <c r="RJI64" s="41"/>
      <c r="RJJ64" s="41"/>
      <c r="RJK64" s="41"/>
      <c r="RJL64" s="41"/>
      <c r="RJM64" s="41"/>
      <c r="RJN64" s="41"/>
      <c r="RJO64" s="41"/>
      <c r="RJP64" s="41"/>
      <c r="RJQ64" s="41"/>
      <c r="RJR64" s="41"/>
      <c r="RJS64" s="41"/>
      <c r="RJT64" s="41"/>
      <c r="RJU64" s="41"/>
      <c r="RJV64" s="41"/>
      <c r="RJW64" s="41"/>
      <c r="RJX64" s="41"/>
      <c r="RJY64" s="41"/>
      <c r="RJZ64" s="41"/>
      <c r="RKA64" s="41"/>
      <c r="RKB64" s="41"/>
      <c r="RKC64" s="41"/>
      <c r="RKD64" s="41"/>
      <c r="RKE64" s="41"/>
      <c r="RKF64" s="41"/>
      <c r="RKG64" s="41"/>
      <c r="RKH64" s="41"/>
      <c r="RKI64" s="41"/>
      <c r="RKJ64" s="41"/>
      <c r="RKK64" s="41"/>
      <c r="RKL64" s="41"/>
      <c r="RKM64" s="41"/>
      <c r="RKN64" s="41"/>
      <c r="RKO64" s="41"/>
      <c r="RKP64" s="41"/>
      <c r="RKQ64" s="41"/>
      <c r="RKR64" s="41"/>
      <c r="RKS64" s="41"/>
      <c r="RKT64" s="41"/>
      <c r="RKU64" s="41"/>
      <c r="RKV64" s="41"/>
      <c r="RKW64" s="41"/>
      <c r="RKX64" s="41"/>
      <c r="RKY64" s="41"/>
      <c r="RKZ64" s="41"/>
      <c r="RLA64" s="41"/>
      <c r="RLB64" s="41"/>
      <c r="RLC64" s="41"/>
      <c r="RLD64" s="41"/>
      <c r="RLE64" s="41"/>
      <c r="RLF64" s="41"/>
      <c r="RLG64" s="41"/>
      <c r="RLH64" s="41"/>
      <c r="RLI64" s="41"/>
      <c r="RLJ64" s="41"/>
      <c r="RLK64" s="41"/>
      <c r="RLL64" s="41"/>
      <c r="RLM64" s="41"/>
      <c r="RLN64" s="41"/>
      <c r="RLO64" s="41"/>
      <c r="RLP64" s="41"/>
      <c r="RLQ64" s="41"/>
      <c r="RLR64" s="41"/>
      <c r="RLS64" s="41"/>
      <c r="RLT64" s="41"/>
      <c r="RLU64" s="41"/>
      <c r="RLV64" s="41"/>
      <c r="RLW64" s="41"/>
      <c r="RLX64" s="41"/>
      <c r="RLY64" s="41"/>
      <c r="RLZ64" s="41"/>
      <c r="RMA64" s="41"/>
      <c r="RMB64" s="41"/>
      <c r="RMC64" s="41"/>
      <c r="RMD64" s="41"/>
      <c r="RME64" s="41"/>
      <c r="RMF64" s="41"/>
      <c r="RMG64" s="41"/>
      <c r="RMH64" s="41"/>
      <c r="RMI64" s="41"/>
      <c r="RMJ64" s="41"/>
      <c r="RMK64" s="41"/>
      <c r="RML64" s="41"/>
      <c r="RMM64" s="41"/>
      <c r="RMN64" s="41"/>
      <c r="RMO64" s="41"/>
      <c r="RMP64" s="41"/>
      <c r="RMQ64" s="41"/>
      <c r="RMR64" s="41"/>
      <c r="RMS64" s="41"/>
      <c r="RMT64" s="41"/>
      <c r="RMU64" s="41"/>
      <c r="RMV64" s="41"/>
      <c r="RMW64" s="41"/>
      <c r="RMX64" s="41"/>
      <c r="RMY64" s="41"/>
      <c r="RMZ64" s="41"/>
      <c r="RNA64" s="41"/>
      <c r="RNB64" s="41"/>
      <c r="RNC64" s="41"/>
      <c r="RND64" s="41"/>
      <c r="RNE64" s="41"/>
      <c r="RNF64" s="41"/>
      <c r="RNG64" s="41"/>
      <c r="RNH64" s="41"/>
      <c r="RNI64" s="41"/>
      <c r="RNJ64" s="41"/>
      <c r="RNK64" s="41"/>
      <c r="RNL64" s="41"/>
      <c r="RNM64" s="41"/>
      <c r="RNN64" s="41"/>
      <c r="RNO64" s="41"/>
      <c r="RNP64" s="41"/>
      <c r="RNQ64" s="41"/>
      <c r="RNR64" s="41"/>
      <c r="RNS64" s="41"/>
      <c r="RNT64" s="41"/>
      <c r="RNU64" s="41"/>
      <c r="RNV64" s="41"/>
      <c r="RNW64" s="41"/>
      <c r="RNX64" s="41"/>
      <c r="RNY64" s="41"/>
      <c r="RNZ64" s="41"/>
      <c r="ROA64" s="41"/>
      <c r="ROB64" s="41"/>
      <c r="ROC64" s="41"/>
      <c r="ROD64" s="41"/>
      <c r="ROE64" s="41"/>
      <c r="ROF64" s="41"/>
      <c r="ROG64" s="41"/>
      <c r="ROH64" s="41"/>
      <c r="ROI64" s="41"/>
      <c r="ROJ64" s="41"/>
      <c r="ROK64" s="41"/>
      <c r="ROL64" s="41"/>
      <c r="ROM64" s="41"/>
      <c r="RON64" s="41"/>
      <c r="ROO64" s="41"/>
      <c r="ROP64" s="41"/>
      <c r="ROQ64" s="41"/>
      <c r="ROR64" s="41"/>
      <c r="ROS64" s="41"/>
      <c r="ROT64" s="41"/>
      <c r="ROU64" s="41"/>
      <c r="ROV64" s="41"/>
      <c r="ROW64" s="41"/>
      <c r="ROX64" s="41"/>
      <c r="ROY64" s="41"/>
      <c r="ROZ64" s="41"/>
      <c r="RPA64" s="41"/>
      <c r="RPB64" s="41"/>
      <c r="RPC64" s="41"/>
      <c r="RPD64" s="41"/>
      <c r="RPE64" s="41"/>
      <c r="RPF64" s="41"/>
      <c r="RPG64" s="41"/>
      <c r="RPH64" s="41"/>
      <c r="RPI64" s="41"/>
      <c r="RPJ64" s="41"/>
      <c r="RPK64" s="41"/>
      <c r="RPL64" s="41"/>
      <c r="RPM64" s="41"/>
      <c r="RPN64" s="41"/>
      <c r="RPO64" s="41"/>
      <c r="RPP64" s="41"/>
      <c r="RPQ64" s="41"/>
      <c r="RPR64" s="41"/>
      <c r="RPS64" s="41"/>
      <c r="RPT64" s="41"/>
      <c r="RPU64" s="41"/>
      <c r="RPV64" s="41"/>
      <c r="RPW64" s="41"/>
      <c r="RPX64" s="41"/>
      <c r="RPY64" s="41"/>
      <c r="RPZ64" s="41"/>
      <c r="RQA64" s="41"/>
      <c r="RQB64" s="41"/>
      <c r="RQC64" s="41"/>
      <c r="RQD64" s="41"/>
      <c r="RQE64" s="41"/>
      <c r="RQF64" s="41"/>
      <c r="RQG64" s="41"/>
      <c r="RQH64" s="41"/>
      <c r="RQI64" s="41"/>
      <c r="RQJ64" s="41"/>
      <c r="RQK64" s="41"/>
      <c r="RQL64" s="41"/>
      <c r="RQM64" s="41"/>
      <c r="RQN64" s="41"/>
      <c r="RQO64" s="41"/>
      <c r="RQP64" s="41"/>
      <c r="RQQ64" s="41"/>
      <c r="RQR64" s="41"/>
      <c r="RQS64" s="41"/>
      <c r="RQT64" s="41"/>
      <c r="RQU64" s="41"/>
      <c r="RQV64" s="41"/>
      <c r="RQW64" s="41"/>
      <c r="RQX64" s="41"/>
      <c r="RQY64" s="41"/>
      <c r="RQZ64" s="41"/>
      <c r="RRA64" s="41"/>
      <c r="RRB64" s="41"/>
      <c r="RRC64" s="41"/>
      <c r="RRD64" s="41"/>
      <c r="RRE64" s="41"/>
      <c r="RRF64" s="41"/>
      <c r="RRG64" s="41"/>
      <c r="RRH64" s="41"/>
      <c r="RRI64" s="41"/>
      <c r="RRJ64" s="41"/>
      <c r="RRK64" s="41"/>
      <c r="RRL64" s="41"/>
      <c r="RRM64" s="41"/>
      <c r="RRN64" s="41"/>
      <c r="RRO64" s="41"/>
      <c r="RRP64" s="41"/>
      <c r="RRQ64" s="41"/>
      <c r="RRR64" s="41"/>
      <c r="RRS64" s="41"/>
      <c r="RRT64" s="41"/>
      <c r="RRU64" s="41"/>
      <c r="RRV64" s="41"/>
      <c r="RRW64" s="41"/>
      <c r="RRX64" s="41"/>
      <c r="RRY64" s="41"/>
      <c r="RRZ64" s="41"/>
      <c r="RSA64" s="41"/>
      <c r="RSB64" s="41"/>
      <c r="RSC64" s="41"/>
      <c r="RSD64" s="41"/>
      <c r="RSE64" s="41"/>
      <c r="RSF64" s="41"/>
      <c r="RSG64" s="41"/>
      <c r="RSH64" s="41"/>
      <c r="RSI64" s="41"/>
      <c r="RSJ64" s="41"/>
      <c r="RSK64" s="41"/>
      <c r="RSL64" s="41"/>
      <c r="RSM64" s="41"/>
      <c r="RSN64" s="41"/>
      <c r="RSO64" s="41"/>
      <c r="RSP64" s="41"/>
      <c r="RSQ64" s="41"/>
      <c r="RSR64" s="41"/>
      <c r="RSS64" s="41"/>
      <c r="RST64" s="41"/>
      <c r="RSU64" s="41"/>
      <c r="RSV64" s="41"/>
      <c r="RSW64" s="41"/>
      <c r="RSX64" s="41"/>
      <c r="RSY64" s="41"/>
      <c r="RSZ64" s="41"/>
      <c r="RTA64" s="41"/>
      <c r="RTB64" s="41"/>
      <c r="RTC64" s="41"/>
      <c r="RTD64" s="41"/>
      <c r="RTE64" s="41"/>
      <c r="RTF64" s="41"/>
      <c r="RTG64" s="41"/>
      <c r="RTH64" s="41"/>
      <c r="RTI64" s="41"/>
      <c r="RTJ64" s="41"/>
      <c r="RTK64" s="41"/>
      <c r="RTL64" s="41"/>
      <c r="RTM64" s="41"/>
      <c r="RTN64" s="41"/>
      <c r="RTO64" s="41"/>
      <c r="RTP64" s="41"/>
      <c r="RTQ64" s="41"/>
      <c r="RTR64" s="41"/>
      <c r="RTS64" s="41"/>
      <c r="RTT64" s="41"/>
      <c r="RTU64" s="41"/>
      <c r="RTV64" s="41"/>
      <c r="RTW64" s="41"/>
      <c r="RTX64" s="41"/>
      <c r="RTY64" s="41"/>
      <c r="RTZ64" s="41"/>
      <c r="RUA64" s="41"/>
      <c r="RUB64" s="41"/>
      <c r="RUC64" s="41"/>
      <c r="RUD64" s="41"/>
      <c r="RUE64" s="41"/>
      <c r="RUF64" s="41"/>
      <c r="RUG64" s="41"/>
      <c r="RUH64" s="41"/>
      <c r="RUI64" s="41"/>
      <c r="RUJ64" s="41"/>
      <c r="RUK64" s="41"/>
      <c r="RUL64" s="41"/>
      <c r="RUM64" s="41"/>
      <c r="RUN64" s="41"/>
      <c r="RUO64" s="41"/>
      <c r="RUP64" s="41"/>
      <c r="RUQ64" s="41"/>
      <c r="RUR64" s="41"/>
      <c r="RUS64" s="41"/>
      <c r="RUT64" s="41"/>
      <c r="RUU64" s="41"/>
      <c r="RUV64" s="41"/>
      <c r="RUW64" s="41"/>
      <c r="RUX64" s="41"/>
      <c r="RUY64" s="41"/>
      <c r="RUZ64" s="41"/>
      <c r="RVA64" s="41"/>
      <c r="RVB64" s="41"/>
      <c r="RVC64" s="41"/>
      <c r="RVD64" s="41"/>
      <c r="RVE64" s="41"/>
      <c r="RVF64" s="41"/>
      <c r="RVG64" s="41"/>
      <c r="RVH64" s="41"/>
      <c r="RVI64" s="41"/>
      <c r="RVJ64" s="41"/>
      <c r="RVK64" s="41"/>
      <c r="RVL64" s="41"/>
      <c r="RVM64" s="41"/>
      <c r="RVN64" s="41"/>
      <c r="RVO64" s="41"/>
      <c r="RVP64" s="41"/>
      <c r="RVQ64" s="41"/>
      <c r="RVR64" s="41"/>
      <c r="RVS64" s="41"/>
      <c r="RVT64" s="41"/>
      <c r="RVU64" s="41"/>
      <c r="RVV64" s="41"/>
      <c r="RVW64" s="41"/>
      <c r="RVX64" s="41"/>
      <c r="RVY64" s="41"/>
      <c r="RVZ64" s="41"/>
      <c r="RWA64" s="41"/>
      <c r="RWB64" s="41"/>
      <c r="RWC64" s="41"/>
      <c r="RWD64" s="41"/>
      <c r="RWE64" s="41"/>
      <c r="RWF64" s="41"/>
      <c r="RWG64" s="41"/>
      <c r="RWH64" s="41"/>
      <c r="RWI64" s="41"/>
      <c r="RWJ64" s="41"/>
      <c r="RWK64" s="41"/>
      <c r="RWL64" s="41"/>
      <c r="RWM64" s="41"/>
      <c r="RWN64" s="41"/>
      <c r="RWO64" s="41"/>
      <c r="RWP64" s="41"/>
      <c r="RWQ64" s="41"/>
      <c r="RWR64" s="41"/>
      <c r="RWS64" s="41"/>
      <c r="RWT64" s="41"/>
      <c r="RWU64" s="41"/>
      <c r="RWV64" s="41"/>
      <c r="RWW64" s="41"/>
      <c r="RWX64" s="41"/>
      <c r="RWY64" s="41"/>
      <c r="RWZ64" s="41"/>
      <c r="RXA64" s="41"/>
      <c r="RXB64" s="41"/>
      <c r="RXC64" s="41"/>
      <c r="RXD64" s="41"/>
      <c r="RXE64" s="41"/>
      <c r="RXF64" s="41"/>
      <c r="RXG64" s="41"/>
      <c r="RXH64" s="41"/>
      <c r="RXI64" s="41"/>
      <c r="RXJ64" s="41"/>
      <c r="RXK64" s="41"/>
      <c r="RXL64" s="41"/>
      <c r="RXM64" s="41"/>
      <c r="RXN64" s="41"/>
      <c r="RXO64" s="41"/>
      <c r="RXP64" s="41"/>
      <c r="RXQ64" s="41"/>
      <c r="RXR64" s="41"/>
      <c r="RXS64" s="41"/>
      <c r="RXT64" s="41"/>
      <c r="RXU64" s="41"/>
      <c r="RXV64" s="41"/>
      <c r="RXW64" s="41"/>
      <c r="RXX64" s="41"/>
      <c r="RXY64" s="41"/>
      <c r="RXZ64" s="41"/>
      <c r="RYA64" s="41"/>
      <c r="RYB64" s="41"/>
      <c r="RYC64" s="41"/>
      <c r="RYD64" s="41"/>
      <c r="RYE64" s="41"/>
      <c r="RYF64" s="41"/>
      <c r="RYG64" s="41"/>
      <c r="RYH64" s="41"/>
      <c r="RYI64" s="41"/>
      <c r="RYJ64" s="41"/>
      <c r="RYK64" s="41"/>
      <c r="RYL64" s="41"/>
      <c r="RYM64" s="41"/>
      <c r="RYN64" s="41"/>
      <c r="RYO64" s="41"/>
      <c r="RYP64" s="41"/>
      <c r="RYQ64" s="41"/>
      <c r="RYR64" s="41"/>
      <c r="RYS64" s="41"/>
      <c r="RYT64" s="41"/>
      <c r="RYU64" s="41"/>
      <c r="RYV64" s="41"/>
      <c r="RYW64" s="41"/>
      <c r="RYX64" s="41"/>
      <c r="RYY64" s="41"/>
      <c r="RYZ64" s="41"/>
      <c r="RZA64" s="41"/>
      <c r="RZB64" s="41"/>
      <c r="RZC64" s="41"/>
      <c r="RZD64" s="41"/>
      <c r="RZE64" s="41"/>
      <c r="RZF64" s="41"/>
      <c r="RZG64" s="41"/>
      <c r="RZH64" s="41"/>
      <c r="RZI64" s="41"/>
      <c r="RZJ64" s="41"/>
      <c r="RZK64" s="41"/>
      <c r="RZL64" s="41"/>
      <c r="RZM64" s="41"/>
      <c r="RZN64" s="41"/>
      <c r="RZO64" s="41"/>
      <c r="RZP64" s="41"/>
      <c r="RZQ64" s="41"/>
      <c r="RZR64" s="41"/>
      <c r="RZS64" s="41"/>
      <c r="RZT64" s="41"/>
      <c r="RZU64" s="41"/>
      <c r="RZV64" s="41"/>
      <c r="RZW64" s="41"/>
      <c r="RZX64" s="41"/>
      <c r="RZY64" s="41"/>
      <c r="RZZ64" s="41"/>
      <c r="SAA64" s="41"/>
      <c r="SAB64" s="41"/>
      <c r="SAC64" s="41"/>
      <c r="SAD64" s="41"/>
      <c r="SAE64" s="41"/>
      <c r="SAF64" s="41"/>
      <c r="SAG64" s="41"/>
      <c r="SAH64" s="41"/>
      <c r="SAI64" s="41"/>
      <c r="SAJ64" s="41"/>
      <c r="SAK64" s="41"/>
      <c r="SAL64" s="41"/>
      <c r="SAM64" s="41"/>
      <c r="SAN64" s="41"/>
      <c r="SAO64" s="41"/>
      <c r="SAP64" s="41"/>
      <c r="SAQ64" s="41"/>
      <c r="SAR64" s="41"/>
      <c r="SAS64" s="41"/>
      <c r="SAT64" s="41"/>
      <c r="SAU64" s="41"/>
      <c r="SAV64" s="41"/>
      <c r="SAW64" s="41"/>
      <c r="SAX64" s="41"/>
      <c r="SAY64" s="41"/>
      <c r="SAZ64" s="41"/>
      <c r="SBA64" s="41"/>
      <c r="SBB64" s="41"/>
      <c r="SBC64" s="41"/>
      <c r="SBD64" s="41"/>
      <c r="SBE64" s="41"/>
      <c r="SBF64" s="41"/>
      <c r="SBG64" s="41"/>
      <c r="SBH64" s="41"/>
      <c r="SBI64" s="41"/>
      <c r="SBJ64" s="41"/>
      <c r="SBK64" s="41"/>
      <c r="SBL64" s="41"/>
      <c r="SBM64" s="41"/>
      <c r="SBN64" s="41"/>
      <c r="SBO64" s="41"/>
      <c r="SBP64" s="41"/>
      <c r="SBQ64" s="41"/>
      <c r="SBR64" s="41"/>
      <c r="SBS64" s="41"/>
      <c r="SBT64" s="41"/>
      <c r="SBU64" s="41"/>
      <c r="SBV64" s="41"/>
      <c r="SBW64" s="41"/>
      <c r="SBX64" s="41"/>
      <c r="SBY64" s="41"/>
      <c r="SBZ64" s="41"/>
      <c r="SCA64" s="41"/>
      <c r="SCB64" s="41"/>
      <c r="SCC64" s="41"/>
      <c r="SCD64" s="41"/>
      <c r="SCE64" s="41"/>
      <c r="SCF64" s="41"/>
      <c r="SCG64" s="41"/>
      <c r="SCH64" s="41"/>
      <c r="SCI64" s="41"/>
      <c r="SCJ64" s="41"/>
      <c r="SCK64" s="41"/>
      <c r="SCL64" s="41"/>
      <c r="SCM64" s="41"/>
      <c r="SCN64" s="41"/>
      <c r="SCO64" s="41"/>
      <c r="SCP64" s="41"/>
      <c r="SCQ64" s="41"/>
      <c r="SCR64" s="41"/>
      <c r="SCS64" s="41"/>
      <c r="SCT64" s="41"/>
      <c r="SCU64" s="41"/>
      <c r="SCV64" s="41"/>
      <c r="SCW64" s="41"/>
      <c r="SCX64" s="41"/>
      <c r="SCY64" s="41"/>
      <c r="SCZ64" s="41"/>
      <c r="SDA64" s="41"/>
      <c r="SDB64" s="41"/>
      <c r="SDC64" s="41"/>
      <c r="SDD64" s="41"/>
      <c r="SDE64" s="41"/>
      <c r="SDF64" s="41"/>
      <c r="SDG64" s="41"/>
      <c r="SDH64" s="41"/>
      <c r="SDI64" s="41"/>
      <c r="SDJ64" s="41"/>
      <c r="SDK64" s="41"/>
      <c r="SDL64" s="41"/>
      <c r="SDM64" s="41"/>
      <c r="SDN64" s="41"/>
      <c r="SDO64" s="41"/>
      <c r="SDP64" s="41"/>
      <c r="SDQ64" s="41"/>
      <c r="SDR64" s="41"/>
      <c r="SDS64" s="41"/>
      <c r="SDT64" s="41"/>
      <c r="SDU64" s="41"/>
      <c r="SDV64" s="41"/>
      <c r="SDW64" s="41"/>
      <c r="SDX64" s="41"/>
      <c r="SDY64" s="41"/>
      <c r="SDZ64" s="41"/>
      <c r="SEA64" s="41"/>
      <c r="SEB64" s="41"/>
      <c r="SEC64" s="41"/>
      <c r="SED64" s="41"/>
      <c r="SEE64" s="41"/>
      <c r="SEF64" s="41"/>
      <c r="SEG64" s="41"/>
      <c r="SEH64" s="41"/>
      <c r="SEI64" s="41"/>
      <c r="SEJ64" s="41"/>
      <c r="SEK64" s="41"/>
      <c r="SEL64" s="41"/>
      <c r="SEM64" s="41"/>
      <c r="SEN64" s="41"/>
      <c r="SEO64" s="41"/>
      <c r="SEP64" s="41"/>
      <c r="SEQ64" s="41"/>
      <c r="SER64" s="41"/>
      <c r="SES64" s="41"/>
      <c r="SET64" s="41"/>
      <c r="SEU64" s="41"/>
      <c r="SEV64" s="41"/>
      <c r="SEW64" s="41"/>
      <c r="SEX64" s="41"/>
      <c r="SEY64" s="41"/>
      <c r="SEZ64" s="41"/>
      <c r="SFA64" s="41"/>
      <c r="SFB64" s="41"/>
      <c r="SFC64" s="41"/>
      <c r="SFD64" s="41"/>
      <c r="SFE64" s="41"/>
      <c r="SFF64" s="41"/>
      <c r="SFG64" s="41"/>
      <c r="SFH64" s="41"/>
      <c r="SFI64" s="41"/>
      <c r="SFJ64" s="41"/>
      <c r="SFK64" s="41"/>
      <c r="SFL64" s="41"/>
      <c r="SFM64" s="41"/>
      <c r="SFN64" s="41"/>
      <c r="SFO64" s="41"/>
      <c r="SFP64" s="41"/>
      <c r="SFQ64" s="41"/>
      <c r="SFR64" s="41"/>
      <c r="SFS64" s="41"/>
      <c r="SFT64" s="41"/>
      <c r="SFU64" s="41"/>
      <c r="SFV64" s="41"/>
      <c r="SFW64" s="41"/>
      <c r="SFX64" s="41"/>
      <c r="SFY64" s="41"/>
      <c r="SFZ64" s="41"/>
      <c r="SGA64" s="41"/>
      <c r="SGB64" s="41"/>
      <c r="SGC64" s="41"/>
      <c r="SGD64" s="41"/>
      <c r="SGE64" s="41"/>
      <c r="SGF64" s="41"/>
      <c r="SGG64" s="41"/>
      <c r="SGH64" s="41"/>
      <c r="SGI64" s="41"/>
      <c r="SGJ64" s="41"/>
      <c r="SGK64" s="41"/>
      <c r="SGL64" s="41"/>
      <c r="SGM64" s="41"/>
      <c r="SGN64" s="41"/>
      <c r="SGO64" s="41"/>
      <c r="SGP64" s="41"/>
      <c r="SGQ64" s="41"/>
      <c r="SGR64" s="41"/>
      <c r="SGS64" s="41"/>
      <c r="SGT64" s="41"/>
      <c r="SGU64" s="41"/>
      <c r="SGV64" s="41"/>
      <c r="SGW64" s="41"/>
      <c r="SGX64" s="41"/>
      <c r="SGY64" s="41"/>
      <c r="SGZ64" s="41"/>
      <c r="SHA64" s="41"/>
      <c r="SHB64" s="41"/>
      <c r="SHC64" s="41"/>
      <c r="SHD64" s="41"/>
      <c r="SHE64" s="41"/>
      <c r="SHF64" s="41"/>
      <c r="SHG64" s="41"/>
      <c r="SHH64" s="41"/>
      <c r="SHI64" s="41"/>
      <c r="SHJ64" s="41"/>
      <c r="SHK64" s="41"/>
      <c r="SHL64" s="41"/>
      <c r="SHM64" s="41"/>
      <c r="SHN64" s="41"/>
      <c r="SHO64" s="41"/>
      <c r="SHP64" s="41"/>
      <c r="SHQ64" s="41"/>
      <c r="SHR64" s="41"/>
      <c r="SHS64" s="41"/>
      <c r="SHT64" s="41"/>
      <c r="SHU64" s="41"/>
      <c r="SHV64" s="41"/>
      <c r="SHW64" s="41"/>
      <c r="SHX64" s="41"/>
      <c r="SHY64" s="41"/>
      <c r="SHZ64" s="41"/>
      <c r="SIA64" s="41"/>
      <c r="SIB64" s="41"/>
      <c r="SIC64" s="41"/>
      <c r="SID64" s="41"/>
      <c r="SIE64" s="41"/>
      <c r="SIF64" s="41"/>
      <c r="SIG64" s="41"/>
      <c r="SIH64" s="41"/>
      <c r="SII64" s="41"/>
      <c r="SIJ64" s="41"/>
      <c r="SIK64" s="41"/>
      <c r="SIL64" s="41"/>
      <c r="SIM64" s="41"/>
      <c r="SIN64" s="41"/>
      <c r="SIO64" s="41"/>
      <c r="SIP64" s="41"/>
      <c r="SIQ64" s="41"/>
      <c r="SIR64" s="41"/>
      <c r="SIS64" s="41"/>
      <c r="SIT64" s="41"/>
      <c r="SIU64" s="41"/>
      <c r="SIV64" s="41"/>
      <c r="SIW64" s="41"/>
      <c r="SIX64" s="41"/>
      <c r="SIY64" s="41"/>
      <c r="SIZ64" s="41"/>
      <c r="SJA64" s="41"/>
      <c r="SJB64" s="41"/>
      <c r="SJC64" s="41"/>
      <c r="SJD64" s="41"/>
      <c r="SJE64" s="41"/>
      <c r="SJF64" s="41"/>
      <c r="SJG64" s="41"/>
      <c r="SJH64" s="41"/>
      <c r="SJI64" s="41"/>
      <c r="SJJ64" s="41"/>
      <c r="SJK64" s="41"/>
      <c r="SJL64" s="41"/>
      <c r="SJM64" s="41"/>
      <c r="SJN64" s="41"/>
      <c r="SJO64" s="41"/>
      <c r="SJP64" s="41"/>
      <c r="SJQ64" s="41"/>
      <c r="SJR64" s="41"/>
      <c r="SJS64" s="41"/>
      <c r="SJT64" s="41"/>
      <c r="SJU64" s="41"/>
      <c r="SJV64" s="41"/>
      <c r="SJW64" s="41"/>
      <c r="SJX64" s="41"/>
      <c r="SJY64" s="41"/>
      <c r="SJZ64" s="41"/>
      <c r="SKA64" s="41"/>
      <c r="SKB64" s="41"/>
      <c r="SKC64" s="41"/>
      <c r="SKD64" s="41"/>
      <c r="SKE64" s="41"/>
      <c r="SKF64" s="41"/>
      <c r="SKG64" s="41"/>
      <c r="SKH64" s="41"/>
      <c r="SKI64" s="41"/>
      <c r="SKJ64" s="41"/>
      <c r="SKK64" s="41"/>
      <c r="SKL64" s="41"/>
      <c r="SKM64" s="41"/>
      <c r="SKN64" s="41"/>
      <c r="SKO64" s="41"/>
      <c r="SKP64" s="41"/>
      <c r="SKQ64" s="41"/>
      <c r="SKR64" s="41"/>
      <c r="SKS64" s="41"/>
      <c r="SKT64" s="41"/>
      <c r="SKU64" s="41"/>
      <c r="SKV64" s="41"/>
      <c r="SKW64" s="41"/>
      <c r="SKX64" s="41"/>
      <c r="SKY64" s="41"/>
      <c r="SKZ64" s="41"/>
      <c r="SLA64" s="41"/>
      <c r="SLB64" s="41"/>
      <c r="SLC64" s="41"/>
      <c r="SLD64" s="41"/>
      <c r="SLE64" s="41"/>
      <c r="SLF64" s="41"/>
      <c r="SLG64" s="41"/>
      <c r="SLH64" s="41"/>
      <c r="SLI64" s="41"/>
      <c r="SLJ64" s="41"/>
      <c r="SLK64" s="41"/>
      <c r="SLL64" s="41"/>
      <c r="SLM64" s="41"/>
      <c r="SLN64" s="41"/>
      <c r="SLO64" s="41"/>
      <c r="SLP64" s="41"/>
      <c r="SLQ64" s="41"/>
      <c r="SLR64" s="41"/>
      <c r="SLS64" s="41"/>
      <c r="SLT64" s="41"/>
      <c r="SLU64" s="41"/>
      <c r="SLV64" s="41"/>
      <c r="SLW64" s="41"/>
      <c r="SLX64" s="41"/>
      <c r="SLY64" s="41"/>
      <c r="SLZ64" s="41"/>
      <c r="SMA64" s="41"/>
      <c r="SMB64" s="41"/>
      <c r="SMC64" s="41"/>
      <c r="SMD64" s="41"/>
      <c r="SME64" s="41"/>
      <c r="SMF64" s="41"/>
      <c r="SMG64" s="41"/>
      <c r="SMH64" s="41"/>
      <c r="SMI64" s="41"/>
      <c r="SMJ64" s="41"/>
      <c r="SMK64" s="41"/>
      <c r="SML64" s="41"/>
      <c r="SMM64" s="41"/>
      <c r="SMN64" s="41"/>
      <c r="SMO64" s="41"/>
      <c r="SMP64" s="41"/>
      <c r="SMQ64" s="41"/>
      <c r="SMR64" s="41"/>
      <c r="SMS64" s="41"/>
      <c r="SMT64" s="41"/>
      <c r="SMU64" s="41"/>
      <c r="SMV64" s="41"/>
      <c r="SMW64" s="41"/>
      <c r="SMX64" s="41"/>
      <c r="SMY64" s="41"/>
      <c r="SMZ64" s="41"/>
      <c r="SNA64" s="41"/>
      <c r="SNB64" s="41"/>
      <c r="SNC64" s="41"/>
      <c r="SND64" s="41"/>
      <c r="SNE64" s="41"/>
      <c r="SNF64" s="41"/>
      <c r="SNG64" s="41"/>
      <c r="SNH64" s="41"/>
      <c r="SNI64" s="41"/>
      <c r="SNJ64" s="41"/>
      <c r="SNK64" s="41"/>
      <c r="SNL64" s="41"/>
      <c r="SNM64" s="41"/>
      <c r="SNN64" s="41"/>
      <c r="SNO64" s="41"/>
      <c r="SNP64" s="41"/>
      <c r="SNQ64" s="41"/>
      <c r="SNR64" s="41"/>
      <c r="SNS64" s="41"/>
      <c r="SNT64" s="41"/>
      <c r="SNU64" s="41"/>
      <c r="SNV64" s="41"/>
      <c r="SNW64" s="41"/>
      <c r="SNX64" s="41"/>
      <c r="SNY64" s="41"/>
      <c r="SNZ64" s="41"/>
      <c r="SOA64" s="41"/>
      <c r="SOB64" s="41"/>
      <c r="SOC64" s="41"/>
      <c r="SOD64" s="41"/>
      <c r="SOE64" s="41"/>
      <c r="SOF64" s="41"/>
      <c r="SOG64" s="41"/>
      <c r="SOH64" s="41"/>
      <c r="SOI64" s="41"/>
      <c r="SOJ64" s="41"/>
      <c r="SOK64" s="41"/>
      <c r="SOL64" s="41"/>
      <c r="SOM64" s="41"/>
      <c r="SON64" s="41"/>
      <c r="SOO64" s="41"/>
      <c r="SOP64" s="41"/>
      <c r="SOQ64" s="41"/>
      <c r="SOR64" s="41"/>
      <c r="SOS64" s="41"/>
      <c r="SOT64" s="41"/>
      <c r="SOU64" s="41"/>
      <c r="SOV64" s="41"/>
      <c r="SOW64" s="41"/>
      <c r="SOX64" s="41"/>
      <c r="SOY64" s="41"/>
      <c r="SOZ64" s="41"/>
      <c r="SPA64" s="41"/>
      <c r="SPB64" s="41"/>
      <c r="SPC64" s="41"/>
      <c r="SPD64" s="41"/>
      <c r="SPE64" s="41"/>
      <c r="SPF64" s="41"/>
      <c r="SPG64" s="41"/>
      <c r="SPH64" s="41"/>
      <c r="SPI64" s="41"/>
      <c r="SPJ64" s="41"/>
      <c r="SPK64" s="41"/>
      <c r="SPL64" s="41"/>
      <c r="SPM64" s="41"/>
      <c r="SPN64" s="41"/>
      <c r="SPO64" s="41"/>
      <c r="SPP64" s="41"/>
      <c r="SPQ64" s="41"/>
      <c r="SPR64" s="41"/>
      <c r="SPS64" s="41"/>
      <c r="SPT64" s="41"/>
      <c r="SPU64" s="41"/>
      <c r="SPV64" s="41"/>
      <c r="SPW64" s="41"/>
      <c r="SPX64" s="41"/>
      <c r="SPY64" s="41"/>
      <c r="SPZ64" s="41"/>
      <c r="SQA64" s="41"/>
      <c r="SQB64" s="41"/>
      <c r="SQC64" s="41"/>
      <c r="SQD64" s="41"/>
      <c r="SQE64" s="41"/>
      <c r="SQF64" s="41"/>
      <c r="SQG64" s="41"/>
      <c r="SQH64" s="41"/>
      <c r="SQI64" s="41"/>
      <c r="SQJ64" s="41"/>
      <c r="SQK64" s="41"/>
      <c r="SQL64" s="41"/>
      <c r="SQM64" s="41"/>
      <c r="SQN64" s="41"/>
      <c r="SQO64" s="41"/>
      <c r="SQP64" s="41"/>
      <c r="SQQ64" s="41"/>
      <c r="SQR64" s="41"/>
      <c r="SQS64" s="41"/>
      <c r="SQT64" s="41"/>
      <c r="SQU64" s="41"/>
      <c r="SQV64" s="41"/>
      <c r="SQW64" s="41"/>
      <c r="SQX64" s="41"/>
      <c r="SQY64" s="41"/>
      <c r="SQZ64" s="41"/>
      <c r="SRA64" s="41"/>
      <c r="SRB64" s="41"/>
      <c r="SRC64" s="41"/>
      <c r="SRD64" s="41"/>
      <c r="SRE64" s="41"/>
      <c r="SRF64" s="41"/>
      <c r="SRG64" s="41"/>
      <c r="SRH64" s="41"/>
      <c r="SRI64" s="41"/>
      <c r="SRJ64" s="41"/>
      <c r="SRK64" s="41"/>
      <c r="SRL64" s="41"/>
      <c r="SRM64" s="41"/>
      <c r="SRN64" s="41"/>
      <c r="SRO64" s="41"/>
      <c r="SRP64" s="41"/>
      <c r="SRQ64" s="41"/>
      <c r="SRR64" s="41"/>
      <c r="SRS64" s="41"/>
      <c r="SRT64" s="41"/>
      <c r="SRU64" s="41"/>
      <c r="SRV64" s="41"/>
      <c r="SRW64" s="41"/>
      <c r="SRX64" s="41"/>
      <c r="SRY64" s="41"/>
      <c r="SRZ64" s="41"/>
      <c r="SSA64" s="41"/>
      <c r="SSB64" s="41"/>
      <c r="SSC64" s="41"/>
      <c r="SSD64" s="41"/>
      <c r="SSE64" s="41"/>
      <c r="SSF64" s="41"/>
      <c r="SSG64" s="41"/>
      <c r="SSH64" s="41"/>
      <c r="SSI64" s="41"/>
      <c r="SSJ64" s="41"/>
      <c r="SSK64" s="41"/>
      <c r="SSL64" s="41"/>
      <c r="SSM64" s="41"/>
      <c r="SSN64" s="41"/>
      <c r="SSO64" s="41"/>
      <c r="SSP64" s="41"/>
      <c r="SSQ64" s="41"/>
      <c r="SSR64" s="41"/>
      <c r="SSS64" s="41"/>
      <c r="SST64" s="41"/>
      <c r="SSU64" s="41"/>
      <c r="SSV64" s="41"/>
      <c r="SSW64" s="41"/>
      <c r="SSX64" s="41"/>
      <c r="SSY64" s="41"/>
      <c r="SSZ64" s="41"/>
      <c r="STA64" s="41"/>
      <c r="STB64" s="41"/>
      <c r="STC64" s="41"/>
      <c r="STD64" s="41"/>
      <c r="STE64" s="41"/>
      <c r="STF64" s="41"/>
      <c r="STG64" s="41"/>
      <c r="STH64" s="41"/>
      <c r="STI64" s="41"/>
      <c r="STJ64" s="41"/>
      <c r="STK64" s="41"/>
      <c r="STL64" s="41"/>
      <c r="STM64" s="41"/>
      <c r="STN64" s="41"/>
      <c r="STO64" s="41"/>
      <c r="STP64" s="41"/>
      <c r="STQ64" s="41"/>
      <c r="STR64" s="41"/>
      <c r="STS64" s="41"/>
      <c r="STT64" s="41"/>
      <c r="STU64" s="41"/>
      <c r="STV64" s="41"/>
      <c r="STW64" s="41"/>
      <c r="STX64" s="41"/>
      <c r="STY64" s="41"/>
      <c r="STZ64" s="41"/>
      <c r="SUA64" s="41"/>
      <c r="SUB64" s="41"/>
      <c r="SUC64" s="41"/>
      <c r="SUD64" s="41"/>
      <c r="SUE64" s="41"/>
      <c r="SUF64" s="41"/>
      <c r="SUG64" s="41"/>
      <c r="SUH64" s="41"/>
      <c r="SUI64" s="41"/>
      <c r="SUJ64" s="41"/>
      <c r="SUK64" s="41"/>
      <c r="SUL64" s="41"/>
      <c r="SUM64" s="41"/>
      <c r="SUN64" s="41"/>
      <c r="SUO64" s="41"/>
      <c r="SUP64" s="41"/>
      <c r="SUQ64" s="41"/>
      <c r="SUR64" s="41"/>
      <c r="SUS64" s="41"/>
      <c r="SUT64" s="41"/>
      <c r="SUU64" s="41"/>
      <c r="SUV64" s="41"/>
      <c r="SUW64" s="41"/>
      <c r="SUX64" s="41"/>
      <c r="SUY64" s="41"/>
      <c r="SUZ64" s="41"/>
      <c r="SVA64" s="41"/>
      <c r="SVB64" s="41"/>
      <c r="SVC64" s="41"/>
      <c r="SVD64" s="41"/>
      <c r="SVE64" s="41"/>
      <c r="SVF64" s="41"/>
      <c r="SVG64" s="41"/>
      <c r="SVH64" s="41"/>
      <c r="SVI64" s="41"/>
      <c r="SVJ64" s="41"/>
      <c r="SVK64" s="41"/>
      <c r="SVL64" s="41"/>
      <c r="SVM64" s="41"/>
      <c r="SVN64" s="41"/>
      <c r="SVO64" s="41"/>
      <c r="SVP64" s="41"/>
      <c r="SVQ64" s="41"/>
      <c r="SVR64" s="41"/>
      <c r="SVS64" s="41"/>
      <c r="SVT64" s="41"/>
      <c r="SVU64" s="41"/>
      <c r="SVV64" s="41"/>
      <c r="SVW64" s="41"/>
      <c r="SVX64" s="41"/>
      <c r="SVY64" s="41"/>
      <c r="SVZ64" s="41"/>
      <c r="SWA64" s="41"/>
      <c r="SWB64" s="41"/>
      <c r="SWC64" s="41"/>
      <c r="SWD64" s="41"/>
      <c r="SWE64" s="41"/>
      <c r="SWF64" s="41"/>
      <c r="SWG64" s="41"/>
      <c r="SWH64" s="41"/>
      <c r="SWI64" s="41"/>
      <c r="SWJ64" s="41"/>
      <c r="SWK64" s="41"/>
      <c r="SWL64" s="41"/>
      <c r="SWM64" s="41"/>
      <c r="SWN64" s="41"/>
      <c r="SWO64" s="41"/>
      <c r="SWP64" s="41"/>
      <c r="SWQ64" s="41"/>
      <c r="SWR64" s="41"/>
      <c r="SWS64" s="41"/>
      <c r="SWT64" s="41"/>
      <c r="SWU64" s="41"/>
      <c r="SWV64" s="41"/>
      <c r="SWW64" s="41"/>
      <c r="SWX64" s="41"/>
      <c r="SWY64" s="41"/>
      <c r="SWZ64" s="41"/>
      <c r="SXA64" s="41"/>
      <c r="SXB64" s="41"/>
      <c r="SXC64" s="41"/>
      <c r="SXD64" s="41"/>
      <c r="SXE64" s="41"/>
      <c r="SXF64" s="41"/>
      <c r="SXG64" s="41"/>
      <c r="SXH64" s="41"/>
      <c r="SXI64" s="41"/>
      <c r="SXJ64" s="41"/>
      <c r="SXK64" s="41"/>
      <c r="SXL64" s="41"/>
      <c r="SXM64" s="41"/>
      <c r="SXN64" s="41"/>
      <c r="SXO64" s="41"/>
      <c r="SXP64" s="41"/>
      <c r="SXQ64" s="41"/>
      <c r="SXR64" s="41"/>
      <c r="SXS64" s="41"/>
      <c r="SXT64" s="41"/>
      <c r="SXU64" s="41"/>
      <c r="SXV64" s="41"/>
      <c r="SXW64" s="41"/>
      <c r="SXX64" s="41"/>
      <c r="SXY64" s="41"/>
      <c r="SXZ64" s="41"/>
      <c r="SYA64" s="41"/>
      <c r="SYB64" s="41"/>
      <c r="SYC64" s="41"/>
      <c r="SYD64" s="41"/>
      <c r="SYE64" s="41"/>
      <c r="SYF64" s="41"/>
      <c r="SYG64" s="41"/>
      <c r="SYH64" s="41"/>
      <c r="SYI64" s="41"/>
      <c r="SYJ64" s="41"/>
      <c r="SYK64" s="41"/>
      <c r="SYL64" s="41"/>
      <c r="SYM64" s="41"/>
      <c r="SYN64" s="41"/>
      <c r="SYO64" s="41"/>
      <c r="SYP64" s="41"/>
      <c r="SYQ64" s="41"/>
      <c r="SYR64" s="41"/>
      <c r="SYS64" s="41"/>
      <c r="SYT64" s="41"/>
      <c r="SYU64" s="41"/>
      <c r="SYV64" s="41"/>
      <c r="SYW64" s="41"/>
      <c r="SYX64" s="41"/>
      <c r="SYY64" s="41"/>
      <c r="SYZ64" s="41"/>
      <c r="SZA64" s="41"/>
      <c r="SZB64" s="41"/>
      <c r="SZC64" s="41"/>
      <c r="SZD64" s="41"/>
      <c r="SZE64" s="41"/>
      <c r="SZF64" s="41"/>
      <c r="SZG64" s="41"/>
      <c r="SZH64" s="41"/>
      <c r="SZI64" s="41"/>
      <c r="SZJ64" s="41"/>
      <c r="SZK64" s="41"/>
      <c r="SZL64" s="41"/>
      <c r="SZM64" s="41"/>
      <c r="SZN64" s="41"/>
      <c r="SZO64" s="41"/>
      <c r="SZP64" s="41"/>
      <c r="SZQ64" s="41"/>
      <c r="SZR64" s="41"/>
      <c r="SZS64" s="41"/>
      <c r="SZT64" s="41"/>
      <c r="SZU64" s="41"/>
      <c r="SZV64" s="41"/>
      <c r="SZW64" s="41"/>
      <c r="SZX64" s="41"/>
      <c r="SZY64" s="41"/>
      <c r="SZZ64" s="41"/>
      <c r="TAA64" s="41"/>
      <c r="TAB64" s="41"/>
      <c r="TAC64" s="41"/>
      <c r="TAD64" s="41"/>
      <c r="TAE64" s="41"/>
      <c r="TAF64" s="41"/>
      <c r="TAG64" s="41"/>
      <c r="TAH64" s="41"/>
      <c r="TAI64" s="41"/>
      <c r="TAJ64" s="41"/>
      <c r="TAK64" s="41"/>
      <c r="TAL64" s="41"/>
      <c r="TAM64" s="41"/>
      <c r="TAN64" s="41"/>
      <c r="TAO64" s="41"/>
      <c r="TAP64" s="41"/>
      <c r="TAQ64" s="41"/>
      <c r="TAR64" s="41"/>
      <c r="TAS64" s="41"/>
      <c r="TAT64" s="41"/>
      <c r="TAU64" s="41"/>
      <c r="TAV64" s="41"/>
      <c r="TAW64" s="41"/>
      <c r="TAX64" s="41"/>
      <c r="TAY64" s="41"/>
      <c r="TAZ64" s="41"/>
      <c r="TBA64" s="41"/>
      <c r="TBB64" s="41"/>
      <c r="TBC64" s="41"/>
      <c r="TBD64" s="41"/>
      <c r="TBE64" s="41"/>
      <c r="TBF64" s="41"/>
      <c r="TBG64" s="41"/>
      <c r="TBH64" s="41"/>
      <c r="TBI64" s="41"/>
      <c r="TBJ64" s="41"/>
      <c r="TBK64" s="41"/>
      <c r="TBL64" s="41"/>
      <c r="TBM64" s="41"/>
      <c r="TBN64" s="41"/>
      <c r="TBO64" s="41"/>
      <c r="TBP64" s="41"/>
      <c r="TBQ64" s="41"/>
      <c r="TBR64" s="41"/>
      <c r="TBS64" s="41"/>
      <c r="TBT64" s="41"/>
      <c r="TBU64" s="41"/>
      <c r="TBV64" s="41"/>
      <c r="TBW64" s="41"/>
      <c r="TBX64" s="41"/>
      <c r="TBY64" s="41"/>
      <c r="TBZ64" s="41"/>
      <c r="TCA64" s="41"/>
      <c r="TCB64" s="41"/>
      <c r="TCC64" s="41"/>
      <c r="TCD64" s="41"/>
      <c r="TCE64" s="41"/>
      <c r="TCF64" s="41"/>
      <c r="TCG64" s="41"/>
      <c r="TCH64" s="41"/>
      <c r="TCI64" s="41"/>
      <c r="TCJ64" s="41"/>
      <c r="TCK64" s="41"/>
      <c r="TCL64" s="41"/>
      <c r="TCM64" s="41"/>
      <c r="TCN64" s="41"/>
      <c r="TCO64" s="41"/>
      <c r="TCP64" s="41"/>
      <c r="TCQ64" s="41"/>
      <c r="TCR64" s="41"/>
      <c r="TCS64" s="41"/>
      <c r="TCT64" s="41"/>
      <c r="TCU64" s="41"/>
      <c r="TCV64" s="41"/>
      <c r="TCW64" s="41"/>
      <c r="TCX64" s="41"/>
      <c r="TCY64" s="41"/>
      <c r="TCZ64" s="41"/>
      <c r="TDA64" s="41"/>
      <c r="TDB64" s="41"/>
      <c r="TDC64" s="41"/>
      <c r="TDD64" s="41"/>
      <c r="TDE64" s="41"/>
      <c r="TDF64" s="41"/>
      <c r="TDG64" s="41"/>
      <c r="TDH64" s="41"/>
      <c r="TDI64" s="41"/>
      <c r="TDJ64" s="41"/>
      <c r="TDK64" s="41"/>
      <c r="TDL64" s="41"/>
      <c r="TDM64" s="41"/>
      <c r="TDN64" s="41"/>
      <c r="TDO64" s="41"/>
      <c r="TDP64" s="41"/>
      <c r="TDQ64" s="41"/>
      <c r="TDR64" s="41"/>
      <c r="TDS64" s="41"/>
      <c r="TDT64" s="41"/>
      <c r="TDU64" s="41"/>
      <c r="TDV64" s="41"/>
      <c r="TDW64" s="41"/>
      <c r="TDX64" s="41"/>
      <c r="TDY64" s="41"/>
      <c r="TDZ64" s="41"/>
      <c r="TEA64" s="41"/>
      <c r="TEB64" s="41"/>
      <c r="TEC64" s="41"/>
      <c r="TED64" s="41"/>
      <c r="TEE64" s="41"/>
      <c r="TEF64" s="41"/>
      <c r="TEG64" s="41"/>
      <c r="TEH64" s="41"/>
      <c r="TEI64" s="41"/>
      <c r="TEJ64" s="41"/>
      <c r="TEK64" s="41"/>
      <c r="TEL64" s="41"/>
      <c r="TEM64" s="41"/>
      <c r="TEN64" s="41"/>
      <c r="TEO64" s="41"/>
      <c r="TEP64" s="41"/>
      <c r="TEQ64" s="41"/>
      <c r="TER64" s="41"/>
      <c r="TES64" s="41"/>
      <c r="TET64" s="41"/>
      <c r="TEU64" s="41"/>
      <c r="TEV64" s="41"/>
      <c r="TEW64" s="41"/>
      <c r="TEX64" s="41"/>
      <c r="TEY64" s="41"/>
      <c r="TEZ64" s="41"/>
      <c r="TFA64" s="41"/>
      <c r="TFB64" s="41"/>
      <c r="TFC64" s="41"/>
      <c r="TFD64" s="41"/>
      <c r="TFE64" s="41"/>
      <c r="TFF64" s="41"/>
      <c r="TFG64" s="41"/>
      <c r="TFH64" s="41"/>
      <c r="TFI64" s="41"/>
      <c r="TFJ64" s="41"/>
      <c r="TFK64" s="41"/>
      <c r="TFL64" s="41"/>
      <c r="TFM64" s="41"/>
      <c r="TFN64" s="41"/>
      <c r="TFO64" s="41"/>
      <c r="TFP64" s="41"/>
      <c r="TFQ64" s="41"/>
      <c r="TFR64" s="41"/>
      <c r="TFS64" s="41"/>
      <c r="TFT64" s="41"/>
      <c r="TFU64" s="41"/>
      <c r="TFV64" s="41"/>
      <c r="TFW64" s="41"/>
      <c r="TFX64" s="41"/>
      <c r="TFY64" s="41"/>
      <c r="TFZ64" s="41"/>
      <c r="TGA64" s="41"/>
      <c r="TGB64" s="41"/>
      <c r="TGC64" s="41"/>
      <c r="TGD64" s="41"/>
      <c r="TGE64" s="41"/>
      <c r="TGF64" s="41"/>
      <c r="TGG64" s="41"/>
      <c r="TGH64" s="41"/>
      <c r="TGI64" s="41"/>
      <c r="TGJ64" s="41"/>
      <c r="TGK64" s="41"/>
      <c r="TGL64" s="41"/>
      <c r="TGM64" s="41"/>
      <c r="TGN64" s="41"/>
      <c r="TGO64" s="41"/>
      <c r="TGP64" s="41"/>
      <c r="TGQ64" s="41"/>
      <c r="TGR64" s="41"/>
      <c r="TGS64" s="41"/>
      <c r="TGT64" s="41"/>
      <c r="TGU64" s="41"/>
      <c r="TGV64" s="41"/>
      <c r="TGW64" s="41"/>
      <c r="TGX64" s="41"/>
      <c r="TGY64" s="41"/>
      <c r="TGZ64" s="41"/>
      <c r="THA64" s="41"/>
      <c r="THB64" s="41"/>
      <c r="THC64" s="41"/>
      <c r="THD64" s="41"/>
      <c r="THE64" s="41"/>
      <c r="THF64" s="41"/>
      <c r="THG64" s="41"/>
      <c r="THH64" s="41"/>
      <c r="THI64" s="41"/>
      <c r="THJ64" s="41"/>
      <c r="THK64" s="41"/>
      <c r="THL64" s="41"/>
      <c r="THM64" s="41"/>
      <c r="THN64" s="41"/>
      <c r="THO64" s="41"/>
      <c r="THP64" s="41"/>
      <c r="THQ64" s="41"/>
      <c r="THR64" s="41"/>
      <c r="THS64" s="41"/>
      <c r="THT64" s="41"/>
      <c r="THU64" s="41"/>
      <c r="THV64" s="41"/>
      <c r="THW64" s="41"/>
      <c r="THX64" s="41"/>
      <c r="THY64" s="41"/>
      <c r="THZ64" s="41"/>
      <c r="TIA64" s="41"/>
      <c r="TIB64" s="41"/>
      <c r="TIC64" s="41"/>
      <c r="TID64" s="41"/>
      <c r="TIE64" s="41"/>
      <c r="TIF64" s="41"/>
      <c r="TIG64" s="41"/>
      <c r="TIH64" s="41"/>
      <c r="TII64" s="41"/>
      <c r="TIJ64" s="41"/>
      <c r="TIK64" s="41"/>
      <c r="TIL64" s="41"/>
      <c r="TIM64" s="41"/>
      <c r="TIN64" s="41"/>
      <c r="TIO64" s="41"/>
      <c r="TIP64" s="41"/>
      <c r="TIQ64" s="41"/>
      <c r="TIR64" s="41"/>
      <c r="TIS64" s="41"/>
      <c r="TIT64" s="41"/>
      <c r="TIU64" s="41"/>
      <c r="TIV64" s="41"/>
      <c r="TIW64" s="41"/>
      <c r="TIX64" s="41"/>
      <c r="TIY64" s="41"/>
      <c r="TIZ64" s="41"/>
      <c r="TJA64" s="41"/>
      <c r="TJB64" s="41"/>
      <c r="TJC64" s="41"/>
      <c r="TJD64" s="41"/>
      <c r="TJE64" s="41"/>
      <c r="TJF64" s="41"/>
      <c r="TJG64" s="41"/>
      <c r="TJH64" s="41"/>
      <c r="TJI64" s="41"/>
      <c r="TJJ64" s="41"/>
      <c r="TJK64" s="41"/>
      <c r="TJL64" s="41"/>
      <c r="TJM64" s="41"/>
      <c r="TJN64" s="41"/>
      <c r="TJO64" s="41"/>
      <c r="TJP64" s="41"/>
      <c r="TJQ64" s="41"/>
      <c r="TJR64" s="41"/>
      <c r="TJS64" s="41"/>
      <c r="TJT64" s="41"/>
      <c r="TJU64" s="41"/>
      <c r="TJV64" s="41"/>
      <c r="TJW64" s="41"/>
      <c r="TJX64" s="41"/>
      <c r="TJY64" s="41"/>
      <c r="TJZ64" s="41"/>
      <c r="TKA64" s="41"/>
      <c r="TKB64" s="41"/>
      <c r="TKC64" s="41"/>
      <c r="TKD64" s="41"/>
      <c r="TKE64" s="41"/>
      <c r="TKF64" s="41"/>
      <c r="TKG64" s="41"/>
      <c r="TKH64" s="41"/>
      <c r="TKI64" s="41"/>
      <c r="TKJ64" s="41"/>
      <c r="TKK64" s="41"/>
      <c r="TKL64" s="41"/>
      <c r="TKM64" s="41"/>
      <c r="TKN64" s="41"/>
      <c r="TKO64" s="41"/>
      <c r="TKP64" s="41"/>
      <c r="TKQ64" s="41"/>
      <c r="TKR64" s="41"/>
      <c r="TKS64" s="41"/>
      <c r="TKT64" s="41"/>
      <c r="TKU64" s="41"/>
      <c r="TKV64" s="41"/>
      <c r="TKW64" s="41"/>
      <c r="TKX64" s="41"/>
      <c r="TKY64" s="41"/>
      <c r="TKZ64" s="41"/>
      <c r="TLA64" s="41"/>
      <c r="TLB64" s="41"/>
      <c r="TLC64" s="41"/>
      <c r="TLD64" s="41"/>
      <c r="TLE64" s="41"/>
      <c r="TLF64" s="41"/>
      <c r="TLG64" s="41"/>
      <c r="TLH64" s="41"/>
      <c r="TLI64" s="41"/>
      <c r="TLJ64" s="41"/>
      <c r="TLK64" s="41"/>
      <c r="TLL64" s="41"/>
      <c r="TLM64" s="41"/>
      <c r="TLN64" s="41"/>
      <c r="TLO64" s="41"/>
      <c r="TLP64" s="41"/>
      <c r="TLQ64" s="41"/>
      <c r="TLR64" s="41"/>
      <c r="TLS64" s="41"/>
      <c r="TLT64" s="41"/>
      <c r="TLU64" s="41"/>
      <c r="TLV64" s="41"/>
      <c r="TLW64" s="41"/>
      <c r="TLX64" s="41"/>
      <c r="TLY64" s="41"/>
      <c r="TLZ64" s="41"/>
      <c r="TMA64" s="41"/>
      <c r="TMB64" s="41"/>
      <c r="TMC64" s="41"/>
      <c r="TMD64" s="41"/>
      <c r="TME64" s="41"/>
      <c r="TMF64" s="41"/>
      <c r="TMG64" s="41"/>
      <c r="TMH64" s="41"/>
      <c r="TMI64" s="41"/>
      <c r="TMJ64" s="41"/>
      <c r="TMK64" s="41"/>
      <c r="TML64" s="41"/>
      <c r="TMM64" s="41"/>
      <c r="TMN64" s="41"/>
      <c r="TMO64" s="41"/>
      <c r="TMP64" s="41"/>
      <c r="TMQ64" s="41"/>
      <c r="TMR64" s="41"/>
      <c r="TMS64" s="41"/>
      <c r="TMT64" s="41"/>
      <c r="TMU64" s="41"/>
      <c r="TMV64" s="41"/>
      <c r="TMW64" s="41"/>
      <c r="TMX64" s="41"/>
      <c r="TMY64" s="41"/>
      <c r="TMZ64" s="41"/>
      <c r="TNA64" s="41"/>
      <c r="TNB64" s="41"/>
      <c r="TNC64" s="41"/>
      <c r="TND64" s="41"/>
      <c r="TNE64" s="41"/>
      <c r="TNF64" s="41"/>
      <c r="TNG64" s="41"/>
      <c r="TNH64" s="41"/>
      <c r="TNI64" s="41"/>
      <c r="TNJ64" s="41"/>
      <c r="TNK64" s="41"/>
      <c r="TNL64" s="41"/>
      <c r="TNM64" s="41"/>
      <c r="TNN64" s="41"/>
      <c r="TNO64" s="41"/>
      <c r="TNP64" s="41"/>
      <c r="TNQ64" s="41"/>
      <c r="TNR64" s="41"/>
      <c r="TNS64" s="41"/>
      <c r="TNT64" s="41"/>
      <c r="TNU64" s="41"/>
      <c r="TNV64" s="41"/>
      <c r="TNW64" s="41"/>
      <c r="TNX64" s="41"/>
      <c r="TNY64" s="41"/>
      <c r="TNZ64" s="41"/>
      <c r="TOA64" s="41"/>
      <c r="TOB64" s="41"/>
      <c r="TOC64" s="41"/>
      <c r="TOD64" s="41"/>
      <c r="TOE64" s="41"/>
      <c r="TOF64" s="41"/>
      <c r="TOG64" s="41"/>
      <c r="TOH64" s="41"/>
      <c r="TOI64" s="41"/>
      <c r="TOJ64" s="41"/>
      <c r="TOK64" s="41"/>
      <c r="TOL64" s="41"/>
      <c r="TOM64" s="41"/>
      <c r="TON64" s="41"/>
      <c r="TOO64" s="41"/>
      <c r="TOP64" s="41"/>
      <c r="TOQ64" s="41"/>
      <c r="TOR64" s="41"/>
      <c r="TOS64" s="41"/>
      <c r="TOT64" s="41"/>
      <c r="TOU64" s="41"/>
      <c r="TOV64" s="41"/>
      <c r="TOW64" s="41"/>
      <c r="TOX64" s="41"/>
      <c r="TOY64" s="41"/>
      <c r="TOZ64" s="41"/>
      <c r="TPA64" s="41"/>
      <c r="TPB64" s="41"/>
      <c r="TPC64" s="41"/>
      <c r="TPD64" s="41"/>
      <c r="TPE64" s="41"/>
      <c r="TPF64" s="41"/>
      <c r="TPG64" s="41"/>
      <c r="TPH64" s="41"/>
      <c r="TPI64" s="41"/>
      <c r="TPJ64" s="41"/>
      <c r="TPK64" s="41"/>
      <c r="TPL64" s="41"/>
      <c r="TPM64" s="41"/>
      <c r="TPN64" s="41"/>
      <c r="TPO64" s="41"/>
      <c r="TPP64" s="41"/>
      <c r="TPQ64" s="41"/>
      <c r="TPR64" s="41"/>
      <c r="TPS64" s="41"/>
      <c r="TPT64" s="41"/>
      <c r="TPU64" s="41"/>
      <c r="TPV64" s="41"/>
      <c r="TPW64" s="41"/>
      <c r="TPX64" s="41"/>
      <c r="TPY64" s="41"/>
      <c r="TPZ64" s="41"/>
      <c r="TQA64" s="41"/>
      <c r="TQB64" s="41"/>
      <c r="TQC64" s="41"/>
      <c r="TQD64" s="41"/>
      <c r="TQE64" s="41"/>
      <c r="TQF64" s="41"/>
      <c r="TQG64" s="41"/>
      <c r="TQH64" s="41"/>
      <c r="TQI64" s="41"/>
      <c r="TQJ64" s="41"/>
      <c r="TQK64" s="41"/>
      <c r="TQL64" s="41"/>
      <c r="TQM64" s="41"/>
      <c r="TQN64" s="41"/>
      <c r="TQO64" s="41"/>
      <c r="TQP64" s="41"/>
      <c r="TQQ64" s="41"/>
      <c r="TQR64" s="41"/>
      <c r="TQS64" s="41"/>
      <c r="TQT64" s="41"/>
      <c r="TQU64" s="41"/>
      <c r="TQV64" s="41"/>
      <c r="TQW64" s="41"/>
      <c r="TQX64" s="41"/>
      <c r="TQY64" s="41"/>
      <c r="TQZ64" s="41"/>
      <c r="TRA64" s="41"/>
      <c r="TRB64" s="41"/>
      <c r="TRC64" s="41"/>
      <c r="TRD64" s="41"/>
      <c r="TRE64" s="41"/>
      <c r="TRF64" s="41"/>
      <c r="TRG64" s="41"/>
      <c r="TRH64" s="41"/>
      <c r="TRI64" s="41"/>
      <c r="TRJ64" s="41"/>
      <c r="TRK64" s="41"/>
      <c r="TRL64" s="41"/>
      <c r="TRM64" s="41"/>
      <c r="TRN64" s="41"/>
      <c r="TRO64" s="41"/>
      <c r="TRP64" s="41"/>
      <c r="TRQ64" s="41"/>
      <c r="TRR64" s="41"/>
      <c r="TRS64" s="41"/>
      <c r="TRT64" s="41"/>
      <c r="TRU64" s="41"/>
      <c r="TRV64" s="41"/>
      <c r="TRW64" s="41"/>
      <c r="TRX64" s="41"/>
      <c r="TRY64" s="41"/>
      <c r="TRZ64" s="41"/>
      <c r="TSA64" s="41"/>
      <c r="TSB64" s="41"/>
      <c r="TSC64" s="41"/>
      <c r="TSD64" s="41"/>
      <c r="TSE64" s="41"/>
      <c r="TSF64" s="41"/>
      <c r="TSG64" s="41"/>
      <c r="TSH64" s="41"/>
      <c r="TSI64" s="41"/>
      <c r="TSJ64" s="41"/>
      <c r="TSK64" s="41"/>
      <c r="TSL64" s="41"/>
      <c r="TSM64" s="41"/>
      <c r="TSN64" s="41"/>
      <c r="TSO64" s="41"/>
      <c r="TSP64" s="41"/>
      <c r="TSQ64" s="41"/>
      <c r="TSR64" s="41"/>
      <c r="TSS64" s="41"/>
      <c r="TST64" s="41"/>
      <c r="TSU64" s="41"/>
      <c r="TSV64" s="41"/>
      <c r="TSW64" s="41"/>
      <c r="TSX64" s="41"/>
      <c r="TSY64" s="41"/>
      <c r="TSZ64" s="41"/>
      <c r="TTA64" s="41"/>
      <c r="TTB64" s="41"/>
      <c r="TTC64" s="41"/>
      <c r="TTD64" s="41"/>
      <c r="TTE64" s="41"/>
      <c r="TTF64" s="41"/>
      <c r="TTG64" s="41"/>
      <c r="TTH64" s="41"/>
      <c r="TTI64" s="41"/>
      <c r="TTJ64" s="41"/>
      <c r="TTK64" s="41"/>
      <c r="TTL64" s="41"/>
      <c r="TTM64" s="41"/>
      <c r="TTN64" s="41"/>
      <c r="TTO64" s="41"/>
      <c r="TTP64" s="41"/>
      <c r="TTQ64" s="41"/>
      <c r="TTR64" s="41"/>
      <c r="TTS64" s="41"/>
      <c r="TTT64" s="41"/>
      <c r="TTU64" s="41"/>
      <c r="TTV64" s="41"/>
      <c r="TTW64" s="41"/>
      <c r="TTX64" s="41"/>
      <c r="TTY64" s="41"/>
      <c r="TTZ64" s="41"/>
      <c r="TUA64" s="41"/>
      <c r="TUB64" s="41"/>
      <c r="TUC64" s="41"/>
      <c r="TUD64" s="41"/>
      <c r="TUE64" s="41"/>
      <c r="TUF64" s="41"/>
      <c r="TUG64" s="41"/>
      <c r="TUH64" s="41"/>
      <c r="TUI64" s="41"/>
      <c r="TUJ64" s="41"/>
      <c r="TUK64" s="41"/>
      <c r="TUL64" s="41"/>
      <c r="TUM64" s="41"/>
      <c r="TUN64" s="41"/>
      <c r="TUO64" s="41"/>
      <c r="TUP64" s="41"/>
      <c r="TUQ64" s="41"/>
      <c r="TUR64" s="41"/>
      <c r="TUS64" s="41"/>
      <c r="TUT64" s="41"/>
      <c r="TUU64" s="41"/>
      <c r="TUV64" s="41"/>
      <c r="TUW64" s="41"/>
      <c r="TUX64" s="41"/>
      <c r="TUY64" s="41"/>
      <c r="TUZ64" s="41"/>
      <c r="TVA64" s="41"/>
      <c r="TVB64" s="41"/>
      <c r="TVC64" s="41"/>
      <c r="TVD64" s="41"/>
      <c r="TVE64" s="41"/>
      <c r="TVF64" s="41"/>
      <c r="TVG64" s="41"/>
      <c r="TVH64" s="41"/>
      <c r="TVI64" s="41"/>
      <c r="TVJ64" s="41"/>
      <c r="TVK64" s="41"/>
      <c r="TVL64" s="41"/>
      <c r="TVM64" s="41"/>
      <c r="TVN64" s="41"/>
      <c r="TVO64" s="41"/>
      <c r="TVP64" s="41"/>
      <c r="TVQ64" s="41"/>
      <c r="TVR64" s="41"/>
      <c r="TVS64" s="41"/>
      <c r="TVT64" s="41"/>
      <c r="TVU64" s="41"/>
      <c r="TVV64" s="41"/>
      <c r="TVW64" s="41"/>
      <c r="TVX64" s="41"/>
      <c r="TVY64" s="41"/>
      <c r="TVZ64" s="41"/>
      <c r="TWA64" s="41"/>
      <c r="TWB64" s="41"/>
      <c r="TWC64" s="41"/>
      <c r="TWD64" s="41"/>
      <c r="TWE64" s="41"/>
      <c r="TWF64" s="41"/>
      <c r="TWG64" s="41"/>
      <c r="TWH64" s="41"/>
      <c r="TWI64" s="41"/>
      <c r="TWJ64" s="41"/>
      <c r="TWK64" s="41"/>
      <c r="TWL64" s="41"/>
      <c r="TWM64" s="41"/>
      <c r="TWN64" s="41"/>
      <c r="TWO64" s="41"/>
      <c r="TWP64" s="41"/>
      <c r="TWQ64" s="41"/>
      <c r="TWR64" s="41"/>
      <c r="TWS64" s="41"/>
      <c r="TWT64" s="41"/>
      <c r="TWU64" s="41"/>
      <c r="TWV64" s="41"/>
      <c r="TWW64" s="41"/>
      <c r="TWX64" s="41"/>
      <c r="TWY64" s="41"/>
      <c r="TWZ64" s="41"/>
      <c r="TXA64" s="41"/>
      <c r="TXB64" s="41"/>
      <c r="TXC64" s="41"/>
      <c r="TXD64" s="41"/>
      <c r="TXE64" s="41"/>
      <c r="TXF64" s="41"/>
      <c r="TXG64" s="41"/>
      <c r="TXH64" s="41"/>
      <c r="TXI64" s="41"/>
      <c r="TXJ64" s="41"/>
      <c r="TXK64" s="41"/>
      <c r="TXL64" s="41"/>
      <c r="TXM64" s="41"/>
      <c r="TXN64" s="41"/>
      <c r="TXO64" s="41"/>
      <c r="TXP64" s="41"/>
      <c r="TXQ64" s="41"/>
      <c r="TXR64" s="41"/>
      <c r="TXS64" s="41"/>
      <c r="TXT64" s="41"/>
      <c r="TXU64" s="41"/>
      <c r="TXV64" s="41"/>
      <c r="TXW64" s="41"/>
      <c r="TXX64" s="41"/>
      <c r="TXY64" s="41"/>
      <c r="TXZ64" s="41"/>
      <c r="TYA64" s="41"/>
      <c r="TYB64" s="41"/>
      <c r="TYC64" s="41"/>
      <c r="TYD64" s="41"/>
      <c r="TYE64" s="41"/>
      <c r="TYF64" s="41"/>
      <c r="TYG64" s="41"/>
      <c r="TYH64" s="41"/>
      <c r="TYI64" s="41"/>
      <c r="TYJ64" s="41"/>
      <c r="TYK64" s="41"/>
      <c r="TYL64" s="41"/>
      <c r="TYM64" s="41"/>
      <c r="TYN64" s="41"/>
      <c r="TYO64" s="41"/>
      <c r="TYP64" s="41"/>
      <c r="TYQ64" s="41"/>
      <c r="TYR64" s="41"/>
      <c r="TYS64" s="41"/>
      <c r="TYT64" s="41"/>
      <c r="TYU64" s="41"/>
      <c r="TYV64" s="41"/>
      <c r="TYW64" s="41"/>
      <c r="TYX64" s="41"/>
      <c r="TYY64" s="41"/>
      <c r="TYZ64" s="41"/>
      <c r="TZA64" s="41"/>
      <c r="TZB64" s="41"/>
      <c r="TZC64" s="41"/>
      <c r="TZD64" s="41"/>
      <c r="TZE64" s="41"/>
      <c r="TZF64" s="41"/>
      <c r="TZG64" s="41"/>
      <c r="TZH64" s="41"/>
      <c r="TZI64" s="41"/>
      <c r="TZJ64" s="41"/>
      <c r="TZK64" s="41"/>
      <c r="TZL64" s="41"/>
      <c r="TZM64" s="41"/>
      <c r="TZN64" s="41"/>
      <c r="TZO64" s="41"/>
      <c r="TZP64" s="41"/>
      <c r="TZQ64" s="41"/>
      <c r="TZR64" s="41"/>
      <c r="TZS64" s="41"/>
      <c r="TZT64" s="41"/>
      <c r="TZU64" s="41"/>
      <c r="TZV64" s="41"/>
      <c r="TZW64" s="41"/>
      <c r="TZX64" s="41"/>
      <c r="TZY64" s="41"/>
      <c r="TZZ64" s="41"/>
      <c r="UAA64" s="41"/>
      <c r="UAB64" s="41"/>
      <c r="UAC64" s="41"/>
      <c r="UAD64" s="41"/>
      <c r="UAE64" s="41"/>
      <c r="UAF64" s="41"/>
      <c r="UAG64" s="41"/>
      <c r="UAH64" s="41"/>
      <c r="UAI64" s="41"/>
      <c r="UAJ64" s="41"/>
      <c r="UAK64" s="41"/>
      <c r="UAL64" s="41"/>
      <c r="UAM64" s="41"/>
      <c r="UAN64" s="41"/>
      <c r="UAO64" s="41"/>
      <c r="UAP64" s="41"/>
      <c r="UAQ64" s="41"/>
      <c r="UAR64" s="41"/>
      <c r="UAS64" s="41"/>
      <c r="UAT64" s="41"/>
      <c r="UAU64" s="41"/>
      <c r="UAV64" s="41"/>
      <c r="UAW64" s="41"/>
      <c r="UAX64" s="41"/>
      <c r="UAY64" s="41"/>
      <c r="UAZ64" s="41"/>
      <c r="UBA64" s="41"/>
      <c r="UBB64" s="41"/>
      <c r="UBC64" s="41"/>
      <c r="UBD64" s="41"/>
      <c r="UBE64" s="41"/>
      <c r="UBF64" s="41"/>
      <c r="UBG64" s="41"/>
      <c r="UBH64" s="41"/>
      <c r="UBI64" s="41"/>
      <c r="UBJ64" s="41"/>
      <c r="UBK64" s="41"/>
      <c r="UBL64" s="41"/>
      <c r="UBM64" s="41"/>
      <c r="UBN64" s="41"/>
      <c r="UBO64" s="41"/>
      <c r="UBP64" s="41"/>
      <c r="UBQ64" s="41"/>
      <c r="UBR64" s="41"/>
      <c r="UBS64" s="41"/>
      <c r="UBT64" s="41"/>
      <c r="UBU64" s="41"/>
      <c r="UBV64" s="41"/>
      <c r="UBW64" s="41"/>
      <c r="UBX64" s="41"/>
      <c r="UBY64" s="41"/>
      <c r="UBZ64" s="41"/>
      <c r="UCA64" s="41"/>
      <c r="UCB64" s="41"/>
      <c r="UCC64" s="41"/>
      <c r="UCD64" s="41"/>
      <c r="UCE64" s="41"/>
      <c r="UCF64" s="41"/>
      <c r="UCG64" s="41"/>
      <c r="UCH64" s="41"/>
      <c r="UCI64" s="41"/>
      <c r="UCJ64" s="41"/>
      <c r="UCK64" s="41"/>
      <c r="UCL64" s="41"/>
      <c r="UCM64" s="41"/>
      <c r="UCN64" s="41"/>
      <c r="UCO64" s="41"/>
      <c r="UCP64" s="41"/>
      <c r="UCQ64" s="41"/>
      <c r="UCR64" s="41"/>
      <c r="UCS64" s="41"/>
      <c r="UCT64" s="41"/>
      <c r="UCU64" s="41"/>
      <c r="UCV64" s="41"/>
      <c r="UCW64" s="41"/>
      <c r="UCX64" s="41"/>
      <c r="UCY64" s="41"/>
      <c r="UCZ64" s="41"/>
      <c r="UDA64" s="41"/>
      <c r="UDB64" s="41"/>
      <c r="UDC64" s="41"/>
      <c r="UDD64" s="41"/>
      <c r="UDE64" s="41"/>
      <c r="UDF64" s="41"/>
      <c r="UDG64" s="41"/>
      <c r="UDH64" s="41"/>
      <c r="UDI64" s="41"/>
      <c r="UDJ64" s="41"/>
      <c r="UDK64" s="41"/>
      <c r="UDL64" s="41"/>
      <c r="UDM64" s="41"/>
      <c r="UDN64" s="41"/>
      <c r="UDO64" s="41"/>
      <c r="UDP64" s="41"/>
      <c r="UDQ64" s="41"/>
      <c r="UDR64" s="41"/>
      <c r="UDS64" s="41"/>
      <c r="UDT64" s="41"/>
      <c r="UDU64" s="41"/>
      <c r="UDV64" s="41"/>
      <c r="UDW64" s="41"/>
      <c r="UDX64" s="41"/>
      <c r="UDY64" s="41"/>
      <c r="UDZ64" s="41"/>
      <c r="UEA64" s="41"/>
      <c r="UEB64" s="41"/>
      <c r="UEC64" s="41"/>
      <c r="UED64" s="41"/>
      <c r="UEE64" s="41"/>
      <c r="UEF64" s="41"/>
      <c r="UEG64" s="41"/>
      <c r="UEH64" s="41"/>
      <c r="UEI64" s="41"/>
      <c r="UEJ64" s="41"/>
      <c r="UEK64" s="41"/>
      <c r="UEL64" s="41"/>
      <c r="UEM64" s="41"/>
      <c r="UEN64" s="41"/>
      <c r="UEO64" s="41"/>
      <c r="UEP64" s="41"/>
      <c r="UEQ64" s="41"/>
      <c r="UER64" s="41"/>
      <c r="UES64" s="41"/>
      <c r="UET64" s="41"/>
      <c r="UEU64" s="41"/>
      <c r="UEV64" s="41"/>
      <c r="UEW64" s="41"/>
      <c r="UEX64" s="41"/>
      <c r="UEY64" s="41"/>
      <c r="UEZ64" s="41"/>
      <c r="UFA64" s="41"/>
      <c r="UFB64" s="41"/>
      <c r="UFC64" s="41"/>
      <c r="UFD64" s="41"/>
      <c r="UFE64" s="41"/>
      <c r="UFF64" s="41"/>
      <c r="UFG64" s="41"/>
      <c r="UFH64" s="41"/>
      <c r="UFI64" s="41"/>
      <c r="UFJ64" s="41"/>
      <c r="UFK64" s="41"/>
      <c r="UFL64" s="41"/>
      <c r="UFM64" s="41"/>
      <c r="UFN64" s="41"/>
      <c r="UFO64" s="41"/>
      <c r="UFP64" s="41"/>
      <c r="UFQ64" s="41"/>
      <c r="UFR64" s="41"/>
      <c r="UFS64" s="41"/>
      <c r="UFT64" s="41"/>
      <c r="UFU64" s="41"/>
      <c r="UFV64" s="41"/>
      <c r="UFW64" s="41"/>
      <c r="UFX64" s="41"/>
      <c r="UFY64" s="41"/>
      <c r="UFZ64" s="41"/>
      <c r="UGA64" s="41"/>
      <c r="UGB64" s="41"/>
      <c r="UGC64" s="41"/>
      <c r="UGD64" s="41"/>
      <c r="UGE64" s="41"/>
      <c r="UGF64" s="41"/>
      <c r="UGG64" s="41"/>
      <c r="UGH64" s="41"/>
      <c r="UGI64" s="41"/>
      <c r="UGJ64" s="41"/>
      <c r="UGK64" s="41"/>
      <c r="UGL64" s="41"/>
      <c r="UGM64" s="41"/>
      <c r="UGN64" s="41"/>
      <c r="UGO64" s="41"/>
      <c r="UGP64" s="41"/>
      <c r="UGQ64" s="41"/>
      <c r="UGR64" s="41"/>
      <c r="UGS64" s="41"/>
      <c r="UGT64" s="41"/>
      <c r="UGU64" s="41"/>
      <c r="UGV64" s="41"/>
      <c r="UGW64" s="41"/>
      <c r="UGX64" s="41"/>
      <c r="UGY64" s="41"/>
      <c r="UGZ64" s="41"/>
      <c r="UHA64" s="41"/>
      <c r="UHB64" s="41"/>
      <c r="UHC64" s="41"/>
      <c r="UHD64" s="41"/>
      <c r="UHE64" s="41"/>
      <c r="UHF64" s="41"/>
      <c r="UHG64" s="41"/>
      <c r="UHH64" s="41"/>
      <c r="UHI64" s="41"/>
      <c r="UHJ64" s="41"/>
      <c r="UHK64" s="41"/>
      <c r="UHL64" s="41"/>
      <c r="UHM64" s="41"/>
      <c r="UHN64" s="41"/>
      <c r="UHO64" s="41"/>
      <c r="UHP64" s="41"/>
      <c r="UHQ64" s="41"/>
      <c r="UHR64" s="41"/>
      <c r="UHS64" s="41"/>
      <c r="UHT64" s="41"/>
      <c r="UHU64" s="41"/>
      <c r="UHV64" s="41"/>
      <c r="UHW64" s="41"/>
      <c r="UHX64" s="41"/>
      <c r="UHY64" s="41"/>
      <c r="UHZ64" s="41"/>
      <c r="UIA64" s="41"/>
      <c r="UIB64" s="41"/>
      <c r="UIC64" s="41"/>
      <c r="UID64" s="41"/>
      <c r="UIE64" s="41"/>
      <c r="UIF64" s="41"/>
      <c r="UIG64" s="41"/>
      <c r="UIH64" s="41"/>
      <c r="UII64" s="41"/>
      <c r="UIJ64" s="41"/>
      <c r="UIK64" s="41"/>
      <c r="UIL64" s="41"/>
      <c r="UIM64" s="41"/>
      <c r="UIN64" s="41"/>
      <c r="UIO64" s="41"/>
      <c r="UIP64" s="41"/>
      <c r="UIQ64" s="41"/>
      <c r="UIR64" s="41"/>
      <c r="UIS64" s="41"/>
      <c r="UIT64" s="41"/>
      <c r="UIU64" s="41"/>
      <c r="UIV64" s="41"/>
      <c r="UIW64" s="41"/>
      <c r="UIX64" s="41"/>
      <c r="UIY64" s="41"/>
      <c r="UIZ64" s="41"/>
      <c r="UJA64" s="41"/>
      <c r="UJB64" s="41"/>
      <c r="UJC64" s="41"/>
      <c r="UJD64" s="41"/>
      <c r="UJE64" s="41"/>
      <c r="UJF64" s="41"/>
      <c r="UJG64" s="41"/>
      <c r="UJH64" s="41"/>
      <c r="UJI64" s="41"/>
      <c r="UJJ64" s="41"/>
      <c r="UJK64" s="41"/>
      <c r="UJL64" s="41"/>
      <c r="UJM64" s="41"/>
      <c r="UJN64" s="41"/>
      <c r="UJO64" s="41"/>
      <c r="UJP64" s="41"/>
      <c r="UJQ64" s="41"/>
      <c r="UJR64" s="41"/>
      <c r="UJS64" s="41"/>
      <c r="UJT64" s="41"/>
      <c r="UJU64" s="41"/>
      <c r="UJV64" s="41"/>
      <c r="UJW64" s="41"/>
      <c r="UJX64" s="41"/>
      <c r="UJY64" s="41"/>
      <c r="UJZ64" s="41"/>
      <c r="UKA64" s="41"/>
      <c r="UKB64" s="41"/>
      <c r="UKC64" s="41"/>
      <c r="UKD64" s="41"/>
      <c r="UKE64" s="41"/>
      <c r="UKF64" s="41"/>
      <c r="UKG64" s="41"/>
      <c r="UKH64" s="41"/>
      <c r="UKI64" s="41"/>
      <c r="UKJ64" s="41"/>
      <c r="UKK64" s="41"/>
      <c r="UKL64" s="41"/>
      <c r="UKM64" s="41"/>
      <c r="UKN64" s="41"/>
      <c r="UKO64" s="41"/>
      <c r="UKP64" s="41"/>
      <c r="UKQ64" s="41"/>
      <c r="UKR64" s="41"/>
      <c r="UKS64" s="41"/>
      <c r="UKT64" s="41"/>
      <c r="UKU64" s="41"/>
      <c r="UKV64" s="41"/>
      <c r="UKW64" s="41"/>
      <c r="UKX64" s="41"/>
      <c r="UKY64" s="41"/>
      <c r="UKZ64" s="41"/>
      <c r="ULA64" s="41"/>
      <c r="ULB64" s="41"/>
      <c r="ULC64" s="41"/>
      <c r="ULD64" s="41"/>
      <c r="ULE64" s="41"/>
      <c r="ULF64" s="41"/>
      <c r="ULG64" s="41"/>
      <c r="ULH64" s="41"/>
      <c r="ULI64" s="41"/>
      <c r="ULJ64" s="41"/>
      <c r="ULK64" s="41"/>
      <c r="ULL64" s="41"/>
      <c r="ULM64" s="41"/>
      <c r="ULN64" s="41"/>
      <c r="ULO64" s="41"/>
      <c r="ULP64" s="41"/>
      <c r="ULQ64" s="41"/>
      <c r="ULR64" s="41"/>
      <c r="ULS64" s="41"/>
      <c r="ULT64" s="41"/>
      <c r="ULU64" s="41"/>
      <c r="ULV64" s="41"/>
      <c r="ULW64" s="41"/>
      <c r="ULX64" s="41"/>
      <c r="ULY64" s="41"/>
      <c r="ULZ64" s="41"/>
      <c r="UMA64" s="41"/>
      <c r="UMB64" s="41"/>
      <c r="UMC64" s="41"/>
      <c r="UMD64" s="41"/>
      <c r="UME64" s="41"/>
      <c r="UMF64" s="41"/>
      <c r="UMG64" s="41"/>
      <c r="UMH64" s="41"/>
      <c r="UMI64" s="41"/>
      <c r="UMJ64" s="41"/>
      <c r="UMK64" s="41"/>
      <c r="UML64" s="41"/>
      <c r="UMM64" s="41"/>
      <c r="UMN64" s="41"/>
      <c r="UMO64" s="41"/>
      <c r="UMP64" s="41"/>
      <c r="UMQ64" s="41"/>
      <c r="UMR64" s="41"/>
      <c r="UMS64" s="41"/>
      <c r="UMT64" s="41"/>
      <c r="UMU64" s="41"/>
      <c r="UMV64" s="41"/>
      <c r="UMW64" s="41"/>
      <c r="UMX64" s="41"/>
      <c r="UMY64" s="41"/>
      <c r="UMZ64" s="41"/>
      <c r="UNA64" s="41"/>
      <c r="UNB64" s="41"/>
      <c r="UNC64" s="41"/>
      <c r="UND64" s="41"/>
      <c r="UNE64" s="41"/>
      <c r="UNF64" s="41"/>
      <c r="UNG64" s="41"/>
      <c r="UNH64" s="41"/>
      <c r="UNI64" s="41"/>
      <c r="UNJ64" s="41"/>
      <c r="UNK64" s="41"/>
      <c r="UNL64" s="41"/>
      <c r="UNM64" s="41"/>
      <c r="UNN64" s="41"/>
      <c r="UNO64" s="41"/>
      <c r="UNP64" s="41"/>
      <c r="UNQ64" s="41"/>
      <c r="UNR64" s="41"/>
      <c r="UNS64" s="41"/>
      <c r="UNT64" s="41"/>
      <c r="UNU64" s="41"/>
      <c r="UNV64" s="41"/>
      <c r="UNW64" s="41"/>
      <c r="UNX64" s="41"/>
      <c r="UNY64" s="41"/>
      <c r="UNZ64" s="41"/>
      <c r="UOA64" s="41"/>
      <c r="UOB64" s="41"/>
      <c r="UOC64" s="41"/>
      <c r="UOD64" s="41"/>
      <c r="UOE64" s="41"/>
      <c r="UOF64" s="41"/>
      <c r="UOG64" s="41"/>
      <c r="UOH64" s="41"/>
      <c r="UOI64" s="41"/>
      <c r="UOJ64" s="41"/>
      <c r="UOK64" s="41"/>
      <c r="UOL64" s="41"/>
      <c r="UOM64" s="41"/>
      <c r="UON64" s="41"/>
      <c r="UOO64" s="41"/>
      <c r="UOP64" s="41"/>
      <c r="UOQ64" s="41"/>
      <c r="UOR64" s="41"/>
      <c r="UOS64" s="41"/>
      <c r="UOT64" s="41"/>
      <c r="UOU64" s="41"/>
      <c r="UOV64" s="41"/>
      <c r="UOW64" s="41"/>
      <c r="UOX64" s="41"/>
      <c r="UOY64" s="41"/>
      <c r="UOZ64" s="41"/>
      <c r="UPA64" s="41"/>
      <c r="UPB64" s="41"/>
      <c r="UPC64" s="41"/>
      <c r="UPD64" s="41"/>
      <c r="UPE64" s="41"/>
      <c r="UPF64" s="41"/>
      <c r="UPG64" s="41"/>
      <c r="UPH64" s="41"/>
      <c r="UPI64" s="41"/>
      <c r="UPJ64" s="41"/>
      <c r="UPK64" s="41"/>
      <c r="UPL64" s="41"/>
      <c r="UPM64" s="41"/>
      <c r="UPN64" s="41"/>
      <c r="UPO64" s="41"/>
      <c r="UPP64" s="41"/>
      <c r="UPQ64" s="41"/>
      <c r="UPR64" s="41"/>
      <c r="UPS64" s="41"/>
      <c r="UPT64" s="41"/>
      <c r="UPU64" s="41"/>
      <c r="UPV64" s="41"/>
      <c r="UPW64" s="41"/>
      <c r="UPX64" s="41"/>
      <c r="UPY64" s="41"/>
      <c r="UPZ64" s="41"/>
      <c r="UQA64" s="41"/>
      <c r="UQB64" s="41"/>
      <c r="UQC64" s="41"/>
      <c r="UQD64" s="41"/>
      <c r="UQE64" s="41"/>
      <c r="UQF64" s="41"/>
      <c r="UQG64" s="41"/>
      <c r="UQH64" s="41"/>
      <c r="UQI64" s="41"/>
      <c r="UQJ64" s="41"/>
      <c r="UQK64" s="41"/>
      <c r="UQL64" s="41"/>
      <c r="UQM64" s="41"/>
      <c r="UQN64" s="41"/>
      <c r="UQO64" s="41"/>
      <c r="UQP64" s="41"/>
      <c r="UQQ64" s="41"/>
      <c r="UQR64" s="41"/>
      <c r="UQS64" s="41"/>
      <c r="UQT64" s="41"/>
      <c r="UQU64" s="41"/>
      <c r="UQV64" s="41"/>
      <c r="UQW64" s="41"/>
      <c r="UQX64" s="41"/>
      <c r="UQY64" s="41"/>
      <c r="UQZ64" s="41"/>
      <c r="URA64" s="41"/>
      <c r="URB64" s="41"/>
      <c r="URC64" s="41"/>
      <c r="URD64" s="41"/>
      <c r="URE64" s="41"/>
      <c r="URF64" s="41"/>
      <c r="URG64" s="41"/>
      <c r="URH64" s="41"/>
      <c r="URI64" s="41"/>
      <c r="URJ64" s="41"/>
      <c r="URK64" s="41"/>
      <c r="URL64" s="41"/>
      <c r="URM64" s="41"/>
      <c r="URN64" s="41"/>
      <c r="URO64" s="41"/>
      <c r="URP64" s="41"/>
      <c r="URQ64" s="41"/>
      <c r="URR64" s="41"/>
      <c r="URS64" s="41"/>
      <c r="URT64" s="41"/>
      <c r="URU64" s="41"/>
      <c r="URV64" s="41"/>
      <c r="URW64" s="41"/>
      <c r="URX64" s="41"/>
      <c r="URY64" s="41"/>
      <c r="URZ64" s="41"/>
      <c r="USA64" s="41"/>
      <c r="USB64" s="41"/>
      <c r="USC64" s="41"/>
      <c r="USD64" s="41"/>
      <c r="USE64" s="41"/>
      <c r="USF64" s="41"/>
      <c r="USG64" s="41"/>
      <c r="USH64" s="41"/>
      <c r="USI64" s="41"/>
      <c r="USJ64" s="41"/>
      <c r="USK64" s="41"/>
      <c r="USL64" s="41"/>
      <c r="USM64" s="41"/>
      <c r="USN64" s="41"/>
      <c r="USO64" s="41"/>
      <c r="USP64" s="41"/>
      <c r="USQ64" s="41"/>
      <c r="USR64" s="41"/>
      <c r="USS64" s="41"/>
      <c r="UST64" s="41"/>
      <c r="USU64" s="41"/>
      <c r="USV64" s="41"/>
      <c r="USW64" s="41"/>
      <c r="USX64" s="41"/>
      <c r="USY64" s="41"/>
      <c r="USZ64" s="41"/>
      <c r="UTA64" s="41"/>
      <c r="UTB64" s="41"/>
      <c r="UTC64" s="41"/>
      <c r="UTD64" s="41"/>
      <c r="UTE64" s="41"/>
      <c r="UTF64" s="41"/>
      <c r="UTG64" s="41"/>
      <c r="UTH64" s="41"/>
      <c r="UTI64" s="41"/>
      <c r="UTJ64" s="41"/>
      <c r="UTK64" s="41"/>
      <c r="UTL64" s="41"/>
      <c r="UTM64" s="41"/>
      <c r="UTN64" s="41"/>
      <c r="UTO64" s="41"/>
      <c r="UTP64" s="41"/>
      <c r="UTQ64" s="41"/>
      <c r="UTR64" s="41"/>
      <c r="UTS64" s="41"/>
      <c r="UTT64" s="41"/>
      <c r="UTU64" s="41"/>
      <c r="UTV64" s="41"/>
      <c r="UTW64" s="41"/>
      <c r="UTX64" s="41"/>
      <c r="UTY64" s="41"/>
      <c r="UTZ64" s="41"/>
      <c r="UUA64" s="41"/>
      <c r="UUB64" s="41"/>
      <c r="UUC64" s="41"/>
      <c r="UUD64" s="41"/>
      <c r="UUE64" s="41"/>
      <c r="UUF64" s="41"/>
      <c r="UUG64" s="41"/>
      <c r="UUH64" s="41"/>
      <c r="UUI64" s="41"/>
      <c r="UUJ64" s="41"/>
      <c r="UUK64" s="41"/>
      <c r="UUL64" s="41"/>
      <c r="UUM64" s="41"/>
      <c r="UUN64" s="41"/>
      <c r="UUO64" s="41"/>
      <c r="UUP64" s="41"/>
      <c r="UUQ64" s="41"/>
      <c r="UUR64" s="41"/>
      <c r="UUS64" s="41"/>
      <c r="UUT64" s="41"/>
      <c r="UUU64" s="41"/>
      <c r="UUV64" s="41"/>
      <c r="UUW64" s="41"/>
      <c r="UUX64" s="41"/>
      <c r="UUY64" s="41"/>
      <c r="UUZ64" s="41"/>
      <c r="UVA64" s="41"/>
      <c r="UVB64" s="41"/>
      <c r="UVC64" s="41"/>
      <c r="UVD64" s="41"/>
      <c r="UVE64" s="41"/>
      <c r="UVF64" s="41"/>
      <c r="UVG64" s="41"/>
      <c r="UVH64" s="41"/>
      <c r="UVI64" s="41"/>
      <c r="UVJ64" s="41"/>
      <c r="UVK64" s="41"/>
      <c r="UVL64" s="41"/>
      <c r="UVM64" s="41"/>
      <c r="UVN64" s="41"/>
      <c r="UVO64" s="41"/>
      <c r="UVP64" s="41"/>
      <c r="UVQ64" s="41"/>
      <c r="UVR64" s="41"/>
      <c r="UVS64" s="41"/>
      <c r="UVT64" s="41"/>
      <c r="UVU64" s="41"/>
      <c r="UVV64" s="41"/>
      <c r="UVW64" s="41"/>
      <c r="UVX64" s="41"/>
      <c r="UVY64" s="41"/>
      <c r="UVZ64" s="41"/>
      <c r="UWA64" s="41"/>
      <c r="UWB64" s="41"/>
      <c r="UWC64" s="41"/>
      <c r="UWD64" s="41"/>
      <c r="UWE64" s="41"/>
      <c r="UWF64" s="41"/>
      <c r="UWG64" s="41"/>
      <c r="UWH64" s="41"/>
      <c r="UWI64" s="41"/>
      <c r="UWJ64" s="41"/>
      <c r="UWK64" s="41"/>
      <c r="UWL64" s="41"/>
      <c r="UWM64" s="41"/>
      <c r="UWN64" s="41"/>
      <c r="UWO64" s="41"/>
      <c r="UWP64" s="41"/>
      <c r="UWQ64" s="41"/>
      <c r="UWR64" s="41"/>
      <c r="UWS64" s="41"/>
      <c r="UWT64" s="41"/>
      <c r="UWU64" s="41"/>
      <c r="UWV64" s="41"/>
      <c r="UWW64" s="41"/>
      <c r="UWX64" s="41"/>
      <c r="UWY64" s="41"/>
      <c r="UWZ64" s="41"/>
      <c r="UXA64" s="41"/>
      <c r="UXB64" s="41"/>
      <c r="UXC64" s="41"/>
      <c r="UXD64" s="41"/>
      <c r="UXE64" s="41"/>
      <c r="UXF64" s="41"/>
      <c r="UXG64" s="41"/>
      <c r="UXH64" s="41"/>
      <c r="UXI64" s="41"/>
      <c r="UXJ64" s="41"/>
      <c r="UXK64" s="41"/>
      <c r="UXL64" s="41"/>
      <c r="UXM64" s="41"/>
      <c r="UXN64" s="41"/>
      <c r="UXO64" s="41"/>
      <c r="UXP64" s="41"/>
      <c r="UXQ64" s="41"/>
      <c r="UXR64" s="41"/>
      <c r="UXS64" s="41"/>
      <c r="UXT64" s="41"/>
      <c r="UXU64" s="41"/>
      <c r="UXV64" s="41"/>
      <c r="UXW64" s="41"/>
      <c r="UXX64" s="41"/>
      <c r="UXY64" s="41"/>
      <c r="UXZ64" s="41"/>
      <c r="UYA64" s="41"/>
      <c r="UYB64" s="41"/>
      <c r="UYC64" s="41"/>
      <c r="UYD64" s="41"/>
      <c r="UYE64" s="41"/>
      <c r="UYF64" s="41"/>
      <c r="UYG64" s="41"/>
      <c r="UYH64" s="41"/>
      <c r="UYI64" s="41"/>
      <c r="UYJ64" s="41"/>
      <c r="UYK64" s="41"/>
      <c r="UYL64" s="41"/>
      <c r="UYM64" s="41"/>
      <c r="UYN64" s="41"/>
      <c r="UYO64" s="41"/>
      <c r="UYP64" s="41"/>
      <c r="UYQ64" s="41"/>
      <c r="UYR64" s="41"/>
      <c r="UYS64" s="41"/>
      <c r="UYT64" s="41"/>
      <c r="UYU64" s="41"/>
      <c r="UYV64" s="41"/>
      <c r="UYW64" s="41"/>
      <c r="UYX64" s="41"/>
      <c r="UYY64" s="41"/>
      <c r="UYZ64" s="41"/>
      <c r="UZA64" s="41"/>
      <c r="UZB64" s="41"/>
      <c r="UZC64" s="41"/>
      <c r="UZD64" s="41"/>
      <c r="UZE64" s="41"/>
      <c r="UZF64" s="41"/>
      <c r="UZG64" s="41"/>
      <c r="UZH64" s="41"/>
      <c r="UZI64" s="41"/>
      <c r="UZJ64" s="41"/>
      <c r="UZK64" s="41"/>
      <c r="UZL64" s="41"/>
      <c r="UZM64" s="41"/>
      <c r="UZN64" s="41"/>
      <c r="UZO64" s="41"/>
      <c r="UZP64" s="41"/>
      <c r="UZQ64" s="41"/>
      <c r="UZR64" s="41"/>
      <c r="UZS64" s="41"/>
      <c r="UZT64" s="41"/>
      <c r="UZU64" s="41"/>
      <c r="UZV64" s="41"/>
      <c r="UZW64" s="41"/>
      <c r="UZX64" s="41"/>
      <c r="UZY64" s="41"/>
      <c r="UZZ64" s="41"/>
      <c r="VAA64" s="41"/>
      <c r="VAB64" s="41"/>
      <c r="VAC64" s="41"/>
      <c r="VAD64" s="41"/>
      <c r="VAE64" s="41"/>
      <c r="VAF64" s="41"/>
      <c r="VAG64" s="41"/>
      <c r="VAH64" s="41"/>
      <c r="VAI64" s="41"/>
      <c r="VAJ64" s="41"/>
      <c r="VAK64" s="41"/>
      <c r="VAL64" s="41"/>
      <c r="VAM64" s="41"/>
      <c r="VAN64" s="41"/>
      <c r="VAO64" s="41"/>
      <c r="VAP64" s="41"/>
      <c r="VAQ64" s="41"/>
      <c r="VAR64" s="41"/>
      <c r="VAS64" s="41"/>
      <c r="VAT64" s="41"/>
      <c r="VAU64" s="41"/>
      <c r="VAV64" s="41"/>
      <c r="VAW64" s="41"/>
      <c r="VAX64" s="41"/>
      <c r="VAY64" s="41"/>
      <c r="VAZ64" s="41"/>
      <c r="VBA64" s="41"/>
      <c r="VBB64" s="41"/>
      <c r="VBC64" s="41"/>
      <c r="VBD64" s="41"/>
      <c r="VBE64" s="41"/>
      <c r="VBF64" s="41"/>
      <c r="VBG64" s="41"/>
      <c r="VBH64" s="41"/>
      <c r="VBI64" s="41"/>
      <c r="VBJ64" s="41"/>
      <c r="VBK64" s="41"/>
      <c r="VBL64" s="41"/>
      <c r="VBM64" s="41"/>
      <c r="VBN64" s="41"/>
      <c r="VBO64" s="41"/>
      <c r="VBP64" s="41"/>
      <c r="VBQ64" s="41"/>
      <c r="VBR64" s="41"/>
      <c r="VBS64" s="41"/>
      <c r="VBT64" s="41"/>
      <c r="VBU64" s="41"/>
      <c r="VBV64" s="41"/>
      <c r="VBW64" s="41"/>
      <c r="VBX64" s="41"/>
      <c r="VBY64" s="41"/>
      <c r="VBZ64" s="41"/>
      <c r="VCA64" s="41"/>
      <c r="VCB64" s="41"/>
      <c r="VCC64" s="41"/>
      <c r="VCD64" s="41"/>
      <c r="VCE64" s="41"/>
      <c r="VCF64" s="41"/>
      <c r="VCG64" s="41"/>
      <c r="VCH64" s="41"/>
      <c r="VCI64" s="41"/>
      <c r="VCJ64" s="41"/>
      <c r="VCK64" s="41"/>
      <c r="VCL64" s="41"/>
      <c r="VCM64" s="41"/>
      <c r="VCN64" s="41"/>
      <c r="VCO64" s="41"/>
      <c r="VCP64" s="41"/>
      <c r="VCQ64" s="41"/>
      <c r="VCR64" s="41"/>
      <c r="VCS64" s="41"/>
      <c r="VCT64" s="41"/>
      <c r="VCU64" s="41"/>
      <c r="VCV64" s="41"/>
      <c r="VCW64" s="41"/>
      <c r="VCX64" s="41"/>
      <c r="VCY64" s="41"/>
      <c r="VCZ64" s="41"/>
      <c r="VDA64" s="41"/>
      <c r="VDB64" s="41"/>
      <c r="VDC64" s="41"/>
      <c r="VDD64" s="41"/>
      <c r="VDE64" s="41"/>
      <c r="VDF64" s="41"/>
      <c r="VDG64" s="41"/>
      <c r="VDH64" s="41"/>
      <c r="VDI64" s="41"/>
      <c r="VDJ64" s="41"/>
      <c r="VDK64" s="41"/>
      <c r="VDL64" s="41"/>
      <c r="VDM64" s="41"/>
      <c r="VDN64" s="41"/>
      <c r="VDO64" s="41"/>
      <c r="VDP64" s="41"/>
      <c r="VDQ64" s="41"/>
      <c r="VDR64" s="41"/>
      <c r="VDS64" s="41"/>
      <c r="VDT64" s="41"/>
      <c r="VDU64" s="41"/>
      <c r="VDV64" s="41"/>
      <c r="VDW64" s="41"/>
      <c r="VDX64" s="41"/>
      <c r="VDY64" s="41"/>
      <c r="VDZ64" s="41"/>
      <c r="VEA64" s="41"/>
      <c r="VEB64" s="41"/>
      <c r="VEC64" s="41"/>
      <c r="VED64" s="41"/>
      <c r="VEE64" s="41"/>
      <c r="VEF64" s="41"/>
      <c r="VEG64" s="41"/>
      <c r="VEH64" s="41"/>
      <c r="VEI64" s="41"/>
      <c r="VEJ64" s="41"/>
      <c r="VEK64" s="41"/>
      <c r="VEL64" s="41"/>
      <c r="VEM64" s="41"/>
      <c r="VEN64" s="41"/>
      <c r="VEO64" s="41"/>
      <c r="VEP64" s="41"/>
      <c r="VEQ64" s="41"/>
      <c r="VER64" s="41"/>
      <c r="VES64" s="41"/>
      <c r="VET64" s="41"/>
      <c r="VEU64" s="41"/>
      <c r="VEV64" s="41"/>
      <c r="VEW64" s="41"/>
      <c r="VEX64" s="41"/>
      <c r="VEY64" s="41"/>
      <c r="VEZ64" s="41"/>
      <c r="VFA64" s="41"/>
      <c r="VFB64" s="41"/>
      <c r="VFC64" s="41"/>
      <c r="VFD64" s="41"/>
      <c r="VFE64" s="41"/>
      <c r="VFF64" s="41"/>
      <c r="VFG64" s="41"/>
      <c r="VFH64" s="41"/>
      <c r="VFI64" s="41"/>
      <c r="VFJ64" s="41"/>
      <c r="VFK64" s="41"/>
      <c r="VFL64" s="41"/>
      <c r="VFM64" s="41"/>
      <c r="VFN64" s="41"/>
      <c r="VFO64" s="41"/>
      <c r="VFP64" s="41"/>
      <c r="VFQ64" s="41"/>
      <c r="VFR64" s="41"/>
      <c r="VFS64" s="41"/>
      <c r="VFT64" s="41"/>
      <c r="VFU64" s="41"/>
      <c r="VFV64" s="41"/>
      <c r="VFW64" s="41"/>
      <c r="VFX64" s="41"/>
      <c r="VFY64" s="41"/>
      <c r="VFZ64" s="41"/>
      <c r="VGA64" s="41"/>
      <c r="VGB64" s="41"/>
      <c r="VGC64" s="41"/>
      <c r="VGD64" s="41"/>
      <c r="VGE64" s="41"/>
      <c r="VGF64" s="41"/>
      <c r="VGG64" s="41"/>
      <c r="VGH64" s="41"/>
      <c r="VGI64" s="41"/>
      <c r="VGJ64" s="41"/>
      <c r="VGK64" s="41"/>
      <c r="VGL64" s="41"/>
      <c r="VGM64" s="41"/>
      <c r="VGN64" s="41"/>
      <c r="VGO64" s="41"/>
      <c r="VGP64" s="41"/>
      <c r="VGQ64" s="41"/>
      <c r="VGR64" s="41"/>
      <c r="VGS64" s="41"/>
      <c r="VGT64" s="41"/>
      <c r="VGU64" s="41"/>
      <c r="VGV64" s="41"/>
      <c r="VGW64" s="41"/>
      <c r="VGX64" s="41"/>
      <c r="VGY64" s="41"/>
      <c r="VGZ64" s="41"/>
      <c r="VHA64" s="41"/>
      <c r="VHB64" s="41"/>
      <c r="VHC64" s="41"/>
      <c r="VHD64" s="41"/>
      <c r="VHE64" s="41"/>
      <c r="VHF64" s="41"/>
      <c r="VHG64" s="41"/>
      <c r="VHH64" s="41"/>
      <c r="VHI64" s="41"/>
      <c r="VHJ64" s="41"/>
      <c r="VHK64" s="41"/>
      <c r="VHL64" s="41"/>
      <c r="VHM64" s="41"/>
      <c r="VHN64" s="41"/>
      <c r="VHO64" s="41"/>
      <c r="VHP64" s="41"/>
      <c r="VHQ64" s="41"/>
      <c r="VHR64" s="41"/>
      <c r="VHS64" s="41"/>
      <c r="VHT64" s="41"/>
      <c r="VHU64" s="41"/>
      <c r="VHV64" s="41"/>
      <c r="VHW64" s="41"/>
      <c r="VHX64" s="41"/>
      <c r="VHY64" s="41"/>
      <c r="VHZ64" s="41"/>
      <c r="VIA64" s="41"/>
      <c r="VIB64" s="41"/>
      <c r="VIC64" s="41"/>
      <c r="VID64" s="41"/>
      <c r="VIE64" s="41"/>
      <c r="VIF64" s="41"/>
      <c r="VIG64" s="41"/>
      <c r="VIH64" s="41"/>
      <c r="VII64" s="41"/>
      <c r="VIJ64" s="41"/>
      <c r="VIK64" s="41"/>
      <c r="VIL64" s="41"/>
      <c r="VIM64" s="41"/>
      <c r="VIN64" s="41"/>
      <c r="VIO64" s="41"/>
      <c r="VIP64" s="41"/>
      <c r="VIQ64" s="41"/>
      <c r="VIR64" s="41"/>
      <c r="VIS64" s="41"/>
      <c r="VIT64" s="41"/>
      <c r="VIU64" s="41"/>
      <c r="VIV64" s="41"/>
      <c r="VIW64" s="41"/>
      <c r="VIX64" s="41"/>
      <c r="VIY64" s="41"/>
      <c r="VIZ64" s="41"/>
      <c r="VJA64" s="41"/>
      <c r="VJB64" s="41"/>
      <c r="VJC64" s="41"/>
      <c r="VJD64" s="41"/>
      <c r="VJE64" s="41"/>
      <c r="VJF64" s="41"/>
      <c r="VJG64" s="41"/>
      <c r="VJH64" s="41"/>
      <c r="VJI64" s="41"/>
      <c r="VJJ64" s="41"/>
      <c r="VJK64" s="41"/>
      <c r="VJL64" s="41"/>
      <c r="VJM64" s="41"/>
      <c r="VJN64" s="41"/>
      <c r="VJO64" s="41"/>
      <c r="VJP64" s="41"/>
      <c r="VJQ64" s="41"/>
      <c r="VJR64" s="41"/>
      <c r="VJS64" s="41"/>
      <c r="VJT64" s="41"/>
      <c r="VJU64" s="41"/>
      <c r="VJV64" s="41"/>
      <c r="VJW64" s="41"/>
      <c r="VJX64" s="41"/>
      <c r="VJY64" s="41"/>
      <c r="VJZ64" s="41"/>
      <c r="VKA64" s="41"/>
      <c r="VKB64" s="41"/>
      <c r="VKC64" s="41"/>
      <c r="VKD64" s="41"/>
      <c r="VKE64" s="41"/>
      <c r="VKF64" s="41"/>
      <c r="VKG64" s="41"/>
      <c r="VKH64" s="41"/>
      <c r="VKI64" s="41"/>
      <c r="VKJ64" s="41"/>
      <c r="VKK64" s="41"/>
      <c r="VKL64" s="41"/>
      <c r="VKM64" s="41"/>
      <c r="VKN64" s="41"/>
      <c r="VKO64" s="41"/>
      <c r="VKP64" s="41"/>
      <c r="VKQ64" s="41"/>
      <c r="VKR64" s="41"/>
      <c r="VKS64" s="41"/>
      <c r="VKT64" s="41"/>
      <c r="VKU64" s="41"/>
      <c r="VKV64" s="41"/>
      <c r="VKW64" s="41"/>
      <c r="VKX64" s="41"/>
      <c r="VKY64" s="41"/>
      <c r="VKZ64" s="41"/>
      <c r="VLA64" s="41"/>
      <c r="VLB64" s="41"/>
      <c r="VLC64" s="41"/>
      <c r="VLD64" s="41"/>
      <c r="VLE64" s="41"/>
      <c r="VLF64" s="41"/>
      <c r="VLG64" s="41"/>
      <c r="VLH64" s="41"/>
      <c r="VLI64" s="41"/>
      <c r="VLJ64" s="41"/>
      <c r="VLK64" s="41"/>
      <c r="VLL64" s="41"/>
      <c r="VLM64" s="41"/>
      <c r="VLN64" s="41"/>
      <c r="VLO64" s="41"/>
      <c r="VLP64" s="41"/>
      <c r="VLQ64" s="41"/>
      <c r="VLR64" s="41"/>
      <c r="VLS64" s="41"/>
      <c r="VLT64" s="41"/>
      <c r="VLU64" s="41"/>
      <c r="VLV64" s="41"/>
      <c r="VLW64" s="41"/>
      <c r="VLX64" s="41"/>
      <c r="VLY64" s="41"/>
      <c r="VLZ64" s="41"/>
      <c r="VMA64" s="41"/>
      <c r="VMB64" s="41"/>
      <c r="VMC64" s="41"/>
      <c r="VMD64" s="41"/>
      <c r="VME64" s="41"/>
      <c r="VMF64" s="41"/>
      <c r="VMG64" s="41"/>
      <c r="VMH64" s="41"/>
      <c r="VMI64" s="41"/>
      <c r="VMJ64" s="41"/>
      <c r="VMK64" s="41"/>
      <c r="VML64" s="41"/>
      <c r="VMM64" s="41"/>
      <c r="VMN64" s="41"/>
      <c r="VMO64" s="41"/>
      <c r="VMP64" s="41"/>
      <c r="VMQ64" s="41"/>
      <c r="VMR64" s="41"/>
      <c r="VMS64" s="41"/>
      <c r="VMT64" s="41"/>
      <c r="VMU64" s="41"/>
      <c r="VMV64" s="41"/>
      <c r="VMW64" s="41"/>
      <c r="VMX64" s="41"/>
      <c r="VMY64" s="41"/>
      <c r="VMZ64" s="41"/>
      <c r="VNA64" s="41"/>
      <c r="VNB64" s="41"/>
      <c r="VNC64" s="41"/>
      <c r="VND64" s="41"/>
      <c r="VNE64" s="41"/>
      <c r="VNF64" s="41"/>
      <c r="VNG64" s="41"/>
      <c r="VNH64" s="41"/>
      <c r="VNI64" s="41"/>
      <c r="VNJ64" s="41"/>
      <c r="VNK64" s="41"/>
      <c r="VNL64" s="41"/>
      <c r="VNM64" s="41"/>
      <c r="VNN64" s="41"/>
      <c r="VNO64" s="41"/>
      <c r="VNP64" s="41"/>
      <c r="VNQ64" s="41"/>
      <c r="VNR64" s="41"/>
      <c r="VNS64" s="41"/>
      <c r="VNT64" s="41"/>
      <c r="VNU64" s="41"/>
      <c r="VNV64" s="41"/>
      <c r="VNW64" s="41"/>
      <c r="VNX64" s="41"/>
      <c r="VNY64" s="41"/>
      <c r="VNZ64" s="41"/>
      <c r="VOA64" s="41"/>
      <c r="VOB64" s="41"/>
      <c r="VOC64" s="41"/>
      <c r="VOD64" s="41"/>
      <c r="VOE64" s="41"/>
      <c r="VOF64" s="41"/>
      <c r="VOG64" s="41"/>
      <c r="VOH64" s="41"/>
      <c r="VOI64" s="41"/>
      <c r="VOJ64" s="41"/>
      <c r="VOK64" s="41"/>
      <c r="VOL64" s="41"/>
      <c r="VOM64" s="41"/>
      <c r="VON64" s="41"/>
      <c r="VOO64" s="41"/>
      <c r="VOP64" s="41"/>
      <c r="VOQ64" s="41"/>
      <c r="VOR64" s="41"/>
      <c r="VOS64" s="41"/>
      <c r="VOT64" s="41"/>
      <c r="VOU64" s="41"/>
      <c r="VOV64" s="41"/>
      <c r="VOW64" s="41"/>
      <c r="VOX64" s="41"/>
      <c r="VOY64" s="41"/>
      <c r="VOZ64" s="41"/>
      <c r="VPA64" s="41"/>
      <c r="VPB64" s="41"/>
      <c r="VPC64" s="41"/>
      <c r="VPD64" s="41"/>
      <c r="VPE64" s="41"/>
      <c r="VPF64" s="41"/>
      <c r="VPG64" s="41"/>
      <c r="VPH64" s="41"/>
      <c r="VPI64" s="41"/>
      <c r="VPJ64" s="41"/>
      <c r="VPK64" s="41"/>
      <c r="VPL64" s="41"/>
      <c r="VPM64" s="41"/>
      <c r="VPN64" s="41"/>
      <c r="VPO64" s="41"/>
      <c r="VPP64" s="41"/>
      <c r="VPQ64" s="41"/>
      <c r="VPR64" s="41"/>
      <c r="VPS64" s="41"/>
      <c r="VPT64" s="41"/>
      <c r="VPU64" s="41"/>
      <c r="VPV64" s="41"/>
      <c r="VPW64" s="41"/>
      <c r="VPX64" s="41"/>
      <c r="VPY64" s="41"/>
      <c r="VPZ64" s="41"/>
      <c r="VQA64" s="41"/>
      <c r="VQB64" s="41"/>
      <c r="VQC64" s="41"/>
      <c r="VQD64" s="41"/>
      <c r="VQE64" s="41"/>
      <c r="VQF64" s="41"/>
      <c r="VQG64" s="41"/>
      <c r="VQH64" s="41"/>
      <c r="VQI64" s="41"/>
      <c r="VQJ64" s="41"/>
      <c r="VQK64" s="41"/>
      <c r="VQL64" s="41"/>
      <c r="VQM64" s="41"/>
      <c r="VQN64" s="41"/>
      <c r="VQO64" s="41"/>
      <c r="VQP64" s="41"/>
      <c r="VQQ64" s="41"/>
      <c r="VQR64" s="41"/>
      <c r="VQS64" s="41"/>
      <c r="VQT64" s="41"/>
      <c r="VQU64" s="41"/>
      <c r="VQV64" s="41"/>
      <c r="VQW64" s="41"/>
      <c r="VQX64" s="41"/>
      <c r="VQY64" s="41"/>
      <c r="VQZ64" s="41"/>
      <c r="VRA64" s="41"/>
      <c r="VRB64" s="41"/>
      <c r="VRC64" s="41"/>
      <c r="VRD64" s="41"/>
      <c r="VRE64" s="41"/>
      <c r="VRF64" s="41"/>
      <c r="VRG64" s="41"/>
      <c r="VRH64" s="41"/>
      <c r="VRI64" s="41"/>
      <c r="VRJ64" s="41"/>
      <c r="VRK64" s="41"/>
      <c r="VRL64" s="41"/>
      <c r="VRM64" s="41"/>
      <c r="VRN64" s="41"/>
      <c r="VRO64" s="41"/>
      <c r="VRP64" s="41"/>
      <c r="VRQ64" s="41"/>
      <c r="VRR64" s="41"/>
      <c r="VRS64" s="41"/>
      <c r="VRT64" s="41"/>
      <c r="VRU64" s="41"/>
      <c r="VRV64" s="41"/>
      <c r="VRW64" s="41"/>
      <c r="VRX64" s="41"/>
      <c r="VRY64" s="41"/>
      <c r="VRZ64" s="41"/>
      <c r="VSA64" s="41"/>
      <c r="VSB64" s="41"/>
      <c r="VSC64" s="41"/>
      <c r="VSD64" s="41"/>
      <c r="VSE64" s="41"/>
      <c r="VSF64" s="41"/>
      <c r="VSG64" s="41"/>
      <c r="VSH64" s="41"/>
      <c r="VSI64" s="41"/>
      <c r="VSJ64" s="41"/>
      <c r="VSK64" s="41"/>
      <c r="VSL64" s="41"/>
      <c r="VSM64" s="41"/>
      <c r="VSN64" s="41"/>
      <c r="VSO64" s="41"/>
      <c r="VSP64" s="41"/>
      <c r="VSQ64" s="41"/>
      <c r="VSR64" s="41"/>
      <c r="VSS64" s="41"/>
      <c r="VST64" s="41"/>
      <c r="VSU64" s="41"/>
      <c r="VSV64" s="41"/>
      <c r="VSW64" s="41"/>
      <c r="VSX64" s="41"/>
      <c r="VSY64" s="41"/>
      <c r="VSZ64" s="41"/>
      <c r="VTA64" s="41"/>
      <c r="VTB64" s="41"/>
      <c r="VTC64" s="41"/>
      <c r="VTD64" s="41"/>
      <c r="VTE64" s="41"/>
      <c r="VTF64" s="41"/>
      <c r="VTG64" s="41"/>
      <c r="VTH64" s="41"/>
      <c r="VTI64" s="41"/>
      <c r="VTJ64" s="41"/>
      <c r="VTK64" s="41"/>
      <c r="VTL64" s="41"/>
      <c r="VTM64" s="41"/>
      <c r="VTN64" s="41"/>
      <c r="VTO64" s="41"/>
      <c r="VTP64" s="41"/>
      <c r="VTQ64" s="41"/>
      <c r="VTR64" s="41"/>
      <c r="VTS64" s="41"/>
      <c r="VTT64" s="41"/>
      <c r="VTU64" s="41"/>
      <c r="VTV64" s="41"/>
      <c r="VTW64" s="41"/>
      <c r="VTX64" s="41"/>
      <c r="VTY64" s="41"/>
      <c r="VTZ64" s="41"/>
      <c r="VUA64" s="41"/>
      <c r="VUB64" s="41"/>
      <c r="VUC64" s="41"/>
      <c r="VUD64" s="41"/>
      <c r="VUE64" s="41"/>
      <c r="VUF64" s="41"/>
      <c r="VUG64" s="41"/>
      <c r="VUH64" s="41"/>
      <c r="VUI64" s="41"/>
      <c r="VUJ64" s="41"/>
      <c r="VUK64" s="41"/>
      <c r="VUL64" s="41"/>
      <c r="VUM64" s="41"/>
      <c r="VUN64" s="41"/>
      <c r="VUO64" s="41"/>
      <c r="VUP64" s="41"/>
      <c r="VUQ64" s="41"/>
      <c r="VUR64" s="41"/>
      <c r="VUS64" s="41"/>
      <c r="VUT64" s="41"/>
      <c r="VUU64" s="41"/>
      <c r="VUV64" s="41"/>
      <c r="VUW64" s="41"/>
      <c r="VUX64" s="41"/>
      <c r="VUY64" s="41"/>
      <c r="VUZ64" s="41"/>
      <c r="VVA64" s="41"/>
      <c r="VVB64" s="41"/>
      <c r="VVC64" s="41"/>
      <c r="VVD64" s="41"/>
      <c r="VVE64" s="41"/>
      <c r="VVF64" s="41"/>
      <c r="VVG64" s="41"/>
      <c r="VVH64" s="41"/>
      <c r="VVI64" s="41"/>
      <c r="VVJ64" s="41"/>
      <c r="VVK64" s="41"/>
      <c r="VVL64" s="41"/>
      <c r="VVM64" s="41"/>
      <c r="VVN64" s="41"/>
      <c r="VVO64" s="41"/>
      <c r="VVP64" s="41"/>
      <c r="VVQ64" s="41"/>
      <c r="VVR64" s="41"/>
      <c r="VVS64" s="41"/>
      <c r="VVT64" s="41"/>
      <c r="VVU64" s="41"/>
      <c r="VVV64" s="41"/>
      <c r="VVW64" s="41"/>
      <c r="VVX64" s="41"/>
      <c r="VVY64" s="41"/>
      <c r="VVZ64" s="41"/>
      <c r="VWA64" s="41"/>
      <c r="VWB64" s="41"/>
      <c r="VWC64" s="41"/>
      <c r="VWD64" s="41"/>
      <c r="VWE64" s="41"/>
      <c r="VWF64" s="41"/>
      <c r="VWG64" s="41"/>
      <c r="VWH64" s="41"/>
      <c r="VWI64" s="41"/>
      <c r="VWJ64" s="41"/>
      <c r="VWK64" s="41"/>
      <c r="VWL64" s="41"/>
      <c r="VWM64" s="41"/>
      <c r="VWN64" s="41"/>
      <c r="VWO64" s="41"/>
      <c r="VWP64" s="41"/>
      <c r="VWQ64" s="41"/>
      <c r="VWR64" s="41"/>
      <c r="VWS64" s="41"/>
      <c r="VWT64" s="41"/>
      <c r="VWU64" s="41"/>
      <c r="VWV64" s="41"/>
      <c r="VWW64" s="41"/>
      <c r="VWX64" s="41"/>
      <c r="VWY64" s="41"/>
      <c r="VWZ64" s="41"/>
      <c r="VXA64" s="41"/>
      <c r="VXB64" s="41"/>
      <c r="VXC64" s="41"/>
      <c r="VXD64" s="41"/>
      <c r="VXE64" s="41"/>
      <c r="VXF64" s="41"/>
      <c r="VXG64" s="41"/>
      <c r="VXH64" s="41"/>
      <c r="VXI64" s="41"/>
      <c r="VXJ64" s="41"/>
      <c r="VXK64" s="41"/>
      <c r="VXL64" s="41"/>
      <c r="VXM64" s="41"/>
      <c r="VXN64" s="41"/>
      <c r="VXO64" s="41"/>
      <c r="VXP64" s="41"/>
      <c r="VXQ64" s="41"/>
      <c r="VXR64" s="41"/>
      <c r="VXS64" s="41"/>
      <c r="VXT64" s="41"/>
      <c r="VXU64" s="41"/>
      <c r="VXV64" s="41"/>
      <c r="VXW64" s="41"/>
      <c r="VXX64" s="41"/>
      <c r="VXY64" s="41"/>
      <c r="VXZ64" s="41"/>
      <c r="VYA64" s="41"/>
      <c r="VYB64" s="41"/>
      <c r="VYC64" s="41"/>
      <c r="VYD64" s="41"/>
      <c r="VYE64" s="41"/>
      <c r="VYF64" s="41"/>
      <c r="VYG64" s="41"/>
      <c r="VYH64" s="41"/>
      <c r="VYI64" s="41"/>
      <c r="VYJ64" s="41"/>
      <c r="VYK64" s="41"/>
      <c r="VYL64" s="41"/>
      <c r="VYM64" s="41"/>
      <c r="VYN64" s="41"/>
      <c r="VYO64" s="41"/>
      <c r="VYP64" s="41"/>
      <c r="VYQ64" s="41"/>
      <c r="VYR64" s="41"/>
      <c r="VYS64" s="41"/>
      <c r="VYT64" s="41"/>
      <c r="VYU64" s="41"/>
      <c r="VYV64" s="41"/>
      <c r="VYW64" s="41"/>
      <c r="VYX64" s="41"/>
      <c r="VYY64" s="41"/>
      <c r="VYZ64" s="41"/>
      <c r="VZA64" s="41"/>
      <c r="VZB64" s="41"/>
      <c r="VZC64" s="41"/>
      <c r="VZD64" s="41"/>
      <c r="VZE64" s="41"/>
      <c r="VZF64" s="41"/>
      <c r="VZG64" s="41"/>
      <c r="VZH64" s="41"/>
      <c r="VZI64" s="41"/>
      <c r="VZJ64" s="41"/>
      <c r="VZK64" s="41"/>
      <c r="VZL64" s="41"/>
      <c r="VZM64" s="41"/>
      <c r="VZN64" s="41"/>
      <c r="VZO64" s="41"/>
      <c r="VZP64" s="41"/>
      <c r="VZQ64" s="41"/>
      <c r="VZR64" s="41"/>
      <c r="VZS64" s="41"/>
      <c r="VZT64" s="41"/>
      <c r="VZU64" s="41"/>
      <c r="VZV64" s="41"/>
      <c r="VZW64" s="41"/>
      <c r="VZX64" s="41"/>
      <c r="VZY64" s="41"/>
      <c r="VZZ64" s="41"/>
      <c r="WAA64" s="41"/>
      <c r="WAB64" s="41"/>
      <c r="WAC64" s="41"/>
      <c r="WAD64" s="41"/>
      <c r="WAE64" s="41"/>
      <c r="WAF64" s="41"/>
      <c r="WAG64" s="41"/>
      <c r="WAH64" s="41"/>
      <c r="WAI64" s="41"/>
      <c r="WAJ64" s="41"/>
      <c r="WAK64" s="41"/>
      <c r="WAL64" s="41"/>
      <c r="WAM64" s="41"/>
      <c r="WAN64" s="41"/>
      <c r="WAO64" s="41"/>
      <c r="WAP64" s="41"/>
      <c r="WAQ64" s="41"/>
      <c r="WAR64" s="41"/>
      <c r="WAS64" s="41"/>
      <c r="WAT64" s="41"/>
      <c r="WAU64" s="41"/>
      <c r="WAV64" s="41"/>
      <c r="WAW64" s="41"/>
      <c r="WAX64" s="41"/>
      <c r="WAY64" s="41"/>
      <c r="WAZ64" s="41"/>
      <c r="WBA64" s="41"/>
      <c r="WBB64" s="41"/>
      <c r="WBC64" s="41"/>
      <c r="WBD64" s="41"/>
      <c r="WBE64" s="41"/>
      <c r="WBF64" s="41"/>
      <c r="WBG64" s="41"/>
      <c r="WBH64" s="41"/>
      <c r="WBI64" s="41"/>
      <c r="WBJ64" s="41"/>
      <c r="WBK64" s="41"/>
      <c r="WBL64" s="41"/>
      <c r="WBM64" s="41"/>
      <c r="WBN64" s="41"/>
      <c r="WBO64" s="41"/>
      <c r="WBP64" s="41"/>
      <c r="WBQ64" s="41"/>
      <c r="WBR64" s="41"/>
      <c r="WBS64" s="41"/>
      <c r="WBT64" s="41"/>
      <c r="WBU64" s="41"/>
      <c r="WBV64" s="41"/>
      <c r="WBW64" s="41"/>
      <c r="WBX64" s="41"/>
      <c r="WBY64" s="41"/>
      <c r="WBZ64" s="41"/>
      <c r="WCA64" s="41"/>
      <c r="WCB64" s="41"/>
      <c r="WCC64" s="41"/>
      <c r="WCD64" s="41"/>
      <c r="WCE64" s="41"/>
      <c r="WCF64" s="41"/>
      <c r="WCG64" s="41"/>
      <c r="WCH64" s="41"/>
      <c r="WCI64" s="41"/>
      <c r="WCJ64" s="41"/>
      <c r="WCK64" s="41"/>
      <c r="WCL64" s="41"/>
      <c r="WCM64" s="41"/>
      <c r="WCN64" s="41"/>
      <c r="WCO64" s="41"/>
      <c r="WCP64" s="41"/>
      <c r="WCQ64" s="41"/>
      <c r="WCR64" s="41"/>
      <c r="WCS64" s="41"/>
      <c r="WCT64" s="41"/>
      <c r="WCU64" s="41"/>
      <c r="WCV64" s="41"/>
      <c r="WCW64" s="41"/>
      <c r="WCX64" s="41"/>
      <c r="WCY64" s="41"/>
      <c r="WCZ64" s="41"/>
      <c r="WDA64" s="41"/>
      <c r="WDB64" s="41"/>
      <c r="WDC64" s="41"/>
      <c r="WDD64" s="41"/>
      <c r="WDE64" s="41"/>
      <c r="WDF64" s="41"/>
      <c r="WDG64" s="41"/>
      <c r="WDH64" s="41"/>
      <c r="WDI64" s="41"/>
      <c r="WDJ64" s="41"/>
      <c r="WDK64" s="41"/>
      <c r="WDL64" s="41"/>
      <c r="WDM64" s="41"/>
      <c r="WDN64" s="41"/>
      <c r="WDO64" s="41"/>
      <c r="WDP64" s="41"/>
      <c r="WDQ64" s="41"/>
      <c r="WDR64" s="41"/>
      <c r="WDS64" s="41"/>
      <c r="WDT64" s="41"/>
      <c r="WDU64" s="41"/>
      <c r="WDV64" s="41"/>
      <c r="WDW64" s="41"/>
      <c r="WDX64" s="41"/>
      <c r="WDY64" s="41"/>
      <c r="WDZ64" s="41"/>
      <c r="WEA64" s="41"/>
      <c r="WEB64" s="41"/>
      <c r="WEC64" s="41"/>
      <c r="WED64" s="41"/>
      <c r="WEE64" s="41"/>
      <c r="WEF64" s="41"/>
      <c r="WEG64" s="41"/>
      <c r="WEH64" s="41"/>
      <c r="WEI64" s="41"/>
      <c r="WEJ64" s="41"/>
      <c r="WEK64" s="41"/>
      <c r="WEL64" s="41"/>
      <c r="WEM64" s="41"/>
      <c r="WEN64" s="41"/>
      <c r="WEO64" s="41"/>
      <c r="WEP64" s="41"/>
      <c r="WEQ64" s="41"/>
      <c r="WER64" s="41"/>
      <c r="WES64" s="41"/>
      <c r="WET64" s="41"/>
      <c r="WEU64" s="41"/>
      <c r="WEV64" s="41"/>
      <c r="WEW64" s="41"/>
      <c r="WEX64" s="41"/>
      <c r="WEY64" s="41"/>
      <c r="WEZ64" s="41"/>
      <c r="WFA64" s="41"/>
      <c r="WFB64" s="41"/>
      <c r="WFC64" s="41"/>
      <c r="WFD64" s="41"/>
      <c r="WFE64" s="41"/>
      <c r="WFF64" s="41"/>
      <c r="WFG64" s="41"/>
      <c r="WFH64" s="41"/>
      <c r="WFI64" s="41"/>
      <c r="WFJ64" s="41"/>
      <c r="WFK64" s="41"/>
      <c r="WFL64" s="41"/>
      <c r="WFM64" s="41"/>
      <c r="WFN64" s="41"/>
      <c r="WFO64" s="41"/>
      <c r="WFP64" s="41"/>
      <c r="WFQ64" s="41"/>
      <c r="WFR64" s="41"/>
      <c r="WFS64" s="41"/>
      <c r="WFT64" s="41"/>
      <c r="WFU64" s="41"/>
      <c r="WFV64" s="41"/>
      <c r="WFW64" s="41"/>
      <c r="WFX64" s="41"/>
      <c r="WFY64" s="41"/>
      <c r="WFZ64" s="41"/>
      <c r="WGA64" s="41"/>
      <c r="WGB64" s="41"/>
      <c r="WGC64" s="41"/>
      <c r="WGD64" s="41"/>
      <c r="WGE64" s="41"/>
      <c r="WGF64" s="41"/>
      <c r="WGG64" s="41"/>
      <c r="WGH64" s="41"/>
      <c r="WGI64" s="41"/>
      <c r="WGJ64" s="41"/>
      <c r="WGK64" s="41"/>
      <c r="WGL64" s="41"/>
      <c r="WGM64" s="41"/>
      <c r="WGN64" s="41"/>
      <c r="WGO64" s="41"/>
      <c r="WGP64" s="41"/>
      <c r="WGQ64" s="41"/>
      <c r="WGR64" s="41"/>
      <c r="WGS64" s="41"/>
      <c r="WGT64" s="41"/>
      <c r="WGU64" s="41"/>
      <c r="WGV64" s="41"/>
      <c r="WGW64" s="41"/>
      <c r="WGX64" s="41"/>
      <c r="WGY64" s="41"/>
      <c r="WGZ64" s="41"/>
      <c r="WHA64" s="41"/>
      <c r="WHB64" s="41"/>
      <c r="WHC64" s="41"/>
      <c r="WHD64" s="41"/>
      <c r="WHE64" s="41"/>
      <c r="WHF64" s="41"/>
      <c r="WHG64" s="41"/>
      <c r="WHH64" s="41"/>
      <c r="WHI64" s="41"/>
      <c r="WHJ64" s="41"/>
      <c r="WHK64" s="41"/>
      <c r="WHL64" s="41"/>
      <c r="WHM64" s="41"/>
      <c r="WHN64" s="41"/>
      <c r="WHO64" s="41"/>
      <c r="WHP64" s="41"/>
      <c r="WHQ64" s="41"/>
      <c r="WHR64" s="41"/>
      <c r="WHS64" s="41"/>
      <c r="WHT64" s="41"/>
      <c r="WHU64" s="41"/>
      <c r="WHV64" s="41"/>
      <c r="WHW64" s="41"/>
      <c r="WHX64" s="41"/>
      <c r="WHY64" s="41"/>
      <c r="WHZ64" s="41"/>
      <c r="WIA64" s="41"/>
      <c r="WIB64" s="41"/>
      <c r="WIC64" s="41"/>
      <c r="WID64" s="41"/>
      <c r="WIE64" s="41"/>
      <c r="WIF64" s="41"/>
      <c r="WIG64" s="41"/>
      <c r="WIH64" s="41"/>
      <c r="WII64" s="41"/>
      <c r="WIJ64" s="41"/>
      <c r="WIK64" s="41"/>
      <c r="WIL64" s="41"/>
      <c r="WIM64" s="41"/>
      <c r="WIN64" s="41"/>
      <c r="WIO64" s="41"/>
      <c r="WIP64" s="41"/>
      <c r="WIQ64" s="41"/>
      <c r="WIR64" s="41"/>
      <c r="WIS64" s="41"/>
      <c r="WIT64" s="41"/>
      <c r="WIU64" s="41"/>
      <c r="WIV64" s="41"/>
      <c r="WIW64" s="41"/>
      <c r="WIX64" s="41"/>
      <c r="WIY64" s="41"/>
      <c r="WIZ64" s="41"/>
      <c r="WJA64" s="41"/>
      <c r="WJB64" s="41"/>
      <c r="WJC64" s="41"/>
      <c r="WJD64" s="41"/>
      <c r="WJE64" s="41"/>
      <c r="WJF64" s="41"/>
      <c r="WJG64" s="41"/>
      <c r="WJH64" s="41"/>
      <c r="WJI64" s="41"/>
      <c r="WJJ64" s="41"/>
      <c r="WJK64" s="41"/>
      <c r="WJL64" s="41"/>
      <c r="WJM64" s="41"/>
      <c r="WJN64" s="41"/>
      <c r="WJO64" s="41"/>
      <c r="WJP64" s="41"/>
      <c r="WJQ64" s="41"/>
      <c r="WJR64" s="41"/>
      <c r="WJS64" s="41"/>
      <c r="WJT64" s="41"/>
      <c r="WJU64" s="41"/>
      <c r="WJV64" s="41"/>
      <c r="WJW64" s="41"/>
      <c r="WJX64" s="41"/>
      <c r="WJY64" s="41"/>
      <c r="WJZ64" s="41"/>
      <c r="WKA64" s="41"/>
      <c r="WKB64" s="41"/>
      <c r="WKC64" s="41"/>
      <c r="WKD64" s="41"/>
      <c r="WKE64" s="41"/>
      <c r="WKF64" s="41"/>
      <c r="WKG64" s="41"/>
      <c r="WKH64" s="41"/>
      <c r="WKI64" s="41"/>
      <c r="WKJ64" s="41"/>
      <c r="WKK64" s="41"/>
      <c r="WKL64" s="41"/>
      <c r="WKM64" s="41"/>
      <c r="WKN64" s="41"/>
      <c r="WKO64" s="41"/>
      <c r="WKP64" s="41"/>
      <c r="WKQ64" s="41"/>
      <c r="WKR64" s="41"/>
      <c r="WKS64" s="41"/>
      <c r="WKT64" s="41"/>
      <c r="WKU64" s="41"/>
      <c r="WKV64" s="41"/>
      <c r="WKW64" s="41"/>
      <c r="WKX64" s="41"/>
      <c r="WKY64" s="41"/>
      <c r="WKZ64" s="41"/>
      <c r="WLA64" s="41"/>
      <c r="WLB64" s="41"/>
      <c r="WLC64" s="41"/>
      <c r="WLD64" s="41"/>
      <c r="WLE64" s="41"/>
      <c r="WLF64" s="41"/>
      <c r="WLG64" s="41"/>
      <c r="WLH64" s="41"/>
      <c r="WLI64" s="41"/>
      <c r="WLJ64" s="41"/>
      <c r="WLK64" s="41"/>
      <c r="WLL64" s="41"/>
      <c r="WLM64" s="41"/>
      <c r="WLN64" s="41"/>
      <c r="WLO64" s="41"/>
      <c r="WLP64" s="41"/>
      <c r="WLQ64" s="41"/>
      <c r="WLR64" s="41"/>
      <c r="WLS64" s="41"/>
      <c r="WLT64" s="41"/>
      <c r="WLU64" s="41"/>
      <c r="WLV64" s="41"/>
      <c r="WLW64" s="41"/>
      <c r="WLX64" s="41"/>
      <c r="WLY64" s="41"/>
      <c r="WLZ64" s="41"/>
      <c r="WMA64" s="41"/>
      <c r="WMB64" s="41"/>
      <c r="WMC64" s="41"/>
      <c r="WMD64" s="41"/>
      <c r="WME64" s="41"/>
      <c r="WMF64" s="41"/>
      <c r="WMG64" s="41"/>
      <c r="WMH64" s="41"/>
      <c r="WMI64" s="41"/>
      <c r="WMJ64" s="41"/>
      <c r="WMK64" s="41"/>
      <c r="WML64" s="41"/>
      <c r="WMM64" s="41"/>
      <c r="WMN64" s="41"/>
      <c r="WMO64" s="41"/>
      <c r="WMP64" s="41"/>
      <c r="WMQ64" s="41"/>
      <c r="WMR64" s="41"/>
      <c r="WMS64" s="41"/>
      <c r="WMT64" s="41"/>
      <c r="WMU64" s="41"/>
      <c r="WMV64" s="41"/>
      <c r="WMW64" s="41"/>
      <c r="WMX64" s="41"/>
      <c r="WMY64" s="41"/>
      <c r="WMZ64" s="41"/>
      <c r="WNA64" s="41"/>
      <c r="WNB64" s="41"/>
      <c r="WNC64" s="41"/>
      <c r="WND64" s="41"/>
      <c r="WNE64" s="41"/>
      <c r="WNF64" s="41"/>
      <c r="WNG64" s="41"/>
      <c r="WNH64" s="41"/>
      <c r="WNI64" s="41"/>
      <c r="WNJ64" s="41"/>
      <c r="WNK64" s="41"/>
      <c r="WNL64" s="41"/>
      <c r="WNM64" s="41"/>
      <c r="WNN64" s="41"/>
      <c r="WNO64" s="41"/>
      <c r="WNP64" s="41"/>
      <c r="WNQ64" s="41"/>
      <c r="WNR64" s="41"/>
      <c r="WNS64" s="41"/>
      <c r="WNT64" s="41"/>
      <c r="WNU64" s="41"/>
      <c r="WNV64" s="41"/>
      <c r="WNW64" s="41"/>
      <c r="WNX64" s="41"/>
      <c r="WNY64" s="41"/>
      <c r="WNZ64" s="41"/>
      <c r="WOA64" s="41"/>
      <c r="WOB64" s="41"/>
      <c r="WOC64" s="41"/>
      <c r="WOD64" s="41"/>
      <c r="WOE64" s="41"/>
      <c r="WOF64" s="41"/>
      <c r="WOG64" s="41"/>
      <c r="WOH64" s="41"/>
      <c r="WOI64" s="41"/>
      <c r="WOJ64" s="41"/>
      <c r="WOK64" s="41"/>
      <c r="WOL64" s="41"/>
      <c r="WOM64" s="41"/>
      <c r="WON64" s="41"/>
      <c r="WOO64" s="41"/>
      <c r="WOP64" s="41"/>
      <c r="WOQ64" s="41"/>
      <c r="WOR64" s="41"/>
      <c r="WOS64" s="41"/>
      <c r="WOT64" s="41"/>
      <c r="WOU64" s="41"/>
      <c r="WOV64" s="41"/>
      <c r="WOW64" s="41"/>
      <c r="WOX64" s="41"/>
      <c r="WOY64" s="41"/>
      <c r="WOZ64" s="41"/>
      <c r="WPA64" s="41"/>
      <c r="WPB64" s="41"/>
      <c r="WPC64" s="41"/>
      <c r="WPD64" s="41"/>
      <c r="WPE64" s="41"/>
      <c r="WPF64" s="41"/>
      <c r="WPG64" s="41"/>
      <c r="WPH64" s="41"/>
      <c r="WPI64" s="41"/>
      <c r="WPJ64" s="41"/>
      <c r="WPK64" s="41"/>
      <c r="WPL64" s="41"/>
      <c r="WPM64" s="41"/>
      <c r="WPN64" s="41"/>
      <c r="WPO64" s="41"/>
      <c r="WPP64" s="41"/>
      <c r="WPQ64" s="41"/>
      <c r="WPR64" s="41"/>
      <c r="WPS64" s="41"/>
      <c r="WPT64" s="41"/>
      <c r="WPU64" s="41"/>
      <c r="WPV64" s="41"/>
      <c r="WPW64" s="41"/>
      <c r="WPX64" s="41"/>
      <c r="WPY64" s="41"/>
      <c r="WPZ64" s="41"/>
      <c r="WQA64" s="41"/>
      <c r="WQB64" s="41"/>
      <c r="WQC64" s="41"/>
      <c r="WQD64" s="41"/>
      <c r="WQE64" s="41"/>
      <c r="WQF64" s="41"/>
      <c r="WQG64" s="41"/>
      <c r="WQH64" s="41"/>
      <c r="WQI64" s="41"/>
      <c r="WQJ64" s="41"/>
      <c r="WQK64" s="41"/>
      <c r="WQL64" s="41"/>
      <c r="WQM64" s="41"/>
      <c r="WQN64" s="41"/>
      <c r="WQO64" s="41"/>
      <c r="WQP64" s="41"/>
      <c r="WQQ64" s="41"/>
      <c r="WQR64" s="41"/>
      <c r="WQS64" s="41"/>
      <c r="WQT64" s="41"/>
      <c r="WQU64" s="41"/>
      <c r="WQV64" s="41"/>
      <c r="WQW64" s="41"/>
      <c r="WQX64" s="41"/>
      <c r="WQY64" s="41"/>
      <c r="WQZ64" s="41"/>
      <c r="WRA64" s="41"/>
      <c r="WRB64" s="41"/>
      <c r="WRC64" s="41"/>
      <c r="WRD64" s="41"/>
      <c r="WRE64" s="41"/>
      <c r="WRF64" s="41"/>
      <c r="WRG64" s="41"/>
      <c r="WRH64" s="41"/>
      <c r="WRI64" s="41"/>
      <c r="WRJ64" s="41"/>
      <c r="WRK64" s="41"/>
      <c r="WRL64" s="41"/>
      <c r="WRM64" s="41"/>
      <c r="WRN64" s="41"/>
      <c r="WRO64" s="41"/>
      <c r="WRP64" s="41"/>
      <c r="WRQ64" s="41"/>
      <c r="WRR64" s="41"/>
      <c r="WRS64" s="41"/>
      <c r="WRT64" s="41"/>
      <c r="WRU64" s="41"/>
      <c r="WRV64" s="41"/>
      <c r="WRW64" s="41"/>
      <c r="WRX64" s="41"/>
      <c r="WRY64" s="41"/>
      <c r="WRZ64" s="41"/>
      <c r="WSA64" s="41"/>
      <c r="WSB64" s="41"/>
      <c r="WSC64" s="41"/>
      <c r="WSD64" s="41"/>
      <c r="WSE64" s="41"/>
      <c r="WSF64" s="41"/>
      <c r="WSG64" s="41"/>
      <c r="WSH64" s="41"/>
      <c r="WSI64" s="41"/>
      <c r="WSJ64" s="41"/>
      <c r="WSK64" s="41"/>
      <c r="WSL64" s="41"/>
      <c r="WSM64" s="41"/>
      <c r="WSN64" s="41"/>
      <c r="WSO64" s="41"/>
      <c r="WSP64" s="41"/>
      <c r="WSQ64" s="41"/>
      <c r="WSR64" s="41"/>
      <c r="WSS64" s="41"/>
      <c r="WST64" s="41"/>
      <c r="WSU64" s="41"/>
      <c r="WSV64" s="41"/>
      <c r="WSW64" s="41"/>
      <c r="WSX64" s="41"/>
      <c r="WSY64" s="41"/>
      <c r="WSZ64" s="41"/>
      <c r="WTA64" s="41"/>
      <c r="WTB64" s="41"/>
      <c r="WTC64" s="41"/>
      <c r="WTD64" s="41"/>
      <c r="WTE64" s="41"/>
      <c r="WTF64" s="41"/>
      <c r="WTG64" s="41"/>
      <c r="WTH64" s="41"/>
      <c r="WTI64" s="41"/>
      <c r="WTJ64" s="41"/>
      <c r="WTK64" s="41"/>
      <c r="WTL64" s="41"/>
      <c r="WTM64" s="41"/>
      <c r="WTN64" s="41"/>
      <c r="WTO64" s="41"/>
      <c r="WTP64" s="41"/>
      <c r="WTQ64" s="41"/>
      <c r="WTR64" s="41"/>
      <c r="WTS64" s="41"/>
      <c r="WTT64" s="41"/>
      <c r="WTU64" s="41"/>
      <c r="WTV64" s="41"/>
      <c r="WTW64" s="41"/>
      <c r="WTX64" s="41"/>
      <c r="WTY64" s="41"/>
      <c r="WTZ64" s="41"/>
      <c r="WUA64" s="41"/>
      <c r="WUB64" s="41"/>
      <c r="WUC64" s="41"/>
      <c r="WUD64" s="41"/>
      <c r="WUE64" s="41"/>
      <c r="WUF64" s="41"/>
      <c r="WUG64" s="41"/>
      <c r="WUH64" s="41"/>
      <c r="WUI64" s="41"/>
      <c r="WUJ64" s="41"/>
      <c r="WUK64" s="41"/>
      <c r="WUL64" s="41"/>
      <c r="WUM64" s="41"/>
      <c r="WUN64" s="41"/>
      <c r="WUO64" s="41"/>
      <c r="WUP64" s="41"/>
      <c r="WUQ64" s="41"/>
      <c r="WUR64" s="41"/>
      <c r="WUS64" s="41"/>
      <c r="WUT64" s="41"/>
      <c r="WUU64" s="41"/>
      <c r="WUV64" s="41"/>
      <c r="WUW64" s="41"/>
      <c r="WUX64" s="41"/>
      <c r="WUY64" s="41"/>
      <c r="WUZ64" s="41"/>
      <c r="WVA64" s="41"/>
      <c r="WVB64" s="41"/>
      <c r="WVC64" s="41"/>
      <c r="WVD64" s="41"/>
      <c r="WVE64" s="41"/>
      <c r="WVF64" s="41"/>
      <c r="WVG64" s="41"/>
      <c r="WVH64" s="41"/>
      <c r="WVI64" s="41"/>
      <c r="WVJ64" s="41"/>
      <c r="WVK64" s="41"/>
      <c r="WVL64" s="41"/>
      <c r="WVM64" s="41"/>
      <c r="WVN64" s="41"/>
      <c r="WVO64" s="41"/>
      <c r="WVP64" s="41"/>
      <c r="WVQ64" s="41"/>
      <c r="WVR64" s="41"/>
      <c r="WVS64" s="41"/>
      <c r="WVT64" s="41"/>
      <c r="WVU64" s="41"/>
      <c r="WVV64" s="41"/>
      <c r="WVW64" s="41"/>
      <c r="WVX64" s="41"/>
      <c r="WVY64" s="41"/>
      <c r="WVZ64" s="41"/>
      <c r="WWA64" s="41"/>
      <c r="WWB64" s="41"/>
      <c r="WWC64" s="41"/>
      <c r="WWD64" s="41"/>
      <c r="WWE64" s="41"/>
      <c r="WWF64" s="41"/>
      <c r="WWG64" s="41"/>
      <c r="WWH64" s="41"/>
      <c r="WWI64" s="41"/>
      <c r="WWJ64" s="41"/>
      <c r="WWK64" s="41"/>
      <c r="WWL64" s="41"/>
      <c r="WWM64" s="41"/>
      <c r="WWN64" s="41"/>
      <c r="WWO64" s="41"/>
      <c r="WWP64" s="41"/>
      <c r="WWQ64" s="41"/>
      <c r="WWR64" s="41"/>
      <c r="WWS64" s="41"/>
      <c r="WWT64" s="41"/>
      <c r="WWU64" s="41"/>
      <c r="WWV64" s="41"/>
      <c r="WWW64" s="41"/>
      <c r="WWX64" s="41"/>
      <c r="WWY64" s="41"/>
      <c r="WWZ64" s="41"/>
      <c r="WXA64" s="41"/>
      <c r="WXB64" s="41"/>
      <c r="WXC64" s="41"/>
      <c r="WXD64" s="41"/>
      <c r="WXE64" s="41"/>
      <c r="WXF64" s="41"/>
      <c r="WXG64" s="41"/>
      <c r="WXH64" s="41"/>
      <c r="WXI64" s="41"/>
      <c r="WXJ64" s="41"/>
      <c r="WXK64" s="41"/>
      <c r="WXL64" s="41"/>
      <c r="WXM64" s="41"/>
      <c r="WXN64" s="41"/>
      <c r="WXO64" s="41"/>
      <c r="WXP64" s="41"/>
      <c r="WXQ64" s="41"/>
      <c r="WXR64" s="41"/>
      <c r="WXS64" s="41"/>
      <c r="WXT64" s="41"/>
      <c r="WXU64" s="41"/>
      <c r="WXV64" s="41"/>
      <c r="WXW64" s="41"/>
      <c r="WXX64" s="41"/>
      <c r="WXY64" s="41"/>
      <c r="WXZ64" s="41"/>
      <c r="WYA64" s="41"/>
      <c r="WYB64" s="41"/>
      <c r="WYC64" s="41"/>
      <c r="WYD64" s="41"/>
      <c r="WYE64" s="41"/>
      <c r="WYF64" s="41"/>
      <c r="WYG64" s="41"/>
      <c r="WYH64" s="41"/>
      <c r="WYI64" s="41"/>
      <c r="WYJ64" s="41"/>
      <c r="WYK64" s="41"/>
      <c r="WYL64" s="41"/>
      <c r="WYM64" s="41"/>
      <c r="WYN64" s="41"/>
      <c r="WYO64" s="41"/>
      <c r="WYP64" s="41"/>
      <c r="WYQ64" s="41"/>
      <c r="WYR64" s="41"/>
      <c r="WYS64" s="41"/>
      <c r="WYT64" s="41"/>
      <c r="WYU64" s="41"/>
      <c r="WYV64" s="41"/>
      <c r="WYW64" s="41"/>
      <c r="WYX64" s="41"/>
      <c r="WYY64" s="41"/>
      <c r="WYZ64" s="41"/>
      <c r="WZA64" s="41"/>
      <c r="WZB64" s="41"/>
      <c r="WZC64" s="41"/>
      <c r="WZD64" s="41"/>
      <c r="WZE64" s="41"/>
      <c r="WZF64" s="41"/>
      <c r="WZG64" s="41"/>
      <c r="WZH64" s="41"/>
      <c r="WZI64" s="41"/>
      <c r="WZJ64" s="41"/>
      <c r="WZK64" s="41"/>
      <c r="WZL64" s="41"/>
      <c r="WZM64" s="41"/>
      <c r="WZN64" s="41"/>
      <c r="WZO64" s="41"/>
      <c r="WZP64" s="41"/>
      <c r="WZQ64" s="41"/>
      <c r="WZR64" s="41"/>
      <c r="WZS64" s="41"/>
      <c r="WZT64" s="41"/>
      <c r="WZU64" s="41"/>
      <c r="WZV64" s="41"/>
      <c r="WZW64" s="41"/>
      <c r="WZX64" s="41"/>
      <c r="WZY64" s="41"/>
      <c r="WZZ64" s="41"/>
      <c r="XAA64" s="41"/>
      <c r="XAB64" s="41"/>
      <c r="XAC64" s="41"/>
      <c r="XAD64" s="41"/>
      <c r="XAE64" s="41"/>
      <c r="XAF64" s="41"/>
      <c r="XAG64" s="41"/>
      <c r="XAH64" s="41"/>
      <c r="XAI64" s="41"/>
      <c r="XAJ64" s="41"/>
      <c r="XAK64" s="41"/>
      <c r="XAL64" s="41"/>
      <c r="XAM64" s="41"/>
      <c r="XAN64" s="41"/>
      <c r="XAO64" s="41"/>
      <c r="XAP64" s="41"/>
      <c r="XAQ64" s="41"/>
      <c r="XAR64" s="41"/>
      <c r="XAS64" s="41"/>
      <c r="XAT64" s="41"/>
      <c r="XAU64" s="41"/>
      <c r="XAV64" s="41"/>
      <c r="XAW64" s="41"/>
      <c r="XAX64" s="41"/>
      <c r="XAY64" s="41"/>
      <c r="XAZ64" s="41"/>
      <c r="XBA64" s="41"/>
      <c r="XBB64" s="41"/>
      <c r="XBC64" s="41"/>
      <c r="XBD64" s="41"/>
      <c r="XBE64" s="41"/>
      <c r="XBF64" s="41"/>
      <c r="XBG64" s="41"/>
      <c r="XBH64" s="41"/>
      <c r="XBI64" s="41"/>
      <c r="XBJ64" s="41"/>
      <c r="XBK64" s="41"/>
      <c r="XBL64" s="41"/>
      <c r="XBM64" s="41"/>
      <c r="XBN64" s="41"/>
      <c r="XBO64" s="41"/>
      <c r="XBP64" s="41"/>
      <c r="XBQ64" s="41"/>
      <c r="XBR64" s="41"/>
      <c r="XBS64" s="41"/>
      <c r="XBT64" s="41"/>
      <c r="XBU64" s="41"/>
      <c r="XBV64" s="41"/>
      <c r="XBW64" s="41"/>
      <c r="XBX64" s="41"/>
      <c r="XBY64" s="41"/>
      <c r="XBZ64" s="41"/>
      <c r="XCA64" s="41"/>
      <c r="XCB64" s="41"/>
      <c r="XCC64" s="41"/>
      <c r="XCD64" s="41"/>
      <c r="XCE64" s="41"/>
      <c r="XCF64" s="41"/>
      <c r="XCG64" s="41"/>
      <c r="XCH64" s="41"/>
      <c r="XCI64" s="41"/>
      <c r="XCJ64" s="41"/>
      <c r="XCK64" s="41"/>
      <c r="XCL64" s="41"/>
      <c r="XCM64" s="41"/>
      <c r="XCN64" s="41"/>
      <c r="XCO64" s="41"/>
      <c r="XCP64" s="41"/>
      <c r="XCQ64" s="41"/>
      <c r="XCR64" s="41"/>
      <c r="XCS64" s="41"/>
      <c r="XCT64" s="41"/>
      <c r="XCU64" s="41"/>
      <c r="XCV64" s="41"/>
      <c r="XCW64" s="41"/>
      <c r="XCX64" s="41"/>
      <c r="XCY64" s="41"/>
      <c r="XCZ64" s="41"/>
      <c r="XDA64" s="41"/>
      <c r="XDB64" s="41"/>
      <c r="XDC64" s="41"/>
      <c r="XDD64" s="41"/>
      <c r="XDE64" s="41"/>
      <c r="XDF64" s="41"/>
      <c r="XDG64" s="41"/>
      <c r="XDH64" s="41"/>
      <c r="XDI64" s="41"/>
      <c r="XDJ64" s="41"/>
      <c r="XDK64" s="41"/>
      <c r="XDL64" s="41"/>
      <c r="XDM64" s="41"/>
      <c r="XDN64" s="41"/>
      <c r="XDO64" s="41"/>
      <c r="XDP64" s="41"/>
      <c r="XDQ64" s="41"/>
      <c r="XDR64" s="41"/>
      <c r="XDS64" s="41"/>
      <c r="XDT64" s="41"/>
      <c r="XDU64" s="41"/>
      <c r="XDV64" s="41"/>
    </row>
    <row r="65" spans="1:16350" s="78" customFormat="1" ht="15" customHeight="1" x14ac:dyDescent="0.25">
      <c r="A65" s="41"/>
      <c r="B65" s="34" t="s">
        <v>150</v>
      </c>
      <c r="C65" s="34"/>
      <c r="D65" s="34"/>
      <c r="E65" s="34"/>
      <c r="F65" s="34"/>
      <c r="G65" s="34"/>
      <c r="H65" s="34"/>
      <c r="I65" s="34"/>
      <c r="J65" s="34"/>
      <c r="K65" s="34"/>
      <c r="L65" s="34"/>
      <c r="M65" s="34"/>
      <c r="N65" s="34"/>
      <c r="O65" s="34"/>
      <c r="P65" s="34"/>
      <c r="Q65" s="34"/>
      <c r="R65" s="34"/>
      <c r="S65" s="34"/>
      <c r="T65" s="222"/>
      <c r="U65" s="222"/>
      <c r="V65" s="222"/>
      <c r="W65" s="222"/>
      <c r="X65" s="222"/>
      <c r="Y65" s="222"/>
      <c r="Z65" s="222"/>
      <c r="AA65" s="222"/>
      <c r="AB65" s="222"/>
      <c r="AC65" s="222"/>
      <c r="AD65" s="222"/>
      <c r="AE65" s="222"/>
      <c r="AF65" s="347"/>
      <c r="AG65" s="347"/>
      <c r="AH65" s="347"/>
      <c r="AI65" s="222"/>
      <c r="AJ65" s="222"/>
      <c r="AK65" s="347"/>
      <c r="AL65" s="347"/>
      <c r="AM65" s="347"/>
      <c r="AN65" s="222"/>
      <c r="AO65" s="347"/>
      <c r="AP65" s="347"/>
      <c r="AQ65" s="347"/>
      <c r="AR65" s="222"/>
      <c r="AS65" s="222"/>
      <c r="AT65" s="222"/>
      <c r="AU65" s="222"/>
      <c r="AV65" s="222"/>
      <c r="AW65" s="222"/>
      <c r="AX65" s="222"/>
      <c r="AY65"/>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41"/>
      <c r="LR65" s="41"/>
      <c r="LS65" s="41"/>
      <c r="LT65" s="41"/>
      <c r="LU65" s="41"/>
      <c r="LV65" s="41"/>
      <c r="LW65" s="41"/>
      <c r="LX65" s="41"/>
      <c r="LY65" s="41"/>
      <c r="LZ65" s="41"/>
      <c r="MA65" s="41"/>
      <c r="MB65" s="41"/>
      <c r="MC65" s="41"/>
      <c r="MD65" s="41"/>
      <c r="ME65" s="41"/>
      <c r="MF65" s="41"/>
      <c r="MG65" s="41"/>
      <c r="MH65" s="41"/>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41"/>
      <c r="SD65" s="41"/>
      <c r="SE65" s="41"/>
      <c r="SF65" s="41"/>
      <c r="SG65" s="41"/>
      <c r="SH65" s="41"/>
      <c r="SI65" s="41"/>
      <c r="SJ65" s="41"/>
      <c r="SK65" s="41"/>
      <c r="SL65" s="41"/>
      <c r="SM65" s="41"/>
      <c r="SN65" s="41"/>
      <c r="SO65" s="41"/>
      <c r="SP65" s="41"/>
      <c r="SQ65" s="41"/>
      <c r="SR65" s="41"/>
      <c r="SS65" s="41"/>
      <c r="ST65" s="41"/>
      <c r="SU65" s="41"/>
      <c r="SV65" s="41"/>
      <c r="SW65" s="41"/>
      <c r="SX65" s="41"/>
      <c r="SY65" s="41"/>
      <c r="SZ65" s="41"/>
      <c r="TA65" s="41"/>
      <c r="TB65" s="41"/>
      <c r="TC65" s="41"/>
      <c r="TD65" s="41"/>
      <c r="TE65" s="41"/>
      <c r="TF65" s="41"/>
      <c r="TG65" s="41"/>
      <c r="TH65" s="41"/>
      <c r="TI65" s="41"/>
      <c r="TJ65" s="41"/>
      <c r="TK65" s="41"/>
      <c r="TL65" s="41"/>
      <c r="TM65" s="41"/>
      <c r="TN65" s="41"/>
      <c r="TO65" s="41"/>
      <c r="TP65" s="41"/>
      <c r="TQ65" s="41"/>
      <c r="TR65" s="41"/>
      <c r="TS65" s="41"/>
      <c r="TT65" s="41"/>
      <c r="TU65" s="41"/>
      <c r="TV65" s="41"/>
      <c r="TW65" s="41"/>
      <c r="TX65" s="41"/>
      <c r="TY65" s="41"/>
      <c r="TZ65" s="41"/>
      <c r="UA65" s="41"/>
      <c r="UB65" s="41"/>
      <c r="UC65" s="41"/>
      <c r="UD65" s="41"/>
      <c r="UE65" s="41"/>
      <c r="UF65" s="41"/>
      <c r="UG65" s="41"/>
      <c r="UH65" s="41"/>
      <c r="UI65" s="41"/>
      <c r="UJ65" s="41"/>
      <c r="UK65" s="41"/>
      <c r="UL65" s="41"/>
      <c r="UM65" s="41"/>
      <c r="UN65" s="41"/>
      <c r="UO65" s="41"/>
      <c r="UP65" s="41"/>
      <c r="UQ65" s="41"/>
      <c r="UR65" s="41"/>
      <c r="US65" s="41"/>
      <c r="UT65" s="41"/>
      <c r="UU65" s="41"/>
      <c r="UV65" s="41"/>
      <c r="UW65" s="41"/>
      <c r="UX65" s="41"/>
      <c r="UY65" s="41"/>
      <c r="UZ65" s="41"/>
      <c r="VA65" s="41"/>
      <c r="VB65" s="41"/>
      <c r="VC65" s="41"/>
      <c r="VD65" s="41"/>
      <c r="VE65" s="41"/>
      <c r="VF65" s="41"/>
      <c r="VG65" s="41"/>
      <c r="VH65" s="41"/>
      <c r="VI65" s="41"/>
      <c r="VJ65" s="41"/>
      <c r="VK65" s="41"/>
      <c r="VL65" s="41"/>
      <c r="VM65" s="41"/>
      <c r="VN65" s="41"/>
      <c r="VO65" s="41"/>
      <c r="VP65" s="41"/>
      <c r="VQ65" s="41"/>
      <c r="VR65" s="41"/>
      <c r="VS65" s="41"/>
      <c r="VT65" s="41"/>
      <c r="VU65" s="41"/>
      <c r="VV65" s="41"/>
      <c r="VW65" s="41"/>
      <c r="VX65" s="41"/>
      <c r="VY65" s="41"/>
      <c r="VZ65" s="41"/>
      <c r="WA65" s="41"/>
      <c r="WB65" s="41"/>
      <c r="WC65" s="41"/>
      <c r="WD65" s="41"/>
      <c r="WE65" s="41"/>
      <c r="WF65" s="41"/>
      <c r="WG65" s="41"/>
      <c r="WH65" s="41"/>
      <c r="WI65" s="41"/>
      <c r="WJ65" s="41"/>
      <c r="WK65" s="41"/>
      <c r="WL65" s="41"/>
      <c r="WM65" s="41"/>
      <c r="WN65" s="41"/>
      <c r="WO65" s="41"/>
      <c r="WP65" s="41"/>
      <c r="WQ65" s="41"/>
      <c r="WR65" s="41"/>
      <c r="WS65" s="41"/>
      <c r="WT65" s="41"/>
      <c r="WU65" s="41"/>
      <c r="WV65" s="41"/>
      <c r="WW65" s="41"/>
      <c r="WX65" s="41"/>
      <c r="WY65" s="41"/>
      <c r="WZ65" s="41"/>
      <c r="XA65" s="41"/>
      <c r="XB65" s="41"/>
      <c r="XC65" s="41"/>
      <c r="XD65" s="41"/>
      <c r="XE65" s="41"/>
      <c r="XF65" s="41"/>
      <c r="XG65" s="41"/>
      <c r="XH65" s="41"/>
      <c r="XI65" s="41"/>
      <c r="XJ65" s="41"/>
      <c r="XK65" s="41"/>
      <c r="XL65" s="41"/>
      <c r="XM65" s="41"/>
      <c r="XN65" s="41"/>
      <c r="XO65" s="41"/>
      <c r="XP65" s="41"/>
      <c r="XQ65" s="41"/>
      <c r="XR65" s="41"/>
      <c r="XS65" s="41"/>
      <c r="XT65" s="41"/>
      <c r="XU65" s="41"/>
      <c r="XV65" s="41"/>
      <c r="XW65" s="41"/>
      <c r="XX65" s="41"/>
      <c r="XY65" s="41"/>
      <c r="XZ65" s="41"/>
      <c r="YA65" s="41"/>
      <c r="YB65" s="41"/>
      <c r="YC65" s="41"/>
      <c r="YD65" s="41"/>
      <c r="YE65" s="41"/>
      <c r="YF65" s="41"/>
      <c r="YG65" s="41"/>
      <c r="YH65" s="41"/>
      <c r="YI65" s="41"/>
      <c r="YJ65" s="41"/>
      <c r="YK65" s="41"/>
      <c r="YL65" s="41"/>
      <c r="YM65" s="41"/>
      <c r="YN65" s="41"/>
      <c r="YO65" s="41"/>
      <c r="YP65" s="41"/>
      <c r="YQ65" s="41"/>
      <c r="YR65" s="41"/>
      <c r="YS65" s="41"/>
      <c r="YT65" s="41"/>
      <c r="YU65" s="41"/>
      <c r="YV65" s="41"/>
      <c r="YW65" s="41"/>
      <c r="YX65" s="41"/>
      <c r="YY65" s="41"/>
      <c r="YZ65" s="41"/>
      <c r="ZA65" s="41"/>
      <c r="ZB65" s="41"/>
      <c r="ZC65" s="41"/>
      <c r="ZD65" s="41"/>
      <c r="ZE65" s="41"/>
      <c r="ZF65" s="41"/>
      <c r="ZG65" s="41"/>
      <c r="ZH65" s="41"/>
      <c r="ZI65" s="41"/>
      <c r="ZJ65" s="41"/>
      <c r="ZK65" s="41"/>
      <c r="ZL65" s="41"/>
      <c r="ZM65" s="41"/>
      <c r="ZN65" s="41"/>
      <c r="ZO65" s="41"/>
      <c r="ZP65" s="41"/>
      <c r="ZQ65" s="41"/>
      <c r="ZR65" s="41"/>
      <c r="ZS65" s="41"/>
      <c r="ZT65" s="41"/>
      <c r="ZU65" s="41"/>
      <c r="ZV65" s="41"/>
      <c r="ZW65" s="41"/>
      <c r="ZX65" s="41"/>
      <c r="ZY65" s="41"/>
      <c r="ZZ65" s="41"/>
      <c r="AAA65" s="41"/>
      <c r="AAB65" s="41"/>
      <c r="AAC65" s="41"/>
      <c r="AAD65" s="41"/>
      <c r="AAE65" s="41"/>
      <c r="AAF65" s="41"/>
      <c r="AAG65" s="41"/>
      <c r="AAH65" s="41"/>
      <c r="AAI65" s="41"/>
      <c r="AAJ65" s="41"/>
      <c r="AAK65" s="41"/>
      <c r="AAL65" s="41"/>
      <c r="AAM65" s="41"/>
      <c r="AAN65" s="41"/>
      <c r="AAO65" s="41"/>
      <c r="AAP65" s="41"/>
      <c r="AAQ65" s="41"/>
      <c r="AAR65" s="41"/>
      <c r="AAS65" s="41"/>
      <c r="AAT65" s="41"/>
      <c r="AAU65" s="41"/>
      <c r="AAV65" s="41"/>
      <c r="AAW65" s="41"/>
      <c r="AAX65" s="41"/>
      <c r="AAY65" s="41"/>
      <c r="AAZ65" s="41"/>
      <c r="ABA65" s="41"/>
      <c r="ABB65" s="41"/>
      <c r="ABC65" s="41"/>
      <c r="ABD65" s="41"/>
      <c r="ABE65" s="41"/>
      <c r="ABF65" s="41"/>
      <c r="ABG65" s="41"/>
      <c r="ABH65" s="41"/>
      <c r="ABI65" s="41"/>
      <c r="ABJ65" s="41"/>
      <c r="ABK65" s="41"/>
      <c r="ABL65" s="41"/>
      <c r="ABM65" s="41"/>
      <c r="ABN65" s="41"/>
      <c r="ABO65" s="41"/>
      <c r="ABP65" s="41"/>
      <c r="ABQ65" s="41"/>
      <c r="ABR65" s="41"/>
      <c r="ABS65" s="41"/>
      <c r="ABT65" s="41"/>
      <c r="ABU65" s="41"/>
      <c r="ABV65" s="41"/>
      <c r="ABW65" s="41"/>
      <c r="ABX65" s="41"/>
      <c r="ABY65" s="41"/>
      <c r="ABZ65" s="41"/>
      <c r="ACA65" s="41"/>
      <c r="ACB65" s="41"/>
      <c r="ACC65" s="41"/>
      <c r="ACD65" s="41"/>
      <c r="ACE65" s="41"/>
      <c r="ACF65" s="41"/>
      <c r="ACG65" s="41"/>
      <c r="ACH65" s="41"/>
      <c r="ACI65" s="41"/>
      <c r="ACJ65" s="41"/>
      <c r="ACK65" s="41"/>
      <c r="ACL65" s="41"/>
      <c r="ACM65" s="41"/>
      <c r="ACN65" s="41"/>
      <c r="ACO65" s="41"/>
      <c r="ACP65" s="41"/>
      <c r="ACQ65" s="41"/>
      <c r="ACR65" s="41"/>
      <c r="ACS65" s="41"/>
      <c r="ACT65" s="41"/>
      <c r="ACU65" s="41"/>
      <c r="ACV65" s="41"/>
      <c r="ACW65" s="41"/>
      <c r="ACX65" s="41"/>
      <c r="ACY65" s="41"/>
      <c r="ACZ65" s="41"/>
      <c r="ADA65" s="41"/>
      <c r="ADB65" s="41"/>
      <c r="ADC65" s="41"/>
      <c r="ADD65" s="41"/>
      <c r="ADE65" s="41"/>
      <c r="ADF65" s="41"/>
      <c r="ADG65" s="41"/>
      <c r="ADH65" s="41"/>
      <c r="ADI65" s="41"/>
      <c r="ADJ65" s="41"/>
      <c r="ADK65" s="41"/>
      <c r="ADL65" s="41"/>
      <c r="ADM65" s="41"/>
      <c r="ADN65" s="41"/>
      <c r="ADO65" s="41"/>
      <c r="ADP65" s="41"/>
      <c r="ADQ65" s="41"/>
      <c r="ADR65" s="41"/>
      <c r="ADS65" s="41"/>
      <c r="ADT65" s="41"/>
      <c r="ADU65" s="41"/>
      <c r="ADV65" s="41"/>
      <c r="ADW65" s="41"/>
      <c r="ADX65" s="41"/>
      <c r="ADY65" s="41"/>
      <c r="ADZ65" s="41"/>
      <c r="AEA65" s="41"/>
      <c r="AEB65" s="41"/>
      <c r="AEC65" s="41"/>
      <c r="AED65" s="41"/>
      <c r="AEE65" s="41"/>
      <c r="AEF65" s="41"/>
      <c r="AEG65" s="41"/>
      <c r="AEH65" s="41"/>
      <c r="AEI65" s="41"/>
      <c r="AEJ65" s="41"/>
      <c r="AEK65" s="41"/>
      <c r="AEL65" s="41"/>
      <c r="AEM65" s="41"/>
      <c r="AEN65" s="41"/>
      <c r="AEO65" s="41"/>
      <c r="AEP65" s="41"/>
      <c r="AEQ65" s="41"/>
      <c r="AER65" s="41"/>
      <c r="AES65" s="41"/>
      <c r="AET65" s="41"/>
      <c r="AEU65" s="41"/>
      <c r="AEV65" s="41"/>
      <c r="AEW65" s="41"/>
      <c r="AEX65" s="41"/>
      <c r="AEY65" s="41"/>
      <c r="AEZ65" s="41"/>
      <c r="AFA65" s="41"/>
      <c r="AFB65" s="41"/>
      <c r="AFC65" s="41"/>
      <c r="AFD65" s="41"/>
      <c r="AFE65" s="41"/>
      <c r="AFF65" s="41"/>
      <c r="AFG65" s="41"/>
      <c r="AFH65" s="41"/>
      <c r="AFI65" s="41"/>
      <c r="AFJ65" s="41"/>
      <c r="AFK65" s="41"/>
      <c r="AFL65" s="41"/>
      <c r="AFM65" s="41"/>
      <c r="AFN65" s="41"/>
      <c r="AFO65" s="41"/>
      <c r="AFP65" s="41"/>
      <c r="AFQ65" s="41"/>
      <c r="AFR65" s="41"/>
      <c r="AFS65" s="41"/>
      <c r="AFT65" s="41"/>
      <c r="AFU65" s="41"/>
      <c r="AFV65" s="41"/>
      <c r="AFW65" s="41"/>
      <c r="AFX65" s="41"/>
      <c r="AFY65" s="41"/>
      <c r="AFZ65" s="41"/>
      <c r="AGA65" s="41"/>
      <c r="AGB65" s="41"/>
      <c r="AGC65" s="41"/>
      <c r="AGD65" s="41"/>
      <c r="AGE65" s="41"/>
      <c r="AGF65" s="41"/>
      <c r="AGG65" s="41"/>
      <c r="AGH65" s="41"/>
      <c r="AGI65" s="41"/>
      <c r="AGJ65" s="41"/>
      <c r="AGK65" s="41"/>
      <c r="AGL65" s="41"/>
      <c r="AGM65" s="41"/>
      <c r="AGN65" s="41"/>
      <c r="AGO65" s="41"/>
      <c r="AGP65" s="41"/>
      <c r="AGQ65" s="41"/>
      <c r="AGR65" s="41"/>
      <c r="AGS65" s="41"/>
      <c r="AGT65" s="41"/>
      <c r="AGU65" s="41"/>
      <c r="AGV65" s="41"/>
      <c r="AGW65" s="41"/>
      <c r="AGX65" s="41"/>
      <c r="AGY65" s="41"/>
      <c r="AGZ65" s="41"/>
      <c r="AHA65" s="41"/>
      <c r="AHB65" s="41"/>
      <c r="AHC65" s="41"/>
      <c r="AHD65" s="41"/>
      <c r="AHE65" s="41"/>
      <c r="AHF65" s="41"/>
      <c r="AHG65" s="41"/>
      <c r="AHH65" s="41"/>
      <c r="AHI65" s="41"/>
      <c r="AHJ65" s="41"/>
      <c r="AHK65" s="41"/>
      <c r="AHL65" s="41"/>
      <c r="AHM65" s="41"/>
      <c r="AHN65" s="41"/>
      <c r="AHO65" s="41"/>
      <c r="AHP65" s="41"/>
      <c r="AHQ65" s="41"/>
      <c r="AHR65" s="41"/>
      <c r="AHS65" s="41"/>
      <c r="AHT65" s="41"/>
      <c r="AHU65" s="41"/>
      <c r="AHV65" s="41"/>
      <c r="AHW65" s="41"/>
      <c r="AHX65" s="41"/>
      <c r="AHY65" s="41"/>
      <c r="AHZ65" s="41"/>
      <c r="AIA65" s="41"/>
      <c r="AIB65" s="41"/>
      <c r="AIC65" s="41"/>
      <c r="AID65" s="41"/>
      <c r="AIE65" s="41"/>
      <c r="AIF65" s="41"/>
      <c r="AIG65" s="41"/>
      <c r="AIH65" s="41"/>
      <c r="AII65" s="41"/>
      <c r="AIJ65" s="41"/>
      <c r="AIK65" s="41"/>
      <c r="AIL65" s="41"/>
      <c r="AIM65" s="41"/>
      <c r="AIN65" s="41"/>
      <c r="AIO65" s="41"/>
      <c r="AIP65" s="41"/>
      <c r="AIQ65" s="41"/>
      <c r="AIR65" s="41"/>
      <c r="AIS65" s="41"/>
      <c r="AIT65" s="41"/>
      <c r="AIU65" s="41"/>
      <c r="AIV65" s="41"/>
      <c r="AIW65" s="41"/>
      <c r="AIX65" s="41"/>
      <c r="AIY65" s="41"/>
      <c r="AIZ65" s="41"/>
      <c r="AJA65" s="41"/>
      <c r="AJB65" s="41"/>
      <c r="AJC65" s="41"/>
      <c r="AJD65" s="41"/>
      <c r="AJE65" s="41"/>
      <c r="AJF65" s="41"/>
      <c r="AJG65" s="41"/>
      <c r="AJH65" s="41"/>
      <c r="AJI65" s="41"/>
      <c r="AJJ65" s="41"/>
      <c r="AJK65" s="41"/>
      <c r="AJL65" s="41"/>
      <c r="AJM65" s="41"/>
      <c r="AJN65" s="41"/>
      <c r="AJO65" s="41"/>
      <c r="AJP65" s="41"/>
      <c r="AJQ65" s="41"/>
      <c r="AJR65" s="41"/>
      <c r="AJS65" s="41"/>
      <c r="AJT65" s="41"/>
      <c r="AJU65" s="41"/>
      <c r="AJV65" s="41"/>
      <c r="AJW65" s="41"/>
      <c r="AJX65" s="41"/>
      <c r="AJY65" s="41"/>
      <c r="AJZ65" s="41"/>
      <c r="AKA65" s="41"/>
      <c r="AKB65" s="41"/>
      <c r="AKC65" s="41"/>
      <c r="AKD65" s="41"/>
      <c r="AKE65" s="41"/>
      <c r="AKF65" s="41"/>
      <c r="AKG65" s="41"/>
      <c r="AKH65" s="41"/>
      <c r="AKI65" s="41"/>
      <c r="AKJ65" s="41"/>
      <c r="AKK65" s="41"/>
      <c r="AKL65" s="41"/>
      <c r="AKM65" s="41"/>
      <c r="AKN65" s="41"/>
      <c r="AKO65" s="41"/>
      <c r="AKP65" s="41"/>
      <c r="AKQ65" s="41"/>
      <c r="AKR65" s="41"/>
      <c r="AKS65" s="41"/>
      <c r="AKT65" s="41"/>
      <c r="AKU65" s="41"/>
      <c r="AKV65" s="41"/>
      <c r="AKW65" s="41"/>
      <c r="AKX65" s="41"/>
      <c r="AKY65" s="41"/>
      <c r="AKZ65" s="41"/>
      <c r="ALA65" s="41"/>
      <c r="ALB65" s="41"/>
      <c r="ALC65" s="41"/>
      <c r="ALD65" s="41"/>
      <c r="ALE65" s="41"/>
      <c r="ALF65" s="41"/>
      <c r="ALG65" s="41"/>
      <c r="ALH65" s="41"/>
      <c r="ALI65" s="41"/>
      <c r="ALJ65" s="41"/>
      <c r="ALK65" s="41"/>
      <c r="ALL65" s="41"/>
      <c r="ALM65" s="41"/>
      <c r="ALN65" s="41"/>
      <c r="ALO65" s="41"/>
      <c r="ALP65" s="41"/>
      <c r="ALQ65" s="41"/>
      <c r="ALR65" s="41"/>
      <c r="ALS65" s="41"/>
      <c r="ALT65" s="41"/>
      <c r="ALU65" s="41"/>
      <c r="ALV65" s="41"/>
      <c r="ALW65" s="41"/>
      <c r="ALX65" s="41"/>
      <c r="ALY65" s="41"/>
      <c r="ALZ65" s="41"/>
      <c r="AMA65" s="41"/>
      <c r="AMB65" s="41"/>
      <c r="AMC65" s="41"/>
      <c r="AMD65" s="41"/>
      <c r="AME65" s="41"/>
      <c r="AMF65" s="41"/>
      <c r="AMG65" s="41"/>
      <c r="AMH65" s="41"/>
      <c r="AMI65" s="41"/>
      <c r="AMJ65" s="41"/>
      <c r="AMK65" s="41"/>
      <c r="AML65" s="41"/>
      <c r="AMM65" s="41"/>
      <c r="AMN65" s="41"/>
      <c r="AMO65" s="41"/>
      <c r="AMP65" s="41"/>
      <c r="AMQ65" s="41"/>
      <c r="AMR65" s="41"/>
      <c r="AMS65" s="41"/>
      <c r="AMT65" s="41"/>
      <c r="AMU65" s="41"/>
      <c r="AMV65" s="41"/>
      <c r="AMW65" s="41"/>
      <c r="AMX65" s="41"/>
      <c r="AMY65" s="41"/>
      <c r="AMZ65" s="41"/>
      <c r="ANA65" s="41"/>
      <c r="ANB65" s="41"/>
      <c r="ANC65" s="41"/>
      <c r="AND65" s="41"/>
      <c r="ANE65" s="41"/>
      <c r="ANF65" s="41"/>
      <c r="ANG65" s="41"/>
      <c r="ANH65" s="41"/>
      <c r="ANI65" s="41"/>
      <c r="ANJ65" s="41"/>
      <c r="ANK65" s="41"/>
      <c r="ANL65" s="41"/>
      <c r="ANM65" s="41"/>
      <c r="ANN65" s="41"/>
      <c r="ANO65" s="41"/>
      <c r="ANP65" s="41"/>
      <c r="ANQ65" s="41"/>
      <c r="ANR65" s="41"/>
      <c r="ANS65" s="41"/>
      <c r="ANT65" s="41"/>
      <c r="ANU65" s="41"/>
      <c r="ANV65" s="41"/>
      <c r="ANW65" s="41"/>
      <c r="ANX65" s="41"/>
      <c r="ANY65" s="41"/>
      <c r="ANZ65" s="41"/>
      <c r="AOA65" s="41"/>
      <c r="AOB65" s="41"/>
      <c r="AOC65" s="41"/>
      <c r="AOD65" s="41"/>
      <c r="AOE65" s="41"/>
      <c r="AOF65" s="41"/>
      <c r="AOG65" s="41"/>
      <c r="AOH65" s="41"/>
      <c r="AOI65" s="41"/>
      <c r="AOJ65" s="41"/>
      <c r="AOK65" s="41"/>
      <c r="AOL65" s="41"/>
      <c r="AOM65" s="41"/>
      <c r="AON65" s="41"/>
      <c r="AOO65" s="41"/>
      <c r="AOP65" s="41"/>
      <c r="AOQ65" s="41"/>
      <c r="AOR65" s="41"/>
      <c r="AOS65" s="41"/>
      <c r="AOT65" s="41"/>
      <c r="AOU65" s="41"/>
      <c r="AOV65" s="41"/>
      <c r="AOW65" s="41"/>
      <c r="AOX65" s="41"/>
      <c r="AOY65" s="41"/>
      <c r="AOZ65" s="41"/>
      <c r="APA65" s="41"/>
      <c r="APB65" s="41"/>
      <c r="APC65" s="41"/>
      <c r="APD65" s="41"/>
      <c r="APE65" s="41"/>
      <c r="APF65" s="41"/>
      <c r="APG65" s="41"/>
      <c r="APH65" s="41"/>
      <c r="API65" s="41"/>
      <c r="APJ65" s="41"/>
      <c r="APK65" s="41"/>
      <c r="APL65" s="41"/>
      <c r="APM65" s="41"/>
      <c r="APN65" s="41"/>
      <c r="APO65" s="41"/>
      <c r="APP65" s="41"/>
      <c r="APQ65" s="41"/>
      <c r="APR65" s="41"/>
      <c r="APS65" s="41"/>
      <c r="APT65" s="41"/>
      <c r="APU65" s="41"/>
      <c r="APV65" s="41"/>
      <c r="APW65" s="41"/>
      <c r="APX65" s="41"/>
      <c r="APY65" s="41"/>
      <c r="APZ65" s="41"/>
      <c r="AQA65" s="41"/>
      <c r="AQB65" s="41"/>
      <c r="AQC65" s="41"/>
      <c r="AQD65" s="41"/>
      <c r="AQE65" s="41"/>
      <c r="AQF65" s="41"/>
      <c r="AQG65" s="41"/>
      <c r="AQH65" s="41"/>
      <c r="AQI65" s="41"/>
      <c r="AQJ65" s="41"/>
      <c r="AQK65" s="41"/>
      <c r="AQL65" s="41"/>
      <c r="AQM65" s="41"/>
      <c r="AQN65" s="41"/>
      <c r="AQO65" s="41"/>
      <c r="AQP65" s="41"/>
      <c r="AQQ65" s="41"/>
      <c r="AQR65" s="41"/>
      <c r="AQS65" s="41"/>
      <c r="AQT65" s="41"/>
      <c r="AQU65" s="41"/>
      <c r="AQV65" s="41"/>
      <c r="AQW65" s="41"/>
      <c r="AQX65" s="41"/>
      <c r="AQY65" s="41"/>
      <c r="AQZ65" s="41"/>
      <c r="ARA65" s="41"/>
      <c r="ARB65" s="41"/>
      <c r="ARC65" s="41"/>
      <c r="ARD65" s="41"/>
      <c r="ARE65" s="41"/>
      <c r="ARF65" s="41"/>
      <c r="ARG65" s="41"/>
      <c r="ARH65" s="41"/>
      <c r="ARI65" s="41"/>
      <c r="ARJ65" s="41"/>
      <c r="ARK65" s="41"/>
      <c r="ARL65" s="41"/>
      <c r="ARM65" s="41"/>
      <c r="ARN65" s="41"/>
      <c r="ARO65" s="41"/>
      <c r="ARP65" s="41"/>
      <c r="ARQ65" s="41"/>
      <c r="ARR65" s="41"/>
      <c r="ARS65" s="41"/>
      <c r="ART65" s="41"/>
      <c r="ARU65" s="41"/>
      <c r="ARV65" s="41"/>
      <c r="ARW65" s="41"/>
      <c r="ARX65" s="41"/>
      <c r="ARY65" s="41"/>
      <c r="ARZ65" s="41"/>
      <c r="ASA65" s="41"/>
      <c r="ASB65" s="41"/>
      <c r="ASC65" s="41"/>
      <c r="ASD65" s="41"/>
      <c r="ASE65" s="41"/>
      <c r="ASF65" s="41"/>
      <c r="ASG65" s="41"/>
      <c r="ASH65" s="41"/>
      <c r="ASI65" s="41"/>
      <c r="ASJ65" s="41"/>
      <c r="ASK65" s="41"/>
      <c r="ASL65" s="41"/>
      <c r="ASM65" s="41"/>
      <c r="ASN65" s="41"/>
      <c r="ASO65" s="41"/>
      <c r="ASP65" s="41"/>
      <c r="ASQ65" s="41"/>
      <c r="ASR65" s="41"/>
      <c r="ASS65" s="41"/>
      <c r="AST65" s="41"/>
      <c r="ASU65" s="41"/>
      <c r="ASV65" s="41"/>
      <c r="ASW65" s="41"/>
      <c r="ASX65" s="41"/>
      <c r="ASY65" s="41"/>
      <c r="ASZ65" s="41"/>
      <c r="ATA65" s="41"/>
      <c r="ATB65" s="41"/>
      <c r="ATC65" s="41"/>
      <c r="ATD65" s="41"/>
      <c r="ATE65" s="41"/>
      <c r="ATF65" s="41"/>
      <c r="ATG65" s="41"/>
      <c r="ATH65" s="41"/>
      <c r="ATI65" s="41"/>
      <c r="ATJ65" s="41"/>
      <c r="ATK65" s="41"/>
      <c r="ATL65" s="41"/>
      <c r="ATM65" s="41"/>
      <c r="ATN65" s="41"/>
      <c r="ATO65" s="41"/>
      <c r="ATP65" s="41"/>
      <c r="ATQ65" s="41"/>
      <c r="ATR65" s="41"/>
      <c r="ATS65" s="41"/>
      <c r="ATT65" s="41"/>
      <c r="ATU65" s="41"/>
      <c r="ATV65" s="41"/>
      <c r="ATW65" s="41"/>
      <c r="ATX65" s="41"/>
      <c r="ATY65" s="41"/>
      <c r="ATZ65" s="41"/>
      <c r="AUA65" s="41"/>
      <c r="AUB65" s="41"/>
      <c r="AUC65" s="41"/>
      <c r="AUD65" s="41"/>
      <c r="AUE65" s="41"/>
      <c r="AUF65" s="41"/>
      <c r="AUG65" s="41"/>
      <c r="AUH65" s="41"/>
      <c r="AUI65" s="41"/>
      <c r="AUJ65" s="41"/>
      <c r="AUK65" s="41"/>
      <c r="AUL65" s="41"/>
      <c r="AUM65" s="41"/>
      <c r="AUN65" s="41"/>
      <c r="AUO65" s="41"/>
      <c r="AUP65" s="41"/>
      <c r="AUQ65" s="41"/>
      <c r="AUR65" s="41"/>
      <c r="AUS65" s="41"/>
      <c r="AUT65" s="41"/>
      <c r="AUU65" s="41"/>
      <c r="AUV65" s="41"/>
      <c r="AUW65" s="41"/>
      <c r="AUX65" s="41"/>
      <c r="AUY65" s="41"/>
      <c r="AUZ65" s="41"/>
      <c r="AVA65" s="41"/>
      <c r="AVB65" s="41"/>
      <c r="AVC65" s="41"/>
      <c r="AVD65" s="41"/>
      <c r="AVE65" s="41"/>
      <c r="AVF65" s="41"/>
      <c r="AVG65" s="41"/>
      <c r="AVH65" s="41"/>
      <c r="AVI65" s="41"/>
      <c r="AVJ65" s="41"/>
      <c r="AVK65" s="41"/>
      <c r="AVL65" s="41"/>
      <c r="AVM65" s="41"/>
      <c r="AVN65" s="41"/>
      <c r="AVO65" s="41"/>
      <c r="AVP65" s="41"/>
      <c r="AVQ65" s="41"/>
      <c r="AVR65" s="41"/>
      <c r="AVS65" s="41"/>
      <c r="AVT65" s="41"/>
      <c r="AVU65" s="41"/>
      <c r="AVV65" s="41"/>
      <c r="AVW65" s="41"/>
      <c r="AVX65" s="41"/>
      <c r="AVY65" s="41"/>
      <c r="AVZ65" s="41"/>
      <c r="AWA65" s="41"/>
      <c r="AWB65" s="41"/>
      <c r="AWC65" s="41"/>
      <c r="AWD65" s="41"/>
      <c r="AWE65" s="41"/>
      <c r="AWF65" s="41"/>
      <c r="AWG65" s="41"/>
      <c r="AWH65" s="41"/>
      <c r="AWI65" s="41"/>
      <c r="AWJ65" s="41"/>
      <c r="AWK65" s="41"/>
      <c r="AWL65" s="41"/>
      <c r="AWM65" s="41"/>
      <c r="AWN65" s="41"/>
      <c r="AWO65" s="41"/>
      <c r="AWP65" s="41"/>
      <c r="AWQ65" s="41"/>
      <c r="AWR65" s="41"/>
      <c r="AWS65" s="41"/>
      <c r="AWT65" s="41"/>
      <c r="AWU65" s="41"/>
      <c r="AWV65" s="41"/>
      <c r="AWW65" s="41"/>
      <c r="AWX65" s="41"/>
      <c r="AWY65" s="41"/>
      <c r="AWZ65" s="41"/>
      <c r="AXA65" s="41"/>
      <c r="AXB65" s="41"/>
      <c r="AXC65" s="41"/>
      <c r="AXD65" s="41"/>
      <c r="AXE65" s="41"/>
      <c r="AXF65" s="41"/>
      <c r="AXG65" s="41"/>
      <c r="AXH65" s="41"/>
      <c r="AXI65" s="41"/>
      <c r="AXJ65" s="41"/>
      <c r="AXK65" s="41"/>
      <c r="AXL65" s="41"/>
      <c r="AXM65" s="41"/>
      <c r="AXN65" s="41"/>
      <c r="AXO65" s="41"/>
      <c r="AXP65" s="41"/>
      <c r="AXQ65" s="41"/>
      <c r="AXR65" s="41"/>
      <c r="AXS65" s="41"/>
      <c r="AXT65" s="41"/>
      <c r="AXU65" s="41"/>
      <c r="AXV65" s="41"/>
      <c r="AXW65" s="41"/>
      <c r="AXX65" s="41"/>
      <c r="AXY65" s="41"/>
      <c r="AXZ65" s="41"/>
      <c r="AYA65" s="41"/>
      <c r="AYB65" s="41"/>
      <c r="AYC65" s="41"/>
      <c r="AYD65" s="41"/>
      <c r="AYE65" s="41"/>
      <c r="AYF65" s="41"/>
      <c r="AYG65" s="41"/>
      <c r="AYH65" s="41"/>
      <c r="AYI65" s="41"/>
      <c r="AYJ65" s="41"/>
      <c r="AYK65" s="41"/>
      <c r="AYL65" s="41"/>
      <c r="AYM65" s="41"/>
      <c r="AYN65" s="41"/>
      <c r="AYO65" s="41"/>
      <c r="AYP65" s="41"/>
      <c r="AYQ65" s="41"/>
      <c r="AYR65" s="41"/>
      <c r="AYS65" s="41"/>
      <c r="AYT65" s="41"/>
      <c r="AYU65" s="41"/>
      <c r="AYV65" s="41"/>
      <c r="AYW65" s="41"/>
      <c r="AYX65" s="41"/>
      <c r="AYY65" s="41"/>
      <c r="AYZ65" s="41"/>
      <c r="AZA65" s="41"/>
      <c r="AZB65" s="41"/>
      <c r="AZC65" s="41"/>
      <c r="AZD65" s="41"/>
      <c r="AZE65" s="41"/>
      <c r="AZF65" s="41"/>
      <c r="AZG65" s="41"/>
      <c r="AZH65" s="41"/>
      <c r="AZI65" s="41"/>
      <c r="AZJ65" s="41"/>
      <c r="AZK65" s="41"/>
      <c r="AZL65" s="41"/>
      <c r="AZM65" s="41"/>
      <c r="AZN65" s="41"/>
      <c r="AZO65" s="41"/>
      <c r="AZP65" s="41"/>
      <c r="AZQ65" s="41"/>
      <c r="AZR65" s="41"/>
      <c r="AZS65" s="41"/>
      <c r="AZT65" s="41"/>
      <c r="AZU65" s="41"/>
      <c r="AZV65" s="41"/>
      <c r="AZW65" s="41"/>
      <c r="AZX65" s="41"/>
      <c r="AZY65" s="41"/>
      <c r="AZZ65" s="41"/>
      <c r="BAA65" s="41"/>
      <c r="BAB65" s="41"/>
      <c r="BAC65" s="41"/>
      <c r="BAD65" s="41"/>
      <c r="BAE65" s="41"/>
      <c r="BAF65" s="41"/>
      <c r="BAG65" s="41"/>
      <c r="BAH65" s="41"/>
      <c r="BAI65" s="41"/>
      <c r="BAJ65" s="41"/>
      <c r="BAK65" s="41"/>
      <c r="BAL65" s="41"/>
      <c r="BAM65" s="41"/>
      <c r="BAN65" s="41"/>
      <c r="BAO65" s="41"/>
      <c r="BAP65" s="41"/>
      <c r="BAQ65" s="41"/>
      <c r="BAR65" s="41"/>
      <c r="BAS65" s="41"/>
      <c r="BAT65" s="41"/>
      <c r="BAU65" s="41"/>
      <c r="BAV65" s="41"/>
      <c r="BAW65" s="41"/>
      <c r="BAX65" s="41"/>
      <c r="BAY65" s="41"/>
      <c r="BAZ65" s="41"/>
      <c r="BBA65" s="41"/>
      <c r="BBB65" s="41"/>
      <c r="BBC65" s="41"/>
      <c r="BBD65" s="41"/>
      <c r="BBE65" s="41"/>
      <c r="BBF65" s="41"/>
      <c r="BBG65" s="41"/>
      <c r="BBH65" s="41"/>
      <c r="BBI65" s="41"/>
      <c r="BBJ65" s="41"/>
      <c r="BBK65" s="41"/>
      <c r="BBL65" s="41"/>
      <c r="BBM65" s="41"/>
      <c r="BBN65" s="41"/>
      <c r="BBO65" s="41"/>
      <c r="BBP65" s="41"/>
      <c r="BBQ65" s="41"/>
      <c r="BBR65" s="41"/>
      <c r="BBS65" s="41"/>
      <c r="BBT65" s="41"/>
      <c r="BBU65" s="41"/>
      <c r="BBV65" s="41"/>
      <c r="BBW65" s="41"/>
      <c r="BBX65" s="41"/>
      <c r="BBY65" s="41"/>
      <c r="BBZ65" s="41"/>
      <c r="BCA65" s="41"/>
      <c r="BCB65" s="41"/>
      <c r="BCC65" s="41"/>
      <c r="BCD65" s="41"/>
      <c r="BCE65" s="41"/>
      <c r="BCF65" s="41"/>
      <c r="BCG65" s="41"/>
      <c r="BCH65" s="41"/>
      <c r="BCI65" s="41"/>
      <c r="BCJ65" s="41"/>
      <c r="BCK65" s="41"/>
      <c r="BCL65" s="41"/>
      <c r="BCM65" s="41"/>
      <c r="BCN65" s="41"/>
      <c r="BCO65" s="41"/>
      <c r="BCP65" s="41"/>
      <c r="BCQ65" s="41"/>
      <c r="BCR65" s="41"/>
      <c r="BCS65" s="41"/>
      <c r="BCT65" s="41"/>
      <c r="BCU65" s="41"/>
      <c r="BCV65" s="41"/>
      <c r="BCW65" s="41"/>
      <c r="BCX65" s="41"/>
      <c r="BCY65" s="41"/>
      <c r="BCZ65" s="41"/>
      <c r="BDA65" s="41"/>
      <c r="BDB65" s="41"/>
      <c r="BDC65" s="41"/>
      <c r="BDD65" s="41"/>
      <c r="BDE65" s="41"/>
      <c r="BDF65" s="41"/>
      <c r="BDG65" s="41"/>
      <c r="BDH65" s="41"/>
      <c r="BDI65" s="41"/>
      <c r="BDJ65" s="41"/>
      <c r="BDK65" s="41"/>
      <c r="BDL65" s="41"/>
      <c r="BDM65" s="41"/>
      <c r="BDN65" s="41"/>
      <c r="BDO65" s="41"/>
      <c r="BDP65" s="41"/>
      <c r="BDQ65" s="41"/>
      <c r="BDR65" s="41"/>
      <c r="BDS65" s="41"/>
      <c r="BDT65" s="41"/>
      <c r="BDU65" s="41"/>
      <c r="BDV65" s="41"/>
      <c r="BDW65" s="41"/>
      <c r="BDX65" s="41"/>
      <c r="BDY65" s="41"/>
      <c r="BDZ65" s="41"/>
      <c r="BEA65" s="41"/>
      <c r="BEB65" s="41"/>
      <c r="BEC65" s="41"/>
      <c r="BED65" s="41"/>
      <c r="BEE65" s="41"/>
      <c r="BEF65" s="41"/>
      <c r="BEG65" s="41"/>
      <c r="BEH65" s="41"/>
      <c r="BEI65" s="41"/>
      <c r="BEJ65" s="41"/>
      <c r="BEK65" s="41"/>
      <c r="BEL65" s="41"/>
      <c r="BEM65" s="41"/>
      <c r="BEN65" s="41"/>
      <c r="BEO65" s="41"/>
      <c r="BEP65" s="41"/>
      <c r="BEQ65" s="41"/>
      <c r="BER65" s="41"/>
      <c r="BES65" s="41"/>
      <c r="BET65" s="41"/>
      <c r="BEU65" s="41"/>
      <c r="BEV65" s="41"/>
      <c r="BEW65" s="41"/>
      <c r="BEX65" s="41"/>
      <c r="BEY65" s="41"/>
      <c r="BEZ65" s="41"/>
      <c r="BFA65" s="41"/>
      <c r="BFB65" s="41"/>
      <c r="BFC65" s="41"/>
      <c r="BFD65" s="41"/>
      <c r="BFE65" s="41"/>
      <c r="BFF65" s="41"/>
      <c r="BFG65" s="41"/>
      <c r="BFH65" s="41"/>
      <c r="BFI65" s="41"/>
      <c r="BFJ65" s="41"/>
      <c r="BFK65" s="41"/>
      <c r="BFL65" s="41"/>
      <c r="BFM65" s="41"/>
      <c r="BFN65" s="41"/>
      <c r="BFO65" s="41"/>
      <c r="BFP65" s="41"/>
      <c r="BFQ65" s="41"/>
      <c r="BFR65" s="41"/>
      <c r="BFS65" s="41"/>
      <c r="BFT65" s="41"/>
      <c r="BFU65" s="41"/>
      <c r="BFV65" s="41"/>
      <c r="BFW65" s="41"/>
      <c r="BFX65" s="41"/>
      <c r="BFY65" s="41"/>
      <c r="BFZ65" s="41"/>
      <c r="BGA65" s="41"/>
      <c r="BGB65" s="41"/>
      <c r="BGC65" s="41"/>
      <c r="BGD65" s="41"/>
      <c r="BGE65" s="41"/>
      <c r="BGF65" s="41"/>
      <c r="BGG65" s="41"/>
      <c r="BGH65" s="41"/>
      <c r="BGI65" s="41"/>
      <c r="BGJ65" s="41"/>
      <c r="BGK65" s="41"/>
      <c r="BGL65" s="41"/>
      <c r="BGM65" s="41"/>
      <c r="BGN65" s="41"/>
      <c r="BGO65" s="41"/>
      <c r="BGP65" s="41"/>
      <c r="BGQ65" s="41"/>
      <c r="BGR65" s="41"/>
      <c r="BGS65" s="41"/>
      <c r="BGT65" s="41"/>
      <c r="BGU65" s="41"/>
      <c r="BGV65" s="41"/>
      <c r="BGW65" s="41"/>
      <c r="BGX65" s="41"/>
      <c r="BGY65" s="41"/>
      <c r="BGZ65" s="41"/>
      <c r="BHA65" s="41"/>
      <c r="BHB65" s="41"/>
      <c r="BHC65" s="41"/>
      <c r="BHD65" s="41"/>
      <c r="BHE65" s="41"/>
      <c r="BHF65" s="41"/>
      <c r="BHG65" s="41"/>
      <c r="BHH65" s="41"/>
      <c r="BHI65" s="41"/>
      <c r="BHJ65" s="41"/>
      <c r="BHK65" s="41"/>
      <c r="BHL65" s="41"/>
      <c r="BHM65" s="41"/>
      <c r="BHN65" s="41"/>
      <c r="BHO65" s="41"/>
      <c r="BHP65" s="41"/>
      <c r="BHQ65" s="41"/>
      <c r="BHR65" s="41"/>
      <c r="BHS65" s="41"/>
      <c r="BHT65" s="41"/>
      <c r="BHU65" s="41"/>
      <c r="BHV65" s="41"/>
      <c r="BHW65" s="41"/>
      <c r="BHX65" s="41"/>
      <c r="BHY65" s="41"/>
      <c r="BHZ65" s="41"/>
      <c r="BIA65" s="41"/>
      <c r="BIB65" s="41"/>
      <c r="BIC65" s="41"/>
      <c r="BID65" s="41"/>
      <c r="BIE65" s="41"/>
      <c r="BIF65" s="41"/>
      <c r="BIG65" s="41"/>
      <c r="BIH65" s="41"/>
      <c r="BII65" s="41"/>
      <c r="BIJ65" s="41"/>
      <c r="BIK65" s="41"/>
      <c r="BIL65" s="41"/>
      <c r="BIM65" s="41"/>
      <c r="BIN65" s="41"/>
      <c r="BIO65" s="41"/>
      <c r="BIP65" s="41"/>
      <c r="BIQ65" s="41"/>
      <c r="BIR65" s="41"/>
      <c r="BIS65" s="41"/>
      <c r="BIT65" s="41"/>
      <c r="BIU65" s="41"/>
      <c r="BIV65" s="41"/>
      <c r="BIW65" s="41"/>
      <c r="BIX65" s="41"/>
      <c r="BIY65" s="41"/>
      <c r="BIZ65" s="41"/>
      <c r="BJA65" s="41"/>
      <c r="BJB65" s="41"/>
      <c r="BJC65" s="41"/>
      <c r="BJD65" s="41"/>
      <c r="BJE65" s="41"/>
      <c r="BJF65" s="41"/>
      <c r="BJG65" s="41"/>
      <c r="BJH65" s="41"/>
      <c r="BJI65" s="41"/>
      <c r="BJJ65" s="41"/>
      <c r="BJK65" s="41"/>
      <c r="BJL65" s="41"/>
      <c r="BJM65" s="41"/>
      <c r="BJN65" s="41"/>
      <c r="BJO65" s="41"/>
      <c r="BJP65" s="41"/>
      <c r="BJQ65" s="41"/>
      <c r="BJR65" s="41"/>
      <c r="BJS65" s="41"/>
      <c r="BJT65" s="41"/>
      <c r="BJU65" s="41"/>
      <c r="BJV65" s="41"/>
      <c r="BJW65" s="41"/>
      <c r="BJX65" s="41"/>
      <c r="BJY65" s="41"/>
      <c r="BJZ65" s="41"/>
      <c r="BKA65" s="41"/>
      <c r="BKB65" s="41"/>
      <c r="BKC65" s="41"/>
      <c r="BKD65" s="41"/>
      <c r="BKE65" s="41"/>
      <c r="BKF65" s="41"/>
      <c r="BKG65" s="41"/>
      <c r="BKH65" s="41"/>
      <c r="BKI65" s="41"/>
      <c r="BKJ65" s="41"/>
      <c r="BKK65" s="41"/>
      <c r="BKL65" s="41"/>
      <c r="BKM65" s="41"/>
      <c r="BKN65" s="41"/>
      <c r="BKO65" s="41"/>
      <c r="BKP65" s="41"/>
      <c r="BKQ65" s="41"/>
      <c r="BKR65" s="41"/>
      <c r="BKS65" s="41"/>
      <c r="BKT65" s="41"/>
      <c r="BKU65" s="41"/>
      <c r="BKV65" s="41"/>
      <c r="BKW65" s="41"/>
      <c r="BKX65" s="41"/>
      <c r="BKY65" s="41"/>
      <c r="BKZ65" s="41"/>
      <c r="BLA65" s="41"/>
      <c r="BLB65" s="41"/>
      <c r="BLC65" s="41"/>
      <c r="BLD65" s="41"/>
      <c r="BLE65" s="41"/>
      <c r="BLF65" s="41"/>
      <c r="BLG65" s="41"/>
      <c r="BLH65" s="41"/>
      <c r="BLI65" s="41"/>
      <c r="BLJ65" s="41"/>
      <c r="BLK65" s="41"/>
      <c r="BLL65" s="41"/>
      <c r="BLM65" s="41"/>
      <c r="BLN65" s="41"/>
      <c r="BLO65" s="41"/>
      <c r="BLP65" s="41"/>
      <c r="BLQ65" s="41"/>
      <c r="BLR65" s="41"/>
      <c r="BLS65" s="41"/>
      <c r="BLT65" s="41"/>
      <c r="BLU65" s="41"/>
      <c r="BLV65" s="41"/>
      <c r="BLW65" s="41"/>
      <c r="BLX65" s="41"/>
      <c r="BLY65" s="41"/>
      <c r="BLZ65" s="41"/>
      <c r="BMA65" s="41"/>
      <c r="BMB65" s="41"/>
      <c r="BMC65" s="41"/>
      <c r="BMD65" s="41"/>
      <c r="BME65" s="41"/>
      <c r="BMF65" s="41"/>
      <c r="BMG65" s="41"/>
      <c r="BMH65" s="41"/>
      <c r="BMI65" s="41"/>
      <c r="BMJ65" s="41"/>
      <c r="BMK65" s="41"/>
      <c r="BML65" s="41"/>
      <c r="BMM65" s="41"/>
      <c r="BMN65" s="41"/>
      <c r="BMO65" s="41"/>
      <c r="BMP65" s="41"/>
      <c r="BMQ65" s="41"/>
      <c r="BMR65" s="41"/>
      <c r="BMS65" s="41"/>
      <c r="BMT65" s="41"/>
      <c r="BMU65" s="41"/>
      <c r="BMV65" s="41"/>
      <c r="BMW65" s="41"/>
      <c r="BMX65" s="41"/>
      <c r="BMY65" s="41"/>
      <c r="BMZ65" s="41"/>
      <c r="BNA65" s="41"/>
      <c r="BNB65" s="41"/>
      <c r="BNC65" s="41"/>
      <c r="BND65" s="41"/>
      <c r="BNE65" s="41"/>
      <c r="BNF65" s="41"/>
      <c r="BNG65" s="41"/>
      <c r="BNH65" s="41"/>
      <c r="BNI65" s="41"/>
      <c r="BNJ65" s="41"/>
      <c r="BNK65" s="41"/>
      <c r="BNL65" s="41"/>
      <c r="BNM65" s="41"/>
      <c r="BNN65" s="41"/>
      <c r="BNO65" s="41"/>
      <c r="BNP65" s="41"/>
      <c r="BNQ65" s="41"/>
      <c r="BNR65" s="41"/>
      <c r="BNS65" s="41"/>
      <c r="BNT65" s="41"/>
      <c r="BNU65" s="41"/>
      <c r="BNV65" s="41"/>
      <c r="BNW65" s="41"/>
      <c r="BNX65" s="41"/>
      <c r="BNY65" s="41"/>
      <c r="BNZ65" s="41"/>
      <c r="BOA65" s="41"/>
      <c r="BOB65" s="41"/>
      <c r="BOC65" s="41"/>
      <c r="BOD65" s="41"/>
      <c r="BOE65" s="41"/>
      <c r="BOF65" s="41"/>
      <c r="BOG65" s="41"/>
      <c r="BOH65" s="41"/>
      <c r="BOI65" s="41"/>
      <c r="BOJ65" s="41"/>
      <c r="BOK65" s="41"/>
      <c r="BOL65" s="41"/>
      <c r="BOM65" s="41"/>
      <c r="BON65" s="41"/>
      <c r="BOO65" s="41"/>
      <c r="BOP65" s="41"/>
      <c r="BOQ65" s="41"/>
      <c r="BOR65" s="41"/>
      <c r="BOS65" s="41"/>
      <c r="BOT65" s="41"/>
      <c r="BOU65" s="41"/>
      <c r="BOV65" s="41"/>
      <c r="BOW65" s="41"/>
      <c r="BOX65" s="41"/>
      <c r="BOY65" s="41"/>
      <c r="BOZ65" s="41"/>
      <c r="BPA65" s="41"/>
      <c r="BPB65" s="41"/>
      <c r="BPC65" s="41"/>
      <c r="BPD65" s="41"/>
      <c r="BPE65" s="41"/>
      <c r="BPF65" s="41"/>
      <c r="BPG65" s="41"/>
      <c r="BPH65" s="41"/>
      <c r="BPI65" s="41"/>
      <c r="BPJ65" s="41"/>
      <c r="BPK65" s="41"/>
      <c r="BPL65" s="41"/>
      <c r="BPM65" s="41"/>
      <c r="BPN65" s="41"/>
      <c r="BPO65" s="41"/>
      <c r="BPP65" s="41"/>
      <c r="BPQ65" s="41"/>
      <c r="BPR65" s="41"/>
      <c r="BPS65" s="41"/>
      <c r="BPT65" s="41"/>
      <c r="BPU65" s="41"/>
      <c r="BPV65" s="41"/>
      <c r="BPW65" s="41"/>
      <c r="BPX65" s="41"/>
      <c r="BPY65" s="41"/>
      <c r="BPZ65" s="41"/>
      <c r="BQA65" s="41"/>
      <c r="BQB65" s="41"/>
      <c r="BQC65" s="41"/>
      <c r="BQD65" s="41"/>
      <c r="BQE65" s="41"/>
      <c r="BQF65" s="41"/>
      <c r="BQG65" s="41"/>
      <c r="BQH65" s="41"/>
      <c r="BQI65" s="41"/>
      <c r="BQJ65" s="41"/>
      <c r="BQK65" s="41"/>
      <c r="BQL65" s="41"/>
      <c r="BQM65" s="41"/>
      <c r="BQN65" s="41"/>
      <c r="BQO65" s="41"/>
      <c r="BQP65" s="41"/>
      <c r="BQQ65" s="41"/>
      <c r="BQR65" s="41"/>
      <c r="BQS65" s="41"/>
      <c r="BQT65" s="41"/>
      <c r="BQU65" s="41"/>
      <c r="BQV65" s="41"/>
      <c r="BQW65" s="41"/>
      <c r="BQX65" s="41"/>
      <c r="BQY65" s="41"/>
      <c r="BQZ65" s="41"/>
      <c r="BRA65" s="41"/>
      <c r="BRB65" s="41"/>
      <c r="BRC65" s="41"/>
      <c r="BRD65" s="41"/>
      <c r="BRE65" s="41"/>
      <c r="BRF65" s="41"/>
      <c r="BRG65" s="41"/>
      <c r="BRH65" s="41"/>
      <c r="BRI65" s="41"/>
      <c r="BRJ65" s="41"/>
      <c r="BRK65" s="41"/>
      <c r="BRL65" s="41"/>
      <c r="BRM65" s="41"/>
      <c r="BRN65" s="41"/>
      <c r="BRO65" s="41"/>
      <c r="BRP65" s="41"/>
      <c r="BRQ65" s="41"/>
      <c r="BRR65" s="41"/>
      <c r="BRS65" s="41"/>
      <c r="BRT65" s="41"/>
      <c r="BRU65" s="41"/>
      <c r="BRV65" s="41"/>
      <c r="BRW65" s="41"/>
      <c r="BRX65" s="41"/>
      <c r="BRY65" s="41"/>
      <c r="BRZ65" s="41"/>
      <c r="BSA65" s="41"/>
      <c r="BSB65" s="41"/>
      <c r="BSC65" s="41"/>
      <c r="BSD65" s="41"/>
      <c r="BSE65" s="41"/>
      <c r="BSF65" s="41"/>
      <c r="BSG65" s="41"/>
      <c r="BSH65" s="41"/>
      <c r="BSI65" s="41"/>
      <c r="BSJ65" s="41"/>
      <c r="BSK65" s="41"/>
      <c r="BSL65" s="41"/>
      <c r="BSM65" s="41"/>
      <c r="BSN65" s="41"/>
      <c r="BSO65" s="41"/>
      <c r="BSP65" s="41"/>
      <c r="BSQ65" s="41"/>
      <c r="BSR65" s="41"/>
      <c r="BSS65" s="41"/>
      <c r="BST65" s="41"/>
      <c r="BSU65" s="41"/>
      <c r="BSV65" s="41"/>
      <c r="BSW65" s="41"/>
      <c r="BSX65" s="41"/>
      <c r="BSY65" s="41"/>
      <c r="BSZ65" s="41"/>
      <c r="BTA65" s="41"/>
      <c r="BTB65" s="41"/>
      <c r="BTC65" s="41"/>
      <c r="BTD65" s="41"/>
      <c r="BTE65" s="41"/>
      <c r="BTF65" s="41"/>
      <c r="BTG65" s="41"/>
      <c r="BTH65" s="41"/>
      <c r="BTI65" s="41"/>
      <c r="BTJ65" s="41"/>
      <c r="BTK65" s="41"/>
      <c r="BTL65" s="41"/>
      <c r="BTM65" s="41"/>
      <c r="BTN65" s="41"/>
      <c r="BTO65" s="41"/>
      <c r="BTP65" s="41"/>
      <c r="BTQ65" s="41"/>
      <c r="BTR65" s="41"/>
      <c r="BTS65" s="41"/>
      <c r="BTT65" s="41"/>
      <c r="BTU65" s="41"/>
      <c r="BTV65" s="41"/>
      <c r="BTW65" s="41"/>
      <c r="BTX65" s="41"/>
      <c r="BTY65" s="41"/>
      <c r="BTZ65" s="41"/>
      <c r="BUA65" s="41"/>
      <c r="BUB65" s="41"/>
      <c r="BUC65" s="41"/>
      <c r="BUD65" s="41"/>
      <c r="BUE65" s="41"/>
      <c r="BUF65" s="41"/>
      <c r="BUG65" s="41"/>
      <c r="BUH65" s="41"/>
      <c r="BUI65" s="41"/>
      <c r="BUJ65" s="41"/>
      <c r="BUK65" s="41"/>
      <c r="BUL65" s="41"/>
      <c r="BUM65" s="41"/>
      <c r="BUN65" s="41"/>
      <c r="BUO65" s="41"/>
      <c r="BUP65" s="41"/>
      <c r="BUQ65" s="41"/>
      <c r="BUR65" s="41"/>
      <c r="BUS65" s="41"/>
      <c r="BUT65" s="41"/>
      <c r="BUU65" s="41"/>
      <c r="BUV65" s="41"/>
      <c r="BUW65" s="41"/>
      <c r="BUX65" s="41"/>
      <c r="BUY65" s="41"/>
      <c r="BUZ65" s="41"/>
      <c r="BVA65" s="41"/>
      <c r="BVB65" s="41"/>
      <c r="BVC65" s="41"/>
      <c r="BVD65" s="41"/>
      <c r="BVE65" s="41"/>
      <c r="BVF65" s="41"/>
      <c r="BVG65" s="41"/>
      <c r="BVH65" s="41"/>
      <c r="BVI65" s="41"/>
      <c r="BVJ65" s="41"/>
      <c r="BVK65" s="41"/>
      <c r="BVL65" s="41"/>
      <c r="BVM65" s="41"/>
      <c r="BVN65" s="41"/>
      <c r="BVO65" s="41"/>
      <c r="BVP65" s="41"/>
      <c r="BVQ65" s="41"/>
      <c r="BVR65" s="41"/>
      <c r="BVS65" s="41"/>
      <c r="BVT65" s="41"/>
      <c r="BVU65" s="41"/>
      <c r="BVV65" s="41"/>
      <c r="BVW65" s="41"/>
      <c r="BVX65" s="41"/>
      <c r="BVY65" s="41"/>
      <c r="BVZ65" s="41"/>
      <c r="BWA65" s="41"/>
      <c r="BWB65" s="41"/>
      <c r="BWC65" s="41"/>
      <c r="BWD65" s="41"/>
      <c r="BWE65" s="41"/>
      <c r="BWF65" s="41"/>
      <c r="BWG65" s="41"/>
      <c r="BWH65" s="41"/>
      <c r="BWI65" s="41"/>
      <c r="BWJ65" s="41"/>
      <c r="BWK65" s="41"/>
      <c r="BWL65" s="41"/>
      <c r="BWM65" s="41"/>
      <c r="BWN65" s="41"/>
      <c r="BWO65" s="41"/>
      <c r="BWP65" s="41"/>
      <c r="BWQ65" s="41"/>
      <c r="BWR65" s="41"/>
      <c r="BWS65" s="41"/>
      <c r="BWT65" s="41"/>
      <c r="BWU65" s="41"/>
      <c r="BWV65" s="41"/>
      <c r="BWW65" s="41"/>
      <c r="BWX65" s="41"/>
      <c r="BWY65" s="41"/>
      <c r="BWZ65" s="41"/>
      <c r="BXA65" s="41"/>
      <c r="BXB65" s="41"/>
      <c r="BXC65" s="41"/>
      <c r="BXD65" s="41"/>
      <c r="BXE65" s="41"/>
      <c r="BXF65" s="41"/>
      <c r="BXG65" s="41"/>
      <c r="BXH65" s="41"/>
      <c r="BXI65" s="41"/>
      <c r="BXJ65" s="41"/>
      <c r="BXK65" s="41"/>
      <c r="BXL65" s="41"/>
      <c r="BXM65" s="41"/>
      <c r="BXN65" s="41"/>
      <c r="BXO65" s="41"/>
      <c r="BXP65" s="41"/>
      <c r="BXQ65" s="41"/>
      <c r="BXR65" s="41"/>
      <c r="BXS65" s="41"/>
      <c r="BXT65" s="41"/>
      <c r="BXU65" s="41"/>
      <c r="BXV65" s="41"/>
      <c r="BXW65" s="41"/>
      <c r="BXX65" s="41"/>
      <c r="BXY65" s="41"/>
      <c r="BXZ65" s="41"/>
      <c r="BYA65" s="41"/>
      <c r="BYB65" s="41"/>
      <c r="BYC65" s="41"/>
      <c r="BYD65" s="41"/>
      <c r="BYE65" s="41"/>
      <c r="BYF65" s="41"/>
      <c r="BYG65" s="41"/>
      <c r="BYH65" s="41"/>
      <c r="BYI65" s="41"/>
      <c r="BYJ65" s="41"/>
      <c r="BYK65" s="41"/>
      <c r="BYL65" s="41"/>
      <c r="BYM65" s="41"/>
      <c r="BYN65" s="41"/>
      <c r="BYO65" s="41"/>
      <c r="BYP65" s="41"/>
      <c r="BYQ65" s="41"/>
      <c r="BYR65" s="41"/>
      <c r="BYS65" s="41"/>
      <c r="BYT65" s="41"/>
      <c r="BYU65" s="41"/>
      <c r="BYV65" s="41"/>
      <c r="BYW65" s="41"/>
      <c r="BYX65" s="41"/>
      <c r="BYY65" s="41"/>
      <c r="BYZ65" s="41"/>
      <c r="BZA65" s="41"/>
      <c r="BZB65" s="41"/>
      <c r="BZC65" s="41"/>
      <c r="BZD65" s="41"/>
      <c r="BZE65" s="41"/>
      <c r="BZF65" s="41"/>
      <c r="BZG65" s="41"/>
      <c r="BZH65" s="41"/>
      <c r="BZI65" s="41"/>
      <c r="BZJ65" s="41"/>
      <c r="BZK65" s="41"/>
      <c r="BZL65" s="41"/>
      <c r="BZM65" s="41"/>
      <c r="BZN65" s="41"/>
      <c r="BZO65" s="41"/>
      <c r="BZP65" s="41"/>
      <c r="BZQ65" s="41"/>
      <c r="BZR65" s="41"/>
      <c r="BZS65" s="41"/>
      <c r="BZT65" s="41"/>
      <c r="BZU65" s="41"/>
      <c r="BZV65" s="41"/>
      <c r="BZW65" s="41"/>
      <c r="BZX65" s="41"/>
      <c r="BZY65" s="41"/>
      <c r="BZZ65" s="41"/>
      <c r="CAA65" s="41"/>
      <c r="CAB65" s="41"/>
      <c r="CAC65" s="41"/>
      <c r="CAD65" s="41"/>
      <c r="CAE65" s="41"/>
      <c r="CAF65" s="41"/>
      <c r="CAG65" s="41"/>
      <c r="CAH65" s="41"/>
      <c r="CAI65" s="41"/>
      <c r="CAJ65" s="41"/>
      <c r="CAK65" s="41"/>
      <c r="CAL65" s="41"/>
      <c r="CAM65" s="41"/>
      <c r="CAN65" s="41"/>
      <c r="CAO65" s="41"/>
      <c r="CAP65" s="41"/>
      <c r="CAQ65" s="41"/>
      <c r="CAR65" s="41"/>
      <c r="CAS65" s="41"/>
      <c r="CAT65" s="41"/>
      <c r="CAU65" s="41"/>
      <c r="CAV65" s="41"/>
      <c r="CAW65" s="41"/>
      <c r="CAX65" s="41"/>
      <c r="CAY65" s="41"/>
      <c r="CAZ65" s="41"/>
      <c r="CBA65" s="41"/>
      <c r="CBB65" s="41"/>
      <c r="CBC65" s="41"/>
      <c r="CBD65" s="41"/>
      <c r="CBE65" s="41"/>
      <c r="CBF65" s="41"/>
      <c r="CBG65" s="41"/>
      <c r="CBH65" s="41"/>
      <c r="CBI65" s="41"/>
      <c r="CBJ65" s="41"/>
      <c r="CBK65" s="41"/>
      <c r="CBL65" s="41"/>
      <c r="CBM65" s="41"/>
      <c r="CBN65" s="41"/>
      <c r="CBO65" s="41"/>
      <c r="CBP65" s="41"/>
      <c r="CBQ65" s="41"/>
      <c r="CBR65" s="41"/>
      <c r="CBS65" s="41"/>
      <c r="CBT65" s="41"/>
      <c r="CBU65" s="41"/>
      <c r="CBV65" s="41"/>
      <c r="CBW65" s="41"/>
      <c r="CBX65" s="41"/>
      <c r="CBY65" s="41"/>
      <c r="CBZ65" s="41"/>
      <c r="CCA65" s="41"/>
      <c r="CCB65" s="41"/>
      <c r="CCC65" s="41"/>
      <c r="CCD65" s="41"/>
      <c r="CCE65" s="41"/>
      <c r="CCF65" s="41"/>
      <c r="CCG65" s="41"/>
      <c r="CCH65" s="41"/>
      <c r="CCI65" s="41"/>
      <c r="CCJ65" s="41"/>
      <c r="CCK65" s="41"/>
      <c r="CCL65" s="41"/>
      <c r="CCM65" s="41"/>
      <c r="CCN65" s="41"/>
      <c r="CCO65" s="41"/>
      <c r="CCP65" s="41"/>
      <c r="CCQ65" s="41"/>
      <c r="CCR65" s="41"/>
      <c r="CCS65" s="41"/>
      <c r="CCT65" s="41"/>
      <c r="CCU65" s="41"/>
      <c r="CCV65" s="41"/>
      <c r="CCW65" s="41"/>
      <c r="CCX65" s="41"/>
      <c r="CCY65" s="41"/>
      <c r="CCZ65" s="41"/>
      <c r="CDA65" s="41"/>
      <c r="CDB65" s="41"/>
      <c r="CDC65" s="41"/>
      <c r="CDD65" s="41"/>
      <c r="CDE65" s="41"/>
      <c r="CDF65" s="41"/>
      <c r="CDG65" s="41"/>
      <c r="CDH65" s="41"/>
      <c r="CDI65" s="41"/>
      <c r="CDJ65" s="41"/>
      <c r="CDK65" s="41"/>
      <c r="CDL65" s="41"/>
      <c r="CDM65" s="41"/>
      <c r="CDN65" s="41"/>
      <c r="CDO65" s="41"/>
      <c r="CDP65" s="41"/>
      <c r="CDQ65" s="41"/>
      <c r="CDR65" s="41"/>
      <c r="CDS65" s="41"/>
      <c r="CDT65" s="41"/>
      <c r="CDU65" s="41"/>
      <c r="CDV65" s="41"/>
      <c r="CDW65" s="41"/>
      <c r="CDX65" s="41"/>
      <c r="CDY65" s="41"/>
      <c r="CDZ65" s="41"/>
      <c r="CEA65" s="41"/>
      <c r="CEB65" s="41"/>
      <c r="CEC65" s="41"/>
      <c r="CED65" s="41"/>
      <c r="CEE65" s="41"/>
      <c r="CEF65" s="41"/>
      <c r="CEG65" s="41"/>
      <c r="CEH65" s="41"/>
      <c r="CEI65" s="41"/>
      <c r="CEJ65" s="41"/>
      <c r="CEK65" s="41"/>
      <c r="CEL65" s="41"/>
      <c r="CEM65" s="41"/>
      <c r="CEN65" s="41"/>
      <c r="CEO65" s="41"/>
      <c r="CEP65" s="41"/>
      <c r="CEQ65" s="41"/>
      <c r="CER65" s="41"/>
      <c r="CES65" s="41"/>
      <c r="CET65" s="41"/>
      <c r="CEU65" s="41"/>
      <c r="CEV65" s="41"/>
      <c r="CEW65" s="41"/>
      <c r="CEX65" s="41"/>
      <c r="CEY65" s="41"/>
      <c r="CEZ65" s="41"/>
      <c r="CFA65" s="41"/>
      <c r="CFB65" s="41"/>
      <c r="CFC65" s="41"/>
      <c r="CFD65" s="41"/>
      <c r="CFE65" s="41"/>
      <c r="CFF65" s="41"/>
      <c r="CFG65" s="41"/>
      <c r="CFH65" s="41"/>
      <c r="CFI65" s="41"/>
      <c r="CFJ65" s="41"/>
      <c r="CFK65" s="41"/>
      <c r="CFL65" s="41"/>
      <c r="CFM65" s="41"/>
      <c r="CFN65" s="41"/>
      <c r="CFO65" s="41"/>
      <c r="CFP65" s="41"/>
      <c r="CFQ65" s="41"/>
      <c r="CFR65" s="41"/>
      <c r="CFS65" s="41"/>
      <c r="CFT65" s="41"/>
      <c r="CFU65" s="41"/>
      <c r="CFV65" s="41"/>
      <c r="CFW65" s="41"/>
      <c r="CFX65" s="41"/>
      <c r="CFY65" s="41"/>
      <c r="CFZ65" s="41"/>
      <c r="CGA65" s="41"/>
      <c r="CGB65" s="41"/>
      <c r="CGC65" s="41"/>
      <c r="CGD65" s="41"/>
      <c r="CGE65" s="41"/>
      <c r="CGF65" s="41"/>
      <c r="CGG65" s="41"/>
      <c r="CGH65" s="41"/>
      <c r="CGI65" s="41"/>
      <c r="CGJ65" s="41"/>
      <c r="CGK65" s="41"/>
      <c r="CGL65" s="41"/>
      <c r="CGM65" s="41"/>
      <c r="CGN65" s="41"/>
      <c r="CGO65" s="41"/>
      <c r="CGP65" s="41"/>
      <c r="CGQ65" s="41"/>
      <c r="CGR65" s="41"/>
      <c r="CGS65" s="41"/>
      <c r="CGT65" s="41"/>
      <c r="CGU65" s="41"/>
      <c r="CGV65" s="41"/>
      <c r="CGW65" s="41"/>
      <c r="CGX65" s="41"/>
      <c r="CGY65" s="41"/>
      <c r="CGZ65" s="41"/>
      <c r="CHA65" s="41"/>
      <c r="CHB65" s="41"/>
      <c r="CHC65" s="41"/>
      <c r="CHD65" s="41"/>
      <c r="CHE65" s="41"/>
      <c r="CHF65" s="41"/>
      <c r="CHG65" s="41"/>
      <c r="CHH65" s="41"/>
      <c r="CHI65" s="41"/>
      <c r="CHJ65" s="41"/>
      <c r="CHK65" s="41"/>
      <c r="CHL65" s="41"/>
      <c r="CHM65" s="41"/>
      <c r="CHN65" s="41"/>
      <c r="CHO65" s="41"/>
      <c r="CHP65" s="41"/>
      <c r="CHQ65" s="41"/>
      <c r="CHR65" s="41"/>
      <c r="CHS65" s="41"/>
      <c r="CHT65" s="41"/>
      <c r="CHU65" s="41"/>
      <c r="CHV65" s="41"/>
      <c r="CHW65" s="41"/>
      <c r="CHX65" s="41"/>
      <c r="CHY65" s="41"/>
      <c r="CHZ65" s="41"/>
      <c r="CIA65" s="41"/>
      <c r="CIB65" s="41"/>
      <c r="CIC65" s="41"/>
      <c r="CID65" s="41"/>
      <c r="CIE65" s="41"/>
      <c r="CIF65" s="41"/>
      <c r="CIG65" s="41"/>
      <c r="CIH65" s="41"/>
      <c r="CII65" s="41"/>
      <c r="CIJ65" s="41"/>
      <c r="CIK65" s="41"/>
      <c r="CIL65" s="41"/>
      <c r="CIM65" s="41"/>
      <c r="CIN65" s="41"/>
      <c r="CIO65" s="41"/>
      <c r="CIP65" s="41"/>
      <c r="CIQ65" s="41"/>
      <c r="CIR65" s="41"/>
      <c r="CIS65" s="41"/>
      <c r="CIT65" s="41"/>
      <c r="CIU65" s="41"/>
      <c r="CIV65" s="41"/>
      <c r="CIW65" s="41"/>
      <c r="CIX65" s="41"/>
      <c r="CIY65" s="41"/>
      <c r="CIZ65" s="41"/>
      <c r="CJA65" s="41"/>
      <c r="CJB65" s="41"/>
      <c r="CJC65" s="41"/>
      <c r="CJD65" s="41"/>
      <c r="CJE65" s="41"/>
      <c r="CJF65" s="41"/>
      <c r="CJG65" s="41"/>
      <c r="CJH65" s="41"/>
      <c r="CJI65" s="41"/>
      <c r="CJJ65" s="41"/>
      <c r="CJK65" s="41"/>
      <c r="CJL65" s="41"/>
      <c r="CJM65" s="41"/>
      <c r="CJN65" s="41"/>
      <c r="CJO65" s="41"/>
      <c r="CJP65" s="41"/>
      <c r="CJQ65" s="41"/>
      <c r="CJR65" s="41"/>
      <c r="CJS65" s="41"/>
      <c r="CJT65" s="41"/>
      <c r="CJU65" s="41"/>
      <c r="CJV65" s="41"/>
      <c r="CJW65" s="41"/>
      <c r="CJX65" s="41"/>
      <c r="CJY65" s="41"/>
      <c r="CJZ65" s="41"/>
      <c r="CKA65" s="41"/>
      <c r="CKB65" s="41"/>
      <c r="CKC65" s="41"/>
      <c r="CKD65" s="41"/>
      <c r="CKE65" s="41"/>
      <c r="CKF65" s="41"/>
      <c r="CKG65" s="41"/>
      <c r="CKH65" s="41"/>
      <c r="CKI65" s="41"/>
      <c r="CKJ65" s="41"/>
      <c r="CKK65" s="41"/>
      <c r="CKL65" s="41"/>
      <c r="CKM65" s="41"/>
      <c r="CKN65" s="41"/>
      <c r="CKO65" s="41"/>
      <c r="CKP65" s="41"/>
      <c r="CKQ65" s="41"/>
      <c r="CKR65" s="41"/>
      <c r="CKS65" s="41"/>
      <c r="CKT65" s="41"/>
      <c r="CKU65" s="41"/>
      <c r="CKV65" s="41"/>
      <c r="CKW65" s="41"/>
      <c r="CKX65" s="41"/>
      <c r="CKY65" s="41"/>
      <c r="CKZ65" s="41"/>
      <c r="CLA65" s="41"/>
      <c r="CLB65" s="41"/>
      <c r="CLC65" s="41"/>
      <c r="CLD65" s="41"/>
      <c r="CLE65" s="41"/>
      <c r="CLF65" s="41"/>
      <c r="CLG65" s="41"/>
      <c r="CLH65" s="41"/>
      <c r="CLI65" s="41"/>
      <c r="CLJ65" s="41"/>
      <c r="CLK65" s="41"/>
      <c r="CLL65" s="41"/>
      <c r="CLM65" s="41"/>
      <c r="CLN65" s="41"/>
      <c r="CLO65" s="41"/>
      <c r="CLP65" s="41"/>
      <c r="CLQ65" s="41"/>
      <c r="CLR65" s="41"/>
      <c r="CLS65" s="41"/>
      <c r="CLT65" s="41"/>
      <c r="CLU65" s="41"/>
      <c r="CLV65" s="41"/>
      <c r="CLW65" s="41"/>
      <c r="CLX65" s="41"/>
      <c r="CLY65" s="41"/>
      <c r="CLZ65" s="41"/>
      <c r="CMA65" s="41"/>
      <c r="CMB65" s="41"/>
      <c r="CMC65" s="41"/>
      <c r="CMD65" s="41"/>
      <c r="CME65" s="41"/>
      <c r="CMF65" s="41"/>
      <c r="CMG65" s="41"/>
      <c r="CMH65" s="41"/>
      <c r="CMI65" s="41"/>
      <c r="CMJ65" s="41"/>
      <c r="CMK65" s="41"/>
      <c r="CML65" s="41"/>
      <c r="CMM65" s="41"/>
      <c r="CMN65" s="41"/>
      <c r="CMO65" s="41"/>
      <c r="CMP65" s="41"/>
      <c r="CMQ65" s="41"/>
      <c r="CMR65" s="41"/>
      <c r="CMS65" s="41"/>
      <c r="CMT65" s="41"/>
      <c r="CMU65" s="41"/>
      <c r="CMV65" s="41"/>
      <c r="CMW65" s="41"/>
      <c r="CMX65" s="41"/>
      <c r="CMY65" s="41"/>
      <c r="CMZ65" s="41"/>
      <c r="CNA65" s="41"/>
      <c r="CNB65" s="41"/>
      <c r="CNC65" s="41"/>
      <c r="CND65" s="41"/>
      <c r="CNE65" s="41"/>
      <c r="CNF65" s="41"/>
      <c r="CNG65" s="41"/>
      <c r="CNH65" s="41"/>
      <c r="CNI65" s="41"/>
      <c r="CNJ65" s="41"/>
      <c r="CNK65" s="41"/>
      <c r="CNL65" s="41"/>
      <c r="CNM65" s="41"/>
      <c r="CNN65" s="41"/>
      <c r="CNO65" s="41"/>
      <c r="CNP65" s="41"/>
      <c r="CNQ65" s="41"/>
      <c r="CNR65" s="41"/>
      <c r="CNS65" s="41"/>
      <c r="CNT65" s="41"/>
      <c r="CNU65" s="41"/>
      <c r="CNV65" s="41"/>
      <c r="CNW65" s="41"/>
      <c r="CNX65" s="41"/>
      <c r="CNY65" s="41"/>
      <c r="CNZ65" s="41"/>
      <c r="COA65" s="41"/>
      <c r="COB65" s="41"/>
      <c r="COC65" s="41"/>
      <c r="COD65" s="41"/>
      <c r="COE65" s="41"/>
      <c r="COF65" s="41"/>
      <c r="COG65" s="41"/>
      <c r="COH65" s="41"/>
      <c r="COI65" s="41"/>
      <c r="COJ65" s="41"/>
      <c r="COK65" s="41"/>
      <c r="COL65" s="41"/>
      <c r="COM65" s="41"/>
      <c r="CON65" s="41"/>
      <c r="COO65" s="41"/>
      <c r="COP65" s="41"/>
      <c r="COQ65" s="41"/>
      <c r="COR65" s="41"/>
      <c r="COS65" s="41"/>
      <c r="COT65" s="41"/>
      <c r="COU65" s="41"/>
      <c r="COV65" s="41"/>
      <c r="COW65" s="41"/>
      <c r="COX65" s="41"/>
      <c r="COY65" s="41"/>
      <c r="COZ65" s="41"/>
      <c r="CPA65" s="41"/>
      <c r="CPB65" s="41"/>
      <c r="CPC65" s="41"/>
      <c r="CPD65" s="41"/>
      <c r="CPE65" s="41"/>
      <c r="CPF65" s="41"/>
      <c r="CPG65" s="41"/>
      <c r="CPH65" s="41"/>
      <c r="CPI65" s="41"/>
      <c r="CPJ65" s="41"/>
      <c r="CPK65" s="41"/>
      <c r="CPL65" s="41"/>
      <c r="CPM65" s="41"/>
      <c r="CPN65" s="41"/>
      <c r="CPO65" s="41"/>
      <c r="CPP65" s="41"/>
      <c r="CPQ65" s="41"/>
      <c r="CPR65" s="41"/>
      <c r="CPS65" s="41"/>
      <c r="CPT65" s="41"/>
      <c r="CPU65" s="41"/>
      <c r="CPV65" s="41"/>
      <c r="CPW65" s="41"/>
      <c r="CPX65" s="41"/>
      <c r="CPY65" s="41"/>
      <c r="CPZ65" s="41"/>
      <c r="CQA65" s="41"/>
      <c r="CQB65" s="41"/>
      <c r="CQC65" s="41"/>
      <c r="CQD65" s="41"/>
      <c r="CQE65" s="41"/>
      <c r="CQF65" s="41"/>
      <c r="CQG65" s="41"/>
      <c r="CQH65" s="41"/>
      <c r="CQI65" s="41"/>
      <c r="CQJ65" s="41"/>
      <c r="CQK65" s="41"/>
      <c r="CQL65" s="41"/>
      <c r="CQM65" s="41"/>
      <c r="CQN65" s="41"/>
      <c r="CQO65" s="41"/>
      <c r="CQP65" s="41"/>
      <c r="CQQ65" s="41"/>
      <c r="CQR65" s="41"/>
      <c r="CQS65" s="41"/>
      <c r="CQT65" s="41"/>
      <c r="CQU65" s="41"/>
      <c r="CQV65" s="41"/>
      <c r="CQW65" s="41"/>
      <c r="CQX65" s="41"/>
      <c r="CQY65" s="41"/>
      <c r="CQZ65" s="41"/>
      <c r="CRA65" s="41"/>
      <c r="CRB65" s="41"/>
      <c r="CRC65" s="41"/>
      <c r="CRD65" s="41"/>
      <c r="CRE65" s="41"/>
      <c r="CRF65" s="41"/>
      <c r="CRG65" s="41"/>
      <c r="CRH65" s="41"/>
      <c r="CRI65" s="41"/>
      <c r="CRJ65" s="41"/>
      <c r="CRK65" s="41"/>
      <c r="CRL65" s="41"/>
      <c r="CRM65" s="41"/>
      <c r="CRN65" s="41"/>
      <c r="CRO65" s="41"/>
      <c r="CRP65" s="41"/>
      <c r="CRQ65" s="41"/>
      <c r="CRR65" s="41"/>
      <c r="CRS65" s="41"/>
      <c r="CRT65" s="41"/>
      <c r="CRU65" s="41"/>
      <c r="CRV65" s="41"/>
      <c r="CRW65" s="41"/>
      <c r="CRX65" s="41"/>
      <c r="CRY65" s="41"/>
      <c r="CRZ65" s="41"/>
      <c r="CSA65" s="41"/>
      <c r="CSB65" s="41"/>
      <c r="CSC65" s="41"/>
      <c r="CSD65" s="41"/>
      <c r="CSE65" s="41"/>
      <c r="CSF65" s="41"/>
      <c r="CSG65" s="41"/>
      <c r="CSH65" s="41"/>
      <c r="CSI65" s="41"/>
      <c r="CSJ65" s="41"/>
      <c r="CSK65" s="41"/>
      <c r="CSL65" s="41"/>
      <c r="CSM65" s="41"/>
      <c r="CSN65" s="41"/>
      <c r="CSO65" s="41"/>
      <c r="CSP65" s="41"/>
      <c r="CSQ65" s="41"/>
      <c r="CSR65" s="41"/>
      <c r="CSS65" s="41"/>
      <c r="CST65" s="41"/>
      <c r="CSU65" s="41"/>
      <c r="CSV65" s="41"/>
      <c r="CSW65" s="41"/>
      <c r="CSX65" s="41"/>
      <c r="CSY65" s="41"/>
      <c r="CSZ65" s="41"/>
      <c r="CTA65" s="41"/>
      <c r="CTB65" s="41"/>
      <c r="CTC65" s="41"/>
      <c r="CTD65" s="41"/>
      <c r="CTE65" s="41"/>
      <c r="CTF65" s="41"/>
      <c r="CTG65" s="41"/>
      <c r="CTH65" s="41"/>
      <c r="CTI65" s="41"/>
      <c r="CTJ65" s="41"/>
      <c r="CTK65" s="41"/>
      <c r="CTL65" s="41"/>
      <c r="CTM65" s="41"/>
      <c r="CTN65" s="41"/>
      <c r="CTO65" s="41"/>
      <c r="CTP65" s="41"/>
      <c r="CTQ65" s="41"/>
      <c r="CTR65" s="41"/>
      <c r="CTS65" s="41"/>
      <c r="CTT65" s="41"/>
      <c r="CTU65" s="41"/>
      <c r="CTV65" s="41"/>
      <c r="CTW65" s="41"/>
      <c r="CTX65" s="41"/>
      <c r="CTY65" s="41"/>
      <c r="CTZ65" s="41"/>
      <c r="CUA65" s="41"/>
      <c r="CUB65" s="41"/>
      <c r="CUC65" s="41"/>
      <c r="CUD65" s="41"/>
      <c r="CUE65" s="41"/>
      <c r="CUF65" s="41"/>
      <c r="CUG65" s="41"/>
      <c r="CUH65" s="41"/>
      <c r="CUI65" s="41"/>
      <c r="CUJ65" s="41"/>
      <c r="CUK65" s="41"/>
      <c r="CUL65" s="41"/>
      <c r="CUM65" s="41"/>
      <c r="CUN65" s="41"/>
      <c r="CUO65" s="41"/>
      <c r="CUP65" s="41"/>
      <c r="CUQ65" s="41"/>
      <c r="CUR65" s="41"/>
      <c r="CUS65" s="41"/>
      <c r="CUT65" s="41"/>
      <c r="CUU65" s="41"/>
      <c r="CUV65" s="41"/>
      <c r="CUW65" s="41"/>
      <c r="CUX65" s="41"/>
      <c r="CUY65" s="41"/>
      <c r="CUZ65" s="41"/>
      <c r="CVA65" s="41"/>
      <c r="CVB65" s="41"/>
      <c r="CVC65" s="41"/>
      <c r="CVD65" s="41"/>
      <c r="CVE65" s="41"/>
      <c r="CVF65" s="41"/>
      <c r="CVG65" s="41"/>
      <c r="CVH65" s="41"/>
      <c r="CVI65" s="41"/>
      <c r="CVJ65" s="41"/>
      <c r="CVK65" s="41"/>
      <c r="CVL65" s="41"/>
      <c r="CVM65" s="41"/>
      <c r="CVN65" s="41"/>
      <c r="CVO65" s="41"/>
      <c r="CVP65" s="41"/>
      <c r="CVQ65" s="41"/>
      <c r="CVR65" s="41"/>
      <c r="CVS65" s="41"/>
      <c r="CVT65" s="41"/>
      <c r="CVU65" s="41"/>
      <c r="CVV65" s="41"/>
      <c r="CVW65" s="41"/>
      <c r="CVX65" s="41"/>
      <c r="CVY65" s="41"/>
      <c r="CVZ65" s="41"/>
      <c r="CWA65" s="41"/>
      <c r="CWB65" s="41"/>
      <c r="CWC65" s="41"/>
      <c r="CWD65" s="41"/>
      <c r="CWE65" s="41"/>
      <c r="CWF65" s="41"/>
      <c r="CWG65" s="41"/>
      <c r="CWH65" s="41"/>
      <c r="CWI65" s="41"/>
      <c r="CWJ65" s="41"/>
      <c r="CWK65" s="41"/>
      <c r="CWL65" s="41"/>
      <c r="CWM65" s="41"/>
      <c r="CWN65" s="41"/>
      <c r="CWO65" s="41"/>
      <c r="CWP65" s="41"/>
      <c r="CWQ65" s="41"/>
      <c r="CWR65" s="41"/>
      <c r="CWS65" s="41"/>
      <c r="CWT65" s="41"/>
      <c r="CWU65" s="41"/>
      <c r="CWV65" s="41"/>
      <c r="CWW65" s="41"/>
      <c r="CWX65" s="41"/>
      <c r="CWY65" s="41"/>
      <c r="CWZ65" s="41"/>
      <c r="CXA65" s="41"/>
      <c r="CXB65" s="41"/>
      <c r="CXC65" s="41"/>
      <c r="CXD65" s="41"/>
      <c r="CXE65" s="41"/>
      <c r="CXF65" s="41"/>
      <c r="CXG65" s="41"/>
      <c r="CXH65" s="41"/>
      <c r="CXI65" s="41"/>
      <c r="CXJ65" s="41"/>
      <c r="CXK65" s="41"/>
      <c r="CXL65" s="41"/>
      <c r="CXM65" s="41"/>
      <c r="CXN65" s="41"/>
      <c r="CXO65" s="41"/>
      <c r="CXP65" s="41"/>
      <c r="CXQ65" s="41"/>
      <c r="CXR65" s="41"/>
      <c r="CXS65" s="41"/>
      <c r="CXT65" s="41"/>
      <c r="CXU65" s="41"/>
      <c r="CXV65" s="41"/>
      <c r="CXW65" s="41"/>
      <c r="CXX65" s="41"/>
      <c r="CXY65" s="41"/>
      <c r="CXZ65" s="41"/>
      <c r="CYA65" s="41"/>
      <c r="CYB65" s="41"/>
      <c r="CYC65" s="41"/>
      <c r="CYD65" s="41"/>
      <c r="CYE65" s="41"/>
      <c r="CYF65" s="41"/>
      <c r="CYG65" s="41"/>
      <c r="CYH65" s="41"/>
      <c r="CYI65" s="41"/>
      <c r="CYJ65" s="41"/>
      <c r="CYK65" s="41"/>
      <c r="CYL65" s="41"/>
      <c r="CYM65" s="41"/>
      <c r="CYN65" s="41"/>
      <c r="CYO65" s="41"/>
      <c r="CYP65" s="41"/>
      <c r="CYQ65" s="41"/>
      <c r="CYR65" s="41"/>
      <c r="CYS65" s="41"/>
      <c r="CYT65" s="41"/>
      <c r="CYU65" s="41"/>
      <c r="CYV65" s="41"/>
      <c r="CYW65" s="41"/>
      <c r="CYX65" s="41"/>
      <c r="CYY65" s="41"/>
      <c r="CYZ65" s="41"/>
      <c r="CZA65" s="41"/>
      <c r="CZB65" s="41"/>
      <c r="CZC65" s="41"/>
      <c r="CZD65" s="41"/>
      <c r="CZE65" s="41"/>
      <c r="CZF65" s="41"/>
      <c r="CZG65" s="41"/>
      <c r="CZH65" s="41"/>
      <c r="CZI65" s="41"/>
      <c r="CZJ65" s="41"/>
      <c r="CZK65" s="41"/>
      <c r="CZL65" s="41"/>
      <c r="CZM65" s="41"/>
      <c r="CZN65" s="41"/>
      <c r="CZO65" s="41"/>
      <c r="CZP65" s="41"/>
      <c r="CZQ65" s="41"/>
      <c r="CZR65" s="41"/>
      <c r="CZS65" s="41"/>
      <c r="CZT65" s="41"/>
      <c r="CZU65" s="41"/>
      <c r="CZV65" s="41"/>
      <c r="CZW65" s="41"/>
      <c r="CZX65" s="41"/>
      <c r="CZY65" s="41"/>
      <c r="CZZ65" s="41"/>
      <c r="DAA65" s="41"/>
      <c r="DAB65" s="41"/>
      <c r="DAC65" s="41"/>
      <c r="DAD65" s="41"/>
      <c r="DAE65" s="41"/>
      <c r="DAF65" s="41"/>
      <c r="DAG65" s="41"/>
      <c r="DAH65" s="41"/>
      <c r="DAI65" s="41"/>
      <c r="DAJ65" s="41"/>
      <c r="DAK65" s="41"/>
      <c r="DAL65" s="41"/>
      <c r="DAM65" s="41"/>
      <c r="DAN65" s="41"/>
      <c r="DAO65" s="41"/>
      <c r="DAP65" s="41"/>
      <c r="DAQ65" s="41"/>
      <c r="DAR65" s="41"/>
      <c r="DAS65" s="41"/>
      <c r="DAT65" s="41"/>
      <c r="DAU65" s="41"/>
      <c r="DAV65" s="41"/>
      <c r="DAW65" s="41"/>
      <c r="DAX65" s="41"/>
      <c r="DAY65" s="41"/>
      <c r="DAZ65" s="41"/>
      <c r="DBA65" s="41"/>
      <c r="DBB65" s="41"/>
      <c r="DBC65" s="41"/>
      <c r="DBD65" s="41"/>
      <c r="DBE65" s="41"/>
      <c r="DBF65" s="41"/>
      <c r="DBG65" s="41"/>
      <c r="DBH65" s="41"/>
      <c r="DBI65" s="41"/>
      <c r="DBJ65" s="41"/>
      <c r="DBK65" s="41"/>
      <c r="DBL65" s="41"/>
      <c r="DBM65" s="41"/>
      <c r="DBN65" s="41"/>
      <c r="DBO65" s="41"/>
      <c r="DBP65" s="41"/>
      <c r="DBQ65" s="41"/>
      <c r="DBR65" s="41"/>
      <c r="DBS65" s="41"/>
      <c r="DBT65" s="41"/>
      <c r="DBU65" s="41"/>
      <c r="DBV65" s="41"/>
      <c r="DBW65" s="41"/>
      <c r="DBX65" s="41"/>
      <c r="DBY65" s="41"/>
      <c r="DBZ65" s="41"/>
      <c r="DCA65" s="41"/>
      <c r="DCB65" s="41"/>
      <c r="DCC65" s="41"/>
      <c r="DCD65" s="41"/>
      <c r="DCE65" s="41"/>
      <c r="DCF65" s="41"/>
      <c r="DCG65" s="41"/>
      <c r="DCH65" s="41"/>
      <c r="DCI65" s="41"/>
      <c r="DCJ65" s="41"/>
      <c r="DCK65" s="41"/>
      <c r="DCL65" s="41"/>
      <c r="DCM65" s="41"/>
      <c r="DCN65" s="41"/>
      <c r="DCO65" s="41"/>
      <c r="DCP65" s="41"/>
      <c r="DCQ65" s="41"/>
      <c r="DCR65" s="41"/>
      <c r="DCS65" s="41"/>
      <c r="DCT65" s="41"/>
      <c r="DCU65" s="41"/>
      <c r="DCV65" s="41"/>
      <c r="DCW65" s="41"/>
      <c r="DCX65" s="41"/>
      <c r="DCY65" s="41"/>
      <c r="DCZ65" s="41"/>
      <c r="DDA65" s="41"/>
      <c r="DDB65" s="41"/>
      <c r="DDC65" s="41"/>
      <c r="DDD65" s="41"/>
      <c r="DDE65" s="41"/>
      <c r="DDF65" s="41"/>
      <c r="DDG65" s="41"/>
      <c r="DDH65" s="41"/>
      <c r="DDI65" s="41"/>
      <c r="DDJ65" s="41"/>
      <c r="DDK65" s="41"/>
      <c r="DDL65" s="41"/>
      <c r="DDM65" s="41"/>
      <c r="DDN65" s="41"/>
      <c r="DDO65" s="41"/>
      <c r="DDP65" s="41"/>
      <c r="DDQ65" s="41"/>
      <c r="DDR65" s="41"/>
      <c r="DDS65" s="41"/>
      <c r="DDT65" s="41"/>
      <c r="DDU65" s="41"/>
      <c r="DDV65" s="41"/>
      <c r="DDW65" s="41"/>
      <c r="DDX65" s="41"/>
      <c r="DDY65" s="41"/>
      <c r="DDZ65" s="41"/>
      <c r="DEA65" s="41"/>
      <c r="DEB65" s="41"/>
      <c r="DEC65" s="41"/>
      <c r="DED65" s="41"/>
      <c r="DEE65" s="41"/>
      <c r="DEF65" s="41"/>
      <c r="DEG65" s="41"/>
      <c r="DEH65" s="41"/>
      <c r="DEI65" s="41"/>
      <c r="DEJ65" s="41"/>
      <c r="DEK65" s="41"/>
      <c r="DEL65" s="41"/>
      <c r="DEM65" s="41"/>
      <c r="DEN65" s="41"/>
      <c r="DEO65" s="41"/>
      <c r="DEP65" s="41"/>
      <c r="DEQ65" s="41"/>
      <c r="DER65" s="41"/>
      <c r="DES65" s="41"/>
      <c r="DET65" s="41"/>
      <c r="DEU65" s="41"/>
      <c r="DEV65" s="41"/>
      <c r="DEW65" s="41"/>
      <c r="DEX65" s="41"/>
      <c r="DEY65" s="41"/>
      <c r="DEZ65" s="41"/>
      <c r="DFA65" s="41"/>
      <c r="DFB65" s="41"/>
      <c r="DFC65" s="41"/>
      <c r="DFD65" s="41"/>
      <c r="DFE65" s="41"/>
      <c r="DFF65" s="41"/>
      <c r="DFG65" s="41"/>
      <c r="DFH65" s="41"/>
      <c r="DFI65" s="41"/>
      <c r="DFJ65" s="41"/>
      <c r="DFK65" s="41"/>
      <c r="DFL65" s="41"/>
      <c r="DFM65" s="41"/>
      <c r="DFN65" s="41"/>
      <c r="DFO65" s="41"/>
      <c r="DFP65" s="41"/>
      <c r="DFQ65" s="41"/>
      <c r="DFR65" s="41"/>
      <c r="DFS65" s="41"/>
      <c r="DFT65" s="41"/>
      <c r="DFU65" s="41"/>
      <c r="DFV65" s="41"/>
      <c r="DFW65" s="41"/>
      <c r="DFX65" s="41"/>
      <c r="DFY65" s="41"/>
      <c r="DFZ65" s="41"/>
      <c r="DGA65" s="41"/>
      <c r="DGB65" s="41"/>
      <c r="DGC65" s="41"/>
      <c r="DGD65" s="41"/>
      <c r="DGE65" s="41"/>
      <c r="DGF65" s="41"/>
      <c r="DGG65" s="41"/>
      <c r="DGH65" s="41"/>
      <c r="DGI65" s="41"/>
      <c r="DGJ65" s="41"/>
      <c r="DGK65" s="41"/>
      <c r="DGL65" s="41"/>
      <c r="DGM65" s="41"/>
      <c r="DGN65" s="41"/>
      <c r="DGO65" s="41"/>
      <c r="DGP65" s="41"/>
      <c r="DGQ65" s="41"/>
      <c r="DGR65" s="41"/>
      <c r="DGS65" s="41"/>
      <c r="DGT65" s="41"/>
      <c r="DGU65" s="41"/>
      <c r="DGV65" s="41"/>
      <c r="DGW65" s="41"/>
      <c r="DGX65" s="41"/>
      <c r="DGY65" s="41"/>
      <c r="DGZ65" s="41"/>
      <c r="DHA65" s="41"/>
      <c r="DHB65" s="41"/>
      <c r="DHC65" s="41"/>
      <c r="DHD65" s="41"/>
      <c r="DHE65" s="41"/>
      <c r="DHF65" s="41"/>
      <c r="DHG65" s="41"/>
      <c r="DHH65" s="41"/>
      <c r="DHI65" s="41"/>
      <c r="DHJ65" s="41"/>
      <c r="DHK65" s="41"/>
      <c r="DHL65" s="41"/>
      <c r="DHM65" s="41"/>
      <c r="DHN65" s="41"/>
      <c r="DHO65" s="41"/>
      <c r="DHP65" s="41"/>
      <c r="DHQ65" s="41"/>
      <c r="DHR65" s="41"/>
      <c r="DHS65" s="41"/>
      <c r="DHT65" s="41"/>
      <c r="DHU65" s="41"/>
      <c r="DHV65" s="41"/>
      <c r="DHW65" s="41"/>
      <c r="DHX65" s="41"/>
      <c r="DHY65" s="41"/>
      <c r="DHZ65" s="41"/>
      <c r="DIA65" s="41"/>
      <c r="DIB65" s="41"/>
      <c r="DIC65" s="41"/>
      <c r="DID65" s="41"/>
      <c r="DIE65" s="41"/>
      <c r="DIF65" s="41"/>
      <c r="DIG65" s="41"/>
      <c r="DIH65" s="41"/>
      <c r="DII65" s="41"/>
      <c r="DIJ65" s="41"/>
      <c r="DIK65" s="41"/>
      <c r="DIL65" s="41"/>
      <c r="DIM65" s="41"/>
      <c r="DIN65" s="41"/>
      <c r="DIO65" s="41"/>
      <c r="DIP65" s="41"/>
      <c r="DIQ65" s="41"/>
      <c r="DIR65" s="41"/>
      <c r="DIS65" s="41"/>
      <c r="DIT65" s="41"/>
      <c r="DIU65" s="41"/>
      <c r="DIV65" s="41"/>
      <c r="DIW65" s="41"/>
      <c r="DIX65" s="41"/>
      <c r="DIY65" s="41"/>
      <c r="DIZ65" s="41"/>
      <c r="DJA65" s="41"/>
      <c r="DJB65" s="41"/>
      <c r="DJC65" s="41"/>
      <c r="DJD65" s="41"/>
      <c r="DJE65" s="41"/>
      <c r="DJF65" s="41"/>
      <c r="DJG65" s="41"/>
      <c r="DJH65" s="41"/>
      <c r="DJI65" s="41"/>
      <c r="DJJ65" s="41"/>
      <c r="DJK65" s="41"/>
      <c r="DJL65" s="41"/>
      <c r="DJM65" s="41"/>
      <c r="DJN65" s="41"/>
      <c r="DJO65" s="41"/>
      <c r="DJP65" s="41"/>
      <c r="DJQ65" s="41"/>
      <c r="DJR65" s="41"/>
      <c r="DJS65" s="41"/>
      <c r="DJT65" s="41"/>
      <c r="DJU65" s="41"/>
      <c r="DJV65" s="41"/>
      <c r="DJW65" s="41"/>
      <c r="DJX65" s="41"/>
      <c r="DJY65" s="41"/>
      <c r="DJZ65" s="41"/>
      <c r="DKA65" s="41"/>
      <c r="DKB65" s="41"/>
      <c r="DKC65" s="41"/>
      <c r="DKD65" s="41"/>
      <c r="DKE65" s="41"/>
      <c r="DKF65" s="41"/>
      <c r="DKG65" s="41"/>
      <c r="DKH65" s="41"/>
      <c r="DKI65" s="41"/>
      <c r="DKJ65" s="41"/>
      <c r="DKK65" s="41"/>
      <c r="DKL65" s="41"/>
      <c r="DKM65" s="41"/>
      <c r="DKN65" s="41"/>
      <c r="DKO65" s="41"/>
      <c r="DKP65" s="41"/>
      <c r="DKQ65" s="41"/>
      <c r="DKR65" s="41"/>
      <c r="DKS65" s="41"/>
      <c r="DKT65" s="41"/>
      <c r="DKU65" s="41"/>
      <c r="DKV65" s="41"/>
      <c r="DKW65" s="41"/>
      <c r="DKX65" s="41"/>
      <c r="DKY65" s="41"/>
      <c r="DKZ65" s="41"/>
      <c r="DLA65" s="41"/>
      <c r="DLB65" s="41"/>
      <c r="DLC65" s="41"/>
      <c r="DLD65" s="41"/>
      <c r="DLE65" s="41"/>
      <c r="DLF65" s="41"/>
      <c r="DLG65" s="41"/>
      <c r="DLH65" s="41"/>
      <c r="DLI65" s="41"/>
      <c r="DLJ65" s="41"/>
      <c r="DLK65" s="41"/>
      <c r="DLL65" s="41"/>
      <c r="DLM65" s="41"/>
      <c r="DLN65" s="41"/>
      <c r="DLO65" s="41"/>
      <c r="DLP65" s="41"/>
      <c r="DLQ65" s="41"/>
      <c r="DLR65" s="41"/>
      <c r="DLS65" s="41"/>
      <c r="DLT65" s="41"/>
      <c r="DLU65" s="41"/>
      <c r="DLV65" s="41"/>
      <c r="DLW65" s="41"/>
      <c r="DLX65" s="41"/>
      <c r="DLY65" s="41"/>
      <c r="DLZ65" s="41"/>
      <c r="DMA65" s="41"/>
      <c r="DMB65" s="41"/>
      <c r="DMC65" s="41"/>
      <c r="DMD65" s="41"/>
      <c r="DME65" s="41"/>
      <c r="DMF65" s="41"/>
      <c r="DMG65" s="41"/>
      <c r="DMH65" s="41"/>
      <c r="DMI65" s="41"/>
      <c r="DMJ65" s="41"/>
      <c r="DMK65" s="41"/>
      <c r="DML65" s="41"/>
      <c r="DMM65" s="41"/>
      <c r="DMN65" s="41"/>
      <c r="DMO65" s="41"/>
      <c r="DMP65" s="41"/>
      <c r="DMQ65" s="41"/>
      <c r="DMR65" s="41"/>
      <c r="DMS65" s="41"/>
      <c r="DMT65" s="41"/>
      <c r="DMU65" s="41"/>
      <c r="DMV65" s="41"/>
      <c r="DMW65" s="41"/>
      <c r="DMX65" s="41"/>
      <c r="DMY65" s="41"/>
      <c r="DMZ65" s="41"/>
      <c r="DNA65" s="41"/>
      <c r="DNB65" s="41"/>
      <c r="DNC65" s="41"/>
      <c r="DND65" s="41"/>
      <c r="DNE65" s="41"/>
      <c r="DNF65" s="41"/>
      <c r="DNG65" s="41"/>
      <c r="DNH65" s="41"/>
      <c r="DNI65" s="41"/>
      <c r="DNJ65" s="41"/>
      <c r="DNK65" s="41"/>
      <c r="DNL65" s="41"/>
      <c r="DNM65" s="41"/>
      <c r="DNN65" s="41"/>
      <c r="DNO65" s="41"/>
      <c r="DNP65" s="41"/>
      <c r="DNQ65" s="41"/>
      <c r="DNR65" s="41"/>
      <c r="DNS65" s="41"/>
      <c r="DNT65" s="41"/>
      <c r="DNU65" s="41"/>
      <c r="DNV65" s="41"/>
      <c r="DNW65" s="41"/>
      <c r="DNX65" s="41"/>
      <c r="DNY65" s="41"/>
      <c r="DNZ65" s="41"/>
      <c r="DOA65" s="41"/>
      <c r="DOB65" s="41"/>
      <c r="DOC65" s="41"/>
      <c r="DOD65" s="41"/>
      <c r="DOE65" s="41"/>
      <c r="DOF65" s="41"/>
      <c r="DOG65" s="41"/>
      <c r="DOH65" s="41"/>
      <c r="DOI65" s="41"/>
      <c r="DOJ65" s="41"/>
      <c r="DOK65" s="41"/>
      <c r="DOL65" s="41"/>
      <c r="DOM65" s="41"/>
      <c r="DON65" s="41"/>
      <c r="DOO65" s="41"/>
      <c r="DOP65" s="41"/>
      <c r="DOQ65" s="41"/>
      <c r="DOR65" s="41"/>
      <c r="DOS65" s="41"/>
      <c r="DOT65" s="41"/>
      <c r="DOU65" s="41"/>
      <c r="DOV65" s="41"/>
      <c r="DOW65" s="41"/>
      <c r="DOX65" s="41"/>
      <c r="DOY65" s="41"/>
      <c r="DOZ65" s="41"/>
      <c r="DPA65" s="41"/>
      <c r="DPB65" s="41"/>
      <c r="DPC65" s="41"/>
      <c r="DPD65" s="41"/>
      <c r="DPE65" s="41"/>
      <c r="DPF65" s="41"/>
      <c r="DPG65" s="41"/>
      <c r="DPH65" s="41"/>
      <c r="DPI65" s="41"/>
      <c r="DPJ65" s="41"/>
      <c r="DPK65" s="41"/>
      <c r="DPL65" s="41"/>
      <c r="DPM65" s="41"/>
      <c r="DPN65" s="41"/>
      <c r="DPO65" s="41"/>
      <c r="DPP65" s="41"/>
      <c r="DPQ65" s="41"/>
      <c r="DPR65" s="41"/>
      <c r="DPS65" s="41"/>
      <c r="DPT65" s="41"/>
      <c r="DPU65" s="41"/>
      <c r="DPV65" s="41"/>
      <c r="DPW65" s="41"/>
      <c r="DPX65" s="41"/>
      <c r="DPY65" s="41"/>
      <c r="DPZ65" s="41"/>
      <c r="DQA65" s="41"/>
      <c r="DQB65" s="41"/>
      <c r="DQC65" s="41"/>
      <c r="DQD65" s="41"/>
      <c r="DQE65" s="41"/>
      <c r="DQF65" s="41"/>
      <c r="DQG65" s="41"/>
      <c r="DQH65" s="41"/>
      <c r="DQI65" s="41"/>
      <c r="DQJ65" s="41"/>
      <c r="DQK65" s="41"/>
      <c r="DQL65" s="41"/>
      <c r="DQM65" s="41"/>
      <c r="DQN65" s="41"/>
      <c r="DQO65" s="41"/>
      <c r="DQP65" s="41"/>
      <c r="DQQ65" s="41"/>
      <c r="DQR65" s="41"/>
      <c r="DQS65" s="41"/>
      <c r="DQT65" s="41"/>
      <c r="DQU65" s="41"/>
      <c r="DQV65" s="41"/>
      <c r="DQW65" s="41"/>
      <c r="DQX65" s="41"/>
      <c r="DQY65" s="41"/>
      <c r="DQZ65" s="41"/>
      <c r="DRA65" s="41"/>
      <c r="DRB65" s="41"/>
      <c r="DRC65" s="41"/>
      <c r="DRD65" s="41"/>
      <c r="DRE65" s="41"/>
      <c r="DRF65" s="41"/>
      <c r="DRG65" s="41"/>
      <c r="DRH65" s="41"/>
      <c r="DRI65" s="41"/>
      <c r="DRJ65" s="41"/>
      <c r="DRK65" s="41"/>
      <c r="DRL65" s="41"/>
      <c r="DRM65" s="41"/>
      <c r="DRN65" s="41"/>
      <c r="DRO65" s="41"/>
      <c r="DRP65" s="41"/>
      <c r="DRQ65" s="41"/>
      <c r="DRR65" s="41"/>
      <c r="DRS65" s="41"/>
      <c r="DRT65" s="41"/>
      <c r="DRU65" s="41"/>
      <c r="DRV65" s="41"/>
      <c r="DRW65" s="41"/>
      <c r="DRX65" s="41"/>
      <c r="DRY65" s="41"/>
      <c r="DRZ65" s="41"/>
      <c r="DSA65" s="41"/>
      <c r="DSB65" s="41"/>
      <c r="DSC65" s="41"/>
      <c r="DSD65" s="41"/>
      <c r="DSE65" s="41"/>
      <c r="DSF65" s="41"/>
      <c r="DSG65" s="41"/>
      <c r="DSH65" s="41"/>
      <c r="DSI65" s="41"/>
      <c r="DSJ65" s="41"/>
      <c r="DSK65" s="41"/>
      <c r="DSL65" s="41"/>
      <c r="DSM65" s="41"/>
      <c r="DSN65" s="41"/>
      <c r="DSO65" s="41"/>
      <c r="DSP65" s="41"/>
      <c r="DSQ65" s="41"/>
      <c r="DSR65" s="41"/>
      <c r="DSS65" s="41"/>
      <c r="DST65" s="41"/>
      <c r="DSU65" s="41"/>
      <c r="DSV65" s="41"/>
      <c r="DSW65" s="41"/>
      <c r="DSX65" s="41"/>
      <c r="DSY65" s="41"/>
      <c r="DSZ65" s="41"/>
      <c r="DTA65" s="41"/>
      <c r="DTB65" s="41"/>
      <c r="DTC65" s="41"/>
      <c r="DTD65" s="41"/>
      <c r="DTE65" s="41"/>
      <c r="DTF65" s="41"/>
      <c r="DTG65" s="41"/>
      <c r="DTH65" s="41"/>
      <c r="DTI65" s="41"/>
      <c r="DTJ65" s="41"/>
      <c r="DTK65" s="41"/>
      <c r="DTL65" s="41"/>
      <c r="DTM65" s="41"/>
      <c r="DTN65" s="41"/>
      <c r="DTO65" s="41"/>
      <c r="DTP65" s="41"/>
      <c r="DTQ65" s="41"/>
      <c r="DTR65" s="41"/>
      <c r="DTS65" s="41"/>
      <c r="DTT65" s="41"/>
      <c r="DTU65" s="41"/>
      <c r="DTV65" s="41"/>
      <c r="DTW65" s="41"/>
      <c r="DTX65" s="41"/>
      <c r="DTY65" s="41"/>
      <c r="DTZ65" s="41"/>
      <c r="DUA65" s="41"/>
      <c r="DUB65" s="41"/>
      <c r="DUC65" s="41"/>
      <c r="DUD65" s="41"/>
      <c r="DUE65" s="41"/>
      <c r="DUF65" s="41"/>
      <c r="DUG65" s="41"/>
      <c r="DUH65" s="41"/>
      <c r="DUI65" s="41"/>
      <c r="DUJ65" s="41"/>
      <c r="DUK65" s="41"/>
      <c r="DUL65" s="41"/>
      <c r="DUM65" s="41"/>
      <c r="DUN65" s="41"/>
      <c r="DUO65" s="41"/>
      <c r="DUP65" s="41"/>
      <c r="DUQ65" s="41"/>
      <c r="DUR65" s="41"/>
      <c r="DUS65" s="41"/>
      <c r="DUT65" s="41"/>
      <c r="DUU65" s="41"/>
      <c r="DUV65" s="41"/>
      <c r="DUW65" s="41"/>
      <c r="DUX65" s="41"/>
      <c r="DUY65" s="41"/>
      <c r="DUZ65" s="41"/>
      <c r="DVA65" s="41"/>
      <c r="DVB65" s="41"/>
      <c r="DVC65" s="41"/>
      <c r="DVD65" s="41"/>
      <c r="DVE65" s="41"/>
      <c r="DVF65" s="41"/>
      <c r="DVG65" s="41"/>
      <c r="DVH65" s="41"/>
      <c r="DVI65" s="41"/>
      <c r="DVJ65" s="41"/>
      <c r="DVK65" s="41"/>
      <c r="DVL65" s="41"/>
      <c r="DVM65" s="41"/>
      <c r="DVN65" s="41"/>
      <c r="DVO65" s="41"/>
      <c r="DVP65" s="41"/>
      <c r="DVQ65" s="41"/>
      <c r="DVR65" s="41"/>
      <c r="DVS65" s="41"/>
      <c r="DVT65" s="41"/>
      <c r="DVU65" s="41"/>
      <c r="DVV65" s="41"/>
      <c r="DVW65" s="41"/>
      <c r="DVX65" s="41"/>
      <c r="DVY65" s="41"/>
      <c r="DVZ65" s="41"/>
      <c r="DWA65" s="41"/>
      <c r="DWB65" s="41"/>
      <c r="DWC65" s="41"/>
      <c r="DWD65" s="41"/>
      <c r="DWE65" s="41"/>
      <c r="DWF65" s="41"/>
      <c r="DWG65" s="41"/>
      <c r="DWH65" s="41"/>
      <c r="DWI65" s="41"/>
      <c r="DWJ65" s="41"/>
      <c r="DWK65" s="41"/>
      <c r="DWL65" s="41"/>
      <c r="DWM65" s="41"/>
      <c r="DWN65" s="41"/>
      <c r="DWO65" s="41"/>
      <c r="DWP65" s="41"/>
      <c r="DWQ65" s="41"/>
      <c r="DWR65" s="41"/>
      <c r="DWS65" s="41"/>
      <c r="DWT65" s="41"/>
      <c r="DWU65" s="41"/>
      <c r="DWV65" s="41"/>
      <c r="DWW65" s="41"/>
      <c r="DWX65" s="41"/>
      <c r="DWY65" s="41"/>
      <c r="DWZ65" s="41"/>
      <c r="DXA65" s="41"/>
      <c r="DXB65" s="41"/>
      <c r="DXC65" s="41"/>
      <c r="DXD65" s="41"/>
      <c r="DXE65" s="41"/>
      <c r="DXF65" s="41"/>
      <c r="DXG65" s="41"/>
      <c r="DXH65" s="41"/>
      <c r="DXI65" s="41"/>
      <c r="DXJ65" s="41"/>
      <c r="DXK65" s="41"/>
      <c r="DXL65" s="41"/>
      <c r="DXM65" s="41"/>
      <c r="DXN65" s="41"/>
      <c r="DXO65" s="41"/>
      <c r="DXP65" s="41"/>
      <c r="DXQ65" s="41"/>
      <c r="DXR65" s="41"/>
      <c r="DXS65" s="41"/>
      <c r="DXT65" s="41"/>
      <c r="DXU65" s="41"/>
      <c r="DXV65" s="41"/>
      <c r="DXW65" s="41"/>
      <c r="DXX65" s="41"/>
      <c r="DXY65" s="41"/>
      <c r="DXZ65" s="41"/>
      <c r="DYA65" s="41"/>
      <c r="DYB65" s="41"/>
      <c r="DYC65" s="41"/>
      <c r="DYD65" s="41"/>
      <c r="DYE65" s="41"/>
      <c r="DYF65" s="41"/>
      <c r="DYG65" s="41"/>
      <c r="DYH65" s="41"/>
      <c r="DYI65" s="41"/>
      <c r="DYJ65" s="41"/>
      <c r="DYK65" s="41"/>
      <c r="DYL65" s="41"/>
      <c r="DYM65" s="41"/>
      <c r="DYN65" s="41"/>
      <c r="DYO65" s="41"/>
      <c r="DYP65" s="41"/>
      <c r="DYQ65" s="41"/>
      <c r="DYR65" s="41"/>
      <c r="DYS65" s="41"/>
      <c r="DYT65" s="41"/>
      <c r="DYU65" s="41"/>
      <c r="DYV65" s="41"/>
      <c r="DYW65" s="41"/>
      <c r="DYX65" s="41"/>
      <c r="DYY65" s="41"/>
      <c r="DYZ65" s="41"/>
      <c r="DZA65" s="41"/>
      <c r="DZB65" s="41"/>
      <c r="DZC65" s="41"/>
      <c r="DZD65" s="41"/>
      <c r="DZE65" s="41"/>
      <c r="DZF65" s="41"/>
      <c r="DZG65" s="41"/>
      <c r="DZH65" s="41"/>
      <c r="DZI65" s="41"/>
      <c r="DZJ65" s="41"/>
      <c r="DZK65" s="41"/>
      <c r="DZL65" s="41"/>
      <c r="DZM65" s="41"/>
      <c r="DZN65" s="41"/>
      <c r="DZO65" s="41"/>
      <c r="DZP65" s="41"/>
      <c r="DZQ65" s="41"/>
      <c r="DZR65" s="41"/>
      <c r="DZS65" s="41"/>
      <c r="DZT65" s="41"/>
      <c r="DZU65" s="41"/>
      <c r="DZV65" s="41"/>
      <c r="DZW65" s="41"/>
      <c r="DZX65" s="41"/>
      <c r="DZY65" s="41"/>
      <c r="DZZ65" s="41"/>
      <c r="EAA65" s="41"/>
      <c r="EAB65" s="41"/>
      <c r="EAC65" s="41"/>
      <c r="EAD65" s="41"/>
      <c r="EAE65" s="41"/>
      <c r="EAF65" s="41"/>
      <c r="EAG65" s="41"/>
      <c r="EAH65" s="41"/>
      <c r="EAI65" s="41"/>
      <c r="EAJ65" s="41"/>
      <c r="EAK65" s="41"/>
      <c r="EAL65" s="41"/>
      <c r="EAM65" s="41"/>
      <c r="EAN65" s="41"/>
      <c r="EAO65" s="41"/>
      <c r="EAP65" s="41"/>
      <c r="EAQ65" s="41"/>
      <c r="EAR65" s="41"/>
      <c r="EAS65" s="41"/>
      <c r="EAT65" s="41"/>
      <c r="EAU65" s="41"/>
      <c r="EAV65" s="41"/>
      <c r="EAW65" s="41"/>
      <c r="EAX65" s="41"/>
      <c r="EAY65" s="41"/>
      <c r="EAZ65" s="41"/>
      <c r="EBA65" s="41"/>
      <c r="EBB65" s="41"/>
      <c r="EBC65" s="41"/>
      <c r="EBD65" s="41"/>
      <c r="EBE65" s="41"/>
      <c r="EBF65" s="41"/>
      <c r="EBG65" s="41"/>
      <c r="EBH65" s="41"/>
      <c r="EBI65" s="41"/>
      <c r="EBJ65" s="41"/>
      <c r="EBK65" s="41"/>
      <c r="EBL65" s="41"/>
      <c r="EBM65" s="41"/>
      <c r="EBN65" s="41"/>
      <c r="EBO65" s="41"/>
      <c r="EBP65" s="41"/>
      <c r="EBQ65" s="41"/>
      <c r="EBR65" s="41"/>
      <c r="EBS65" s="41"/>
      <c r="EBT65" s="41"/>
      <c r="EBU65" s="41"/>
      <c r="EBV65" s="41"/>
      <c r="EBW65" s="41"/>
      <c r="EBX65" s="41"/>
      <c r="EBY65" s="41"/>
      <c r="EBZ65" s="41"/>
      <c r="ECA65" s="41"/>
      <c r="ECB65" s="41"/>
      <c r="ECC65" s="41"/>
      <c r="ECD65" s="41"/>
      <c r="ECE65" s="41"/>
      <c r="ECF65" s="41"/>
      <c r="ECG65" s="41"/>
      <c r="ECH65" s="41"/>
      <c r="ECI65" s="41"/>
      <c r="ECJ65" s="41"/>
      <c r="ECK65" s="41"/>
      <c r="ECL65" s="41"/>
      <c r="ECM65" s="41"/>
      <c r="ECN65" s="41"/>
      <c r="ECO65" s="41"/>
      <c r="ECP65" s="41"/>
      <c r="ECQ65" s="41"/>
      <c r="ECR65" s="41"/>
      <c r="ECS65" s="41"/>
      <c r="ECT65" s="41"/>
      <c r="ECU65" s="41"/>
      <c r="ECV65" s="41"/>
      <c r="ECW65" s="41"/>
      <c r="ECX65" s="41"/>
      <c r="ECY65" s="41"/>
      <c r="ECZ65" s="41"/>
      <c r="EDA65" s="41"/>
      <c r="EDB65" s="41"/>
      <c r="EDC65" s="41"/>
      <c r="EDD65" s="41"/>
      <c r="EDE65" s="41"/>
      <c r="EDF65" s="41"/>
      <c r="EDG65" s="41"/>
      <c r="EDH65" s="41"/>
      <c r="EDI65" s="41"/>
      <c r="EDJ65" s="41"/>
      <c r="EDK65" s="41"/>
      <c r="EDL65" s="41"/>
      <c r="EDM65" s="41"/>
      <c r="EDN65" s="41"/>
      <c r="EDO65" s="41"/>
      <c r="EDP65" s="41"/>
      <c r="EDQ65" s="41"/>
      <c r="EDR65" s="41"/>
      <c r="EDS65" s="41"/>
      <c r="EDT65" s="41"/>
      <c r="EDU65" s="41"/>
      <c r="EDV65" s="41"/>
      <c r="EDW65" s="41"/>
      <c r="EDX65" s="41"/>
      <c r="EDY65" s="41"/>
      <c r="EDZ65" s="41"/>
      <c r="EEA65" s="41"/>
      <c r="EEB65" s="41"/>
      <c r="EEC65" s="41"/>
      <c r="EED65" s="41"/>
      <c r="EEE65" s="41"/>
      <c r="EEF65" s="41"/>
      <c r="EEG65" s="41"/>
      <c r="EEH65" s="41"/>
      <c r="EEI65" s="41"/>
      <c r="EEJ65" s="41"/>
      <c r="EEK65" s="41"/>
      <c r="EEL65" s="41"/>
      <c r="EEM65" s="41"/>
      <c r="EEN65" s="41"/>
      <c r="EEO65" s="41"/>
      <c r="EEP65" s="41"/>
      <c r="EEQ65" s="41"/>
      <c r="EER65" s="41"/>
      <c r="EES65" s="41"/>
      <c r="EET65" s="41"/>
      <c r="EEU65" s="41"/>
      <c r="EEV65" s="41"/>
      <c r="EEW65" s="41"/>
      <c r="EEX65" s="41"/>
      <c r="EEY65" s="41"/>
      <c r="EEZ65" s="41"/>
      <c r="EFA65" s="41"/>
      <c r="EFB65" s="41"/>
      <c r="EFC65" s="41"/>
      <c r="EFD65" s="41"/>
      <c r="EFE65" s="41"/>
      <c r="EFF65" s="41"/>
      <c r="EFG65" s="41"/>
      <c r="EFH65" s="41"/>
      <c r="EFI65" s="41"/>
      <c r="EFJ65" s="41"/>
      <c r="EFK65" s="41"/>
      <c r="EFL65" s="41"/>
      <c r="EFM65" s="41"/>
      <c r="EFN65" s="41"/>
      <c r="EFO65" s="41"/>
      <c r="EFP65" s="41"/>
      <c r="EFQ65" s="41"/>
      <c r="EFR65" s="41"/>
      <c r="EFS65" s="41"/>
      <c r="EFT65" s="41"/>
      <c r="EFU65" s="41"/>
      <c r="EFV65" s="41"/>
      <c r="EFW65" s="41"/>
      <c r="EFX65" s="41"/>
      <c r="EFY65" s="41"/>
      <c r="EFZ65" s="41"/>
      <c r="EGA65" s="41"/>
      <c r="EGB65" s="41"/>
      <c r="EGC65" s="41"/>
      <c r="EGD65" s="41"/>
      <c r="EGE65" s="41"/>
      <c r="EGF65" s="41"/>
      <c r="EGG65" s="41"/>
      <c r="EGH65" s="41"/>
      <c r="EGI65" s="41"/>
      <c r="EGJ65" s="41"/>
      <c r="EGK65" s="41"/>
      <c r="EGL65" s="41"/>
      <c r="EGM65" s="41"/>
      <c r="EGN65" s="41"/>
      <c r="EGO65" s="41"/>
      <c r="EGP65" s="41"/>
      <c r="EGQ65" s="41"/>
      <c r="EGR65" s="41"/>
      <c r="EGS65" s="41"/>
      <c r="EGT65" s="41"/>
      <c r="EGU65" s="41"/>
      <c r="EGV65" s="41"/>
      <c r="EGW65" s="41"/>
      <c r="EGX65" s="41"/>
      <c r="EGY65" s="41"/>
      <c r="EGZ65" s="41"/>
      <c r="EHA65" s="41"/>
      <c r="EHB65" s="41"/>
      <c r="EHC65" s="41"/>
      <c r="EHD65" s="41"/>
      <c r="EHE65" s="41"/>
      <c r="EHF65" s="41"/>
      <c r="EHG65" s="41"/>
      <c r="EHH65" s="41"/>
      <c r="EHI65" s="41"/>
      <c r="EHJ65" s="41"/>
      <c r="EHK65" s="41"/>
      <c r="EHL65" s="41"/>
      <c r="EHM65" s="41"/>
      <c r="EHN65" s="41"/>
      <c r="EHO65" s="41"/>
      <c r="EHP65" s="41"/>
      <c r="EHQ65" s="41"/>
      <c r="EHR65" s="41"/>
      <c r="EHS65" s="41"/>
      <c r="EHT65" s="41"/>
      <c r="EHU65" s="41"/>
      <c r="EHV65" s="41"/>
      <c r="EHW65" s="41"/>
      <c r="EHX65" s="41"/>
      <c r="EHY65" s="41"/>
      <c r="EHZ65" s="41"/>
      <c r="EIA65" s="41"/>
      <c r="EIB65" s="41"/>
      <c r="EIC65" s="41"/>
      <c r="EID65" s="41"/>
      <c r="EIE65" s="41"/>
      <c r="EIF65" s="41"/>
      <c r="EIG65" s="41"/>
      <c r="EIH65" s="41"/>
      <c r="EII65" s="41"/>
      <c r="EIJ65" s="41"/>
      <c r="EIK65" s="41"/>
      <c r="EIL65" s="41"/>
      <c r="EIM65" s="41"/>
      <c r="EIN65" s="41"/>
      <c r="EIO65" s="41"/>
      <c r="EIP65" s="41"/>
      <c r="EIQ65" s="41"/>
      <c r="EIR65" s="41"/>
      <c r="EIS65" s="41"/>
      <c r="EIT65" s="41"/>
      <c r="EIU65" s="41"/>
      <c r="EIV65" s="41"/>
      <c r="EIW65" s="41"/>
      <c r="EIX65" s="41"/>
      <c r="EIY65" s="41"/>
      <c r="EIZ65" s="41"/>
      <c r="EJA65" s="41"/>
      <c r="EJB65" s="41"/>
      <c r="EJC65" s="41"/>
      <c r="EJD65" s="41"/>
      <c r="EJE65" s="41"/>
      <c r="EJF65" s="41"/>
      <c r="EJG65" s="41"/>
      <c r="EJH65" s="41"/>
      <c r="EJI65" s="41"/>
      <c r="EJJ65" s="41"/>
      <c r="EJK65" s="41"/>
      <c r="EJL65" s="41"/>
      <c r="EJM65" s="41"/>
      <c r="EJN65" s="41"/>
      <c r="EJO65" s="41"/>
      <c r="EJP65" s="41"/>
      <c r="EJQ65" s="41"/>
      <c r="EJR65" s="41"/>
      <c r="EJS65" s="41"/>
      <c r="EJT65" s="41"/>
      <c r="EJU65" s="41"/>
      <c r="EJV65" s="41"/>
      <c r="EJW65" s="41"/>
      <c r="EJX65" s="41"/>
      <c r="EJY65" s="41"/>
      <c r="EJZ65" s="41"/>
      <c r="EKA65" s="41"/>
      <c r="EKB65" s="41"/>
      <c r="EKC65" s="41"/>
      <c r="EKD65" s="41"/>
      <c r="EKE65" s="41"/>
      <c r="EKF65" s="41"/>
      <c r="EKG65" s="41"/>
      <c r="EKH65" s="41"/>
      <c r="EKI65" s="41"/>
      <c r="EKJ65" s="41"/>
      <c r="EKK65" s="41"/>
      <c r="EKL65" s="41"/>
      <c r="EKM65" s="41"/>
      <c r="EKN65" s="41"/>
      <c r="EKO65" s="41"/>
      <c r="EKP65" s="41"/>
      <c r="EKQ65" s="41"/>
      <c r="EKR65" s="41"/>
      <c r="EKS65" s="41"/>
      <c r="EKT65" s="41"/>
      <c r="EKU65" s="41"/>
      <c r="EKV65" s="41"/>
      <c r="EKW65" s="41"/>
      <c r="EKX65" s="41"/>
      <c r="EKY65" s="41"/>
      <c r="EKZ65" s="41"/>
      <c r="ELA65" s="41"/>
      <c r="ELB65" s="41"/>
      <c r="ELC65" s="41"/>
      <c r="ELD65" s="41"/>
      <c r="ELE65" s="41"/>
      <c r="ELF65" s="41"/>
      <c r="ELG65" s="41"/>
      <c r="ELH65" s="41"/>
      <c r="ELI65" s="41"/>
      <c r="ELJ65" s="41"/>
      <c r="ELK65" s="41"/>
      <c r="ELL65" s="41"/>
      <c r="ELM65" s="41"/>
      <c r="ELN65" s="41"/>
      <c r="ELO65" s="41"/>
      <c r="ELP65" s="41"/>
      <c r="ELQ65" s="41"/>
      <c r="ELR65" s="41"/>
      <c r="ELS65" s="41"/>
      <c r="ELT65" s="41"/>
      <c r="ELU65" s="41"/>
      <c r="ELV65" s="41"/>
      <c r="ELW65" s="41"/>
      <c r="ELX65" s="41"/>
      <c r="ELY65" s="41"/>
      <c r="ELZ65" s="41"/>
      <c r="EMA65" s="41"/>
      <c r="EMB65" s="41"/>
      <c r="EMC65" s="41"/>
      <c r="EMD65" s="41"/>
      <c r="EME65" s="41"/>
      <c r="EMF65" s="41"/>
      <c r="EMG65" s="41"/>
      <c r="EMH65" s="41"/>
      <c r="EMI65" s="41"/>
      <c r="EMJ65" s="41"/>
      <c r="EMK65" s="41"/>
      <c r="EML65" s="41"/>
      <c r="EMM65" s="41"/>
      <c r="EMN65" s="41"/>
      <c r="EMO65" s="41"/>
      <c r="EMP65" s="41"/>
      <c r="EMQ65" s="41"/>
      <c r="EMR65" s="41"/>
      <c r="EMS65" s="41"/>
      <c r="EMT65" s="41"/>
      <c r="EMU65" s="41"/>
      <c r="EMV65" s="41"/>
      <c r="EMW65" s="41"/>
      <c r="EMX65" s="41"/>
      <c r="EMY65" s="41"/>
      <c r="EMZ65" s="41"/>
      <c r="ENA65" s="41"/>
      <c r="ENB65" s="41"/>
      <c r="ENC65" s="41"/>
      <c r="END65" s="41"/>
      <c r="ENE65" s="41"/>
      <c r="ENF65" s="41"/>
      <c r="ENG65" s="41"/>
      <c r="ENH65" s="41"/>
      <c r="ENI65" s="41"/>
      <c r="ENJ65" s="41"/>
      <c r="ENK65" s="41"/>
      <c r="ENL65" s="41"/>
      <c r="ENM65" s="41"/>
      <c r="ENN65" s="41"/>
      <c r="ENO65" s="41"/>
      <c r="ENP65" s="41"/>
      <c r="ENQ65" s="41"/>
      <c r="ENR65" s="41"/>
      <c r="ENS65" s="41"/>
      <c r="ENT65" s="41"/>
      <c r="ENU65" s="41"/>
      <c r="ENV65" s="41"/>
      <c r="ENW65" s="41"/>
      <c r="ENX65" s="41"/>
      <c r="ENY65" s="41"/>
      <c r="ENZ65" s="41"/>
      <c r="EOA65" s="41"/>
      <c r="EOB65" s="41"/>
      <c r="EOC65" s="41"/>
      <c r="EOD65" s="41"/>
      <c r="EOE65" s="41"/>
      <c r="EOF65" s="41"/>
      <c r="EOG65" s="41"/>
      <c r="EOH65" s="41"/>
      <c r="EOI65" s="41"/>
      <c r="EOJ65" s="41"/>
      <c r="EOK65" s="41"/>
      <c r="EOL65" s="41"/>
      <c r="EOM65" s="41"/>
      <c r="EON65" s="41"/>
      <c r="EOO65" s="41"/>
      <c r="EOP65" s="41"/>
      <c r="EOQ65" s="41"/>
      <c r="EOR65" s="41"/>
      <c r="EOS65" s="41"/>
      <c r="EOT65" s="41"/>
      <c r="EOU65" s="41"/>
      <c r="EOV65" s="41"/>
      <c r="EOW65" s="41"/>
      <c r="EOX65" s="41"/>
      <c r="EOY65" s="41"/>
      <c r="EOZ65" s="41"/>
      <c r="EPA65" s="41"/>
      <c r="EPB65" s="41"/>
      <c r="EPC65" s="41"/>
      <c r="EPD65" s="41"/>
      <c r="EPE65" s="41"/>
      <c r="EPF65" s="41"/>
      <c r="EPG65" s="41"/>
      <c r="EPH65" s="41"/>
      <c r="EPI65" s="41"/>
      <c r="EPJ65" s="41"/>
      <c r="EPK65" s="41"/>
      <c r="EPL65" s="41"/>
      <c r="EPM65" s="41"/>
      <c r="EPN65" s="41"/>
      <c r="EPO65" s="41"/>
      <c r="EPP65" s="41"/>
      <c r="EPQ65" s="41"/>
      <c r="EPR65" s="41"/>
      <c r="EPS65" s="41"/>
      <c r="EPT65" s="41"/>
      <c r="EPU65" s="41"/>
      <c r="EPV65" s="41"/>
      <c r="EPW65" s="41"/>
      <c r="EPX65" s="41"/>
      <c r="EPY65" s="41"/>
      <c r="EPZ65" s="41"/>
      <c r="EQA65" s="41"/>
      <c r="EQB65" s="41"/>
      <c r="EQC65" s="41"/>
      <c r="EQD65" s="41"/>
      <c r="EQE65" s="41"/>
      <c r="EQF65" s="41"/>
      <c r="EQG65" s="41"/>
      <c r="EQH65" s="41"/>
      <c r="EQI65" s="41"/>
      <c r="EQJ65" s="41"/>
      <c r="EQK65" s="41"/>
      <c r="EQL65" s="41"/>
      <c r="EQM65" s="41"/>
      <c r="EQN65" s="41"/>
      <c r="EQO65" s="41"/>
      <c r="EQP65" s="41"/>
      <c r="EQQ65" s="41"/>
      <c r="EQR65" s="41"/>
      <c r="EQS65" s="41"/>
      <c r="EQT65" s="41"/>
      <c r="EQU65" s="41"/>
      <c r="EQV65" s="41"/>
      <c r="EQW65" s="41"/>
      <c r="EQX65" s="41"/>
      <c r="EQY65" s="41"/>
      <c r="EQZ65" s="41"/>
      <c r="ERA65" s="41"/>
      <c r="ERB65" s="41"/>
      <c r="ERC65" s="41"/>
      <c r="ERD65" s="41"/>
      <c r="ERE65" s="41"/>
      <c r="ERF65" s="41"/>
      <c r="ERG65" s="41"/>
      <c r="ERH65" s="41"/>
      <c r="ERI65" s="41"/>
      <c r="ERJ65" s="41"/>
      <c r="ERK65" s="41"/>
      <c r="ERL65" s="41"/>
      <c r="ERM65" s="41"/>
      <c r="ERN65" s="41"/>
      <c r="ERO65" s="41"/>
      <c r="ERP65" s="41"/>
      <c r="ERQ65" s="41"/>
      <c r="ERR65" s="41"/>
      <c r="ERS65" s="41"/>
      <c r="ERT65" s="41"/>
      <c r="ERU65" s="41"/>
      <c r="ERV65" s="41"/>
      <c r="ERW65" s="41"/>
      <c r="ERX65" s="41"/>
      <c r="ERY65" s="41"/>
      <c r="ERZ65" s="41"/>
      <c r="ESA65" s="41"/>
      <c r="ESB65" s="41"/>
      <c r="ESC65" s="41"/>
      <c r="ESD65" s="41"/>
      <c r="ESE65" s="41"/>
      <c r="ESF65" s="41"/>
      <c r="ESG65" s="41"/>
      <c r="ESH65" s="41"/>
      <c r="ESI65" s="41"/>
      <c r="ESJ65" s="41"/>
      <c r="ESK65" s="41"/>
      <c r="ESL65" s="41"/>
      <c r="ESM65" s="41"/>
      <c r="ESN65" s="41"/>
      <c r="ESO65" s="41"/>
      <c r="ESP65" s="41"/>
      <c r="ESQ65" s="41"/>
      <c r="ESR65" s="41"/>
      <c r="ESS65" s="41"/>
      <c r="EST65" s="41"/>
      <c r="ESU65" s="41"/>
      <c r="ESV65" s="41"/>
      <c r="ESW65" s="41"/>
      <c r="ESX65" s="41"/>
      <c r="ESY65" s="41"/>
      <c r="ESZ65" s="41"/>
      <c r="ETA65" s="41"/>
      <c r="ETB65" s="41"/>
      <c r="ETC65" s="41"/>
      <c r="ETD65" s="41"/>
      <c r="ETE65" s="41"/>
      <c r="ETF65" s="41"/>
      <c r="ETG65" s="41"/>
      <c r="ETH65" s="41"/>
      <c r="ETI65" s="41"/>
      <c r="ETJ65" s="41"/>
      <c r="ETK65" s="41"/>
      <c r="ETL65" s="41"/>
      <c r="ETM65" s="41"/>
      <c r="ETN65" s="41"/>
      <c r="ETO65" s="41"/>
      <c r="ETP65" s="41"/>
      <c r="ETQ65" s="41"/>
      <c r="ETR65" s="41"/>
      <c r="ETS65" s="41"/>
      <c r="ETT65" s="41"/>
      <c r="ETU65" s="41"/>
      <c r="ETV65" s="41"/>
      <c r="ETW65" s="41"/>
      <c r="ETX65" s="41"/>
      <c r="ETY65" s="41"/>
      <c r="ETZ65" s="41"/>
      <c r="EUA65" s="41"/>
      <c r="EUB65" s="41"/>
      <c r="EUC65" s="41"/>
      <c r="EUD65" s="41"/>
      <c r="EUE65" s="41"/>
      <c r="EUF65" s="41"/>
      <c r="EUG65" s="41"/>
      <c r="EUH65" s="41"/>
      <c r="EUI65" s="41"/>
      <c r="EUJ65" s="41"/>
      <c r="EUK65" s="41"/>
      <c r="EUL65" s="41"/>
      <c r="EUM65" s="41"/>
      <c r="EUN65" s="41"/>
      <c r="EUO65" s="41"/>
      <c r="EUP65" s="41"/>
      <c r="EUQ65" s="41"/>
      <c r="EUR65" s="41"/>
      <c r="EUS65" s="41"/>
      <c r="EUT65" s="41"/>
      <c r="EUU65" s="41"/>
      <c r="EUV65" s="41"/>
      <c r="EUW65" s="41"/>
      <c r="EUX65" s="41"/>
      <c r="EUY65" s="41"/>
      <c r="EUZ65" s="41"/>
      <c r="EVA65" s="41"/>
      <c r="EVB65" s="41"/>
      <c r="EVC65" s="41"/>
      <c r="EVD65" s="41"/>
      <c r="EVE65" s="41"/>
      <c r="EVF65" s="41"/>
      <c r="EVG65" s="41"/>
      <c r="EVH65" s="41"/>
      <c r="EVI65" s="41"/>
      <c r="EVJ65" s="41"/>
      <c r="EVK65" s="41"/>
      <c r="EVL65" s="41"/>
      <c r="EVM65" s="41"/>
      <c r="EVN65" s="41"/>
      <c r="EVO65" s="41"/>
      <c r="EVP65" s="41"/>
      <c r="EVQ65" s="41"/>
      <c r="EVR65" s="41"/>
      <c r="EVS65" s="41"/>
      <c r="EVT65" s="41"/>
      <c r="EVU65" s="41"/>
      <c r="EVV65" s="41"/>
      <c r="EVW65" s="41"/>
      <c r="EVX65" s="41"/>
      <c r="EVY65" s="41"/>
      <c r="EVZ65" s="41"/>
      <c r="EWA65" s="41"/>
      <c r="EWB65" s="41"/>
      <c r="EWC65" s="41"/>
      <c r="EWD65" s="41"/>
      <c r="EWE65" s="41"/>
      <c r="EWF65" s="41"/>
      <c r="EWG65" s="41"/>
      <c r="EWH65" s="41"/>
      <c r="EWI65" s="41"/>
      <c r="EWJ65" s="41"/>
      <c r="EWK65" s="41"/>
      <c r="EWL65" s="41"/>
      <c r="EWM65" s="41"/>
      <c r="EWN65" s="41"/>
      <c r="EWO65" s="41"/>
      <c r="EWP65" s="41"/>
      <c r="EWQ65" s="41"/>
      <c r="EWR65" s="41"/>
      <c r="EWS65" s="41"/>
      <c r="EWT65" s="41"/>
      <c r="EWU65" s="41"/>
      <c r="EWV65" s="41"/>
      <c r="EWW65" s="41"/>
      <c r="EWX65" s="41"/>
      <c r="EWY65" s="41"/>
      <c r="EWZ65" s="41"/>
      <c r="EXA65" s="41"/>
      <c r="EXB65" s="41"/>
      <c r="EXC65" s="41"/>
      <c r="EXD65" s="41"/>
      <c r="EXE65" s="41"/>
      <c r="EXF65" s="41"/>
      <c r="EXG65" s="41"/>
      <c r="EXH65" s="41"/>
      <c r="EXI65" s="41"/>
      <c r="EXJ65" s="41"/>
      <c r="EXK65" s="41"/>
      <c r="EXL65" s="41"/>
      <c r="EXM65" s="41"/>
      <c r="EXN65" s="41"/>
      <c r="EXO65" s="41"/>
      <c r="EXP65" s="41"/>
      <c r="EXQ65" s="41"/>
      <c r="EXR65" s="41"/>
      <c r="EXS65" s="41"/>
      <c r="EXT65" s="41"/>
      <c r="EXU65" s="41"/>
      <c r="EXV65" s="41"/>
      <c r="EXW65" s="41"/>
      <c r="EXX65" s="41"/>
      <c r="EXY65" s="41"/>
      <c r="EXZ65" s="41"/>
      <c r="EYA65" s="41"/>
      <c r="EYB65" s="41"/>
      <c r="EYC65" s="41"/>
      <c r="EYD65" s="41"/>
      <c r="EYE65" s="41"/>
      <c r="EYF65" s="41"/>
      <c r="EYG65" s="41"/>
      <c r="EYH65" s="41"/>
      <c r="EYI65" s="41"/>
      <c r="EYJ65" s="41"/>
      <c r="EYK65" s="41"/>
      <c r="EYL65" s="41"/>
      <c r="EYM65" s="41"/>
      <c r="EYN65" s="41"/>
      <c r="EYO65" s="41"/>
      <c r="EYP65" s="41"/>
      <c r="EYQ65" s="41"/>
      <c r="EYR65" s="41"/>
      <c r="EYS65" s="41"/>
      <c r="EYT65" s="41"/>
      <c r="EYU65" s="41"/>
      <c r="EYV65" s="41"/>
      <c r="EYW65" s="41"/>
      <c r="EYX65" s="41"/>
      <c r="EYY65" s="41"/>
      <c r="EYZ65" s="41"/>
      <c r="EZA65" s="41"/>
      <c r="EZB65" s="41"/>
      <c r="EZC65" s="41"/>
      <c r="EZD65" s="41"/>
      <c r="EZE65" s="41"/>
      <c r="EZF65" s="41"/>
      <c r="EZG65" s="41"/>
      <c r="EZH65" s="41"/>
      <c r="EZI65" s="41"/>
      <c r="EZJ65" s="41"/>
      <c r="EZK65" s="41"/>
      <c r="EZL65" s="41"/>
      <c r="EZM65" s="41"/>
      <c r="EZN65" s="41"/>
      <c r="EZO65" s="41"/>
      <c r="EZP65" s="41"/>
      <c r="EZQ65" s="41"/>
      <c r="EZR65" s="41"/>
      <c r="EZS65" s="41"/>
      <c r="EZT65" s="41"/>
      <c r="EZU65" s="41"/>
      <c r="EZV65" s="41"/>
      <c r="EZW65" s="41"/>
      <c r="EZX65" s="41"/>
      <c r="EZY65" s="41"/>
      <c r="EZZ65" s="41"/>
      <c r="FAA65" s="41"/>
      <c r="FAB65" s="41"/>
      <c r="FAC65" s="41"/>
      <c r="FAD65" s="41"/>
      <c r="FAE65" s="41"/>
      <c r="FAF65" s="41"/>
      <c r="FAG65" s="41"/>
      <c r="FAH65" s="41"/>
      <c r="FAI65" s="41"/>
      <c r="FAJ65" s="41"/>
      <c r="FAK65" s="41"/>
      <c r="FAL65" s="41"/>
      <c r="FAM65" s="41"/>
      <c r="FAN65" s="41"/>
      <c r="FAO65" s="41"/>
      <c r="FAP65" s="41"/>
      <c r="FAQ65" s="41"/>
      <c r="FAR65" s="41"/>
      <c r="FAS65" s="41"/>
      <c r="FAT65" s="41"/>
      <c r="FAU65" s="41"/>
      <c r="FAV65" s="41"/>
      <c r="FAW65" s="41"/>
      <c r="FAX65" s="41"/>
      <c r="FAY65" s="41"/>
      <c r="FAZ65" s="41"/>
      <c r="FBA65" s="41"/>
      <c r="FBB65" s="41"/>
      <c r="FBC65" s="41"/>
      <c r="FBD65" s="41"/>
      <c r="FBE65" s="41"/>
      <c r="FBF65" s="41"/>
      <c r="FBG65" s="41"/>
      <c r="FBH65" s="41"/>
      <c r="FBI65" s="41"/>
      <c r="FBJ65" s="41"/>
      <c r="FBK65" s="41"/>
      <c r="FBL65" s="41"/>
      <c r="FBM65" s="41"/>
      <c r="FBN65" s="41"/>
      <c r="FBO65" s="41"/>
      <c r="FBP65" s="41"/>
      <c r="FBQ65" s="41"/>
      <c r="FBR65" s="41"/>
      <c r="FBS65" s="41"/>
      <c r="FBT65" s="41"/>
      <c r="FBU65" s="41"/>
      <c r="FBV65" s="41"/>
      <c r="FBW65" s="41"/>
      <c r="FBX65" s="41"/>
      <c r="FBY65" s="41"/>
      <c r="FBZ65" s="41"/>
      <c r="FCA65" s="41"/>
      <c r="FCB65" s="41"/>
      <c r="FCC65" s="41"/>
      <c r="FCD65" s="41"/>
      <c r="FCE65" s="41"/>
      <c r="FCF65" s="41"/>
      <c r="FCG65" s="41"/>
      <c r="FCH65" s="41"/>
      <c r="FCI65" s="41"/>
      <c r="FCJ65" s="41"/>
      <c r="FCK65" s="41"/>
      <c r="FCL65" s="41"/>
      <c r="FCM65" s="41"/>
      <c r="FCN65" s="41"/>
      <c r="FCO65" s="41"/>
      <c r="FCP65" s="41"/>
      <c r="FCQ65" s="41"/>
      <c r="FCR65" s="41"/>
      <c r="FCS65" s="41"/>
      <c r="FCT65" s="41"/>
      <c r="FCU65" s="41"/>
      <c r="FCV65" s="41"/>
      <c r="FCW65" s="41"/>
      <c r="FCX65" s="41"/>
      <c r="FCY65" s="41"/>
      <c r="FCZ65" s="41"/>
      <c r="FDA65" s="41"/>
      <c r="FDB65" s="41"/>
      <c r="FDC65" s="41"/>
      <c r="FDD65" s="41"/>
      <c r="FDE65" s="41"/>
      <c r="FDF65" s="41"/>
      <c r="FDG65" s="41"/>
      <c r="FDH65" s="41"/>
      <c r="FDI65" s="41"/>
      <c r="FDJ65" s="41"/>
      <c r="FDK65" s="41"/>
      <c r="FDL65" s="41"/>
      <c r="FDM65" s="41"/>
      <c r="FDN65" s="41"/>
      <c r="FDO65" s="41"/>
      <c r="FDP65" s="41"/>
      <c r="FDQ65" s="41"/>
      <c r="FDR65" s="41"/>
      <c r="FDS65" s="41"/>
      <c r="FDT65" s="41"/>
      <c r="FDU65" s="41"/>
      <c r="FDV65" s="41"/>
      <c r="FDW65" s="41"/>
      <c r="FDX65" s="41"/>
      <c r="FDY65" s="41"/>
      <c r="FDZ65" s="41"/>
      <c r="FEA65" s="41"/>
      <c r="FEB65" s="41"/>
      <c r="FEC65" s="41"/>
      <c r="FED65" s="41"/>
      <c r="FEE65" s="41"/>
      <c r="FEF65" s="41"/>
      <c r="FEG65" s="41"/>
      <c r="FEH65" s="41"/>
      <c r="FEI65" s="41"/>
      <c r="FEJ65" s="41"/>
      <c r="FEK65" s="41"/>
      <c r="FEL65" s="41"/>
      <c r="FEM65" s="41"/>
      <c r="FEN65" s="41"/>
      <c r="FEO65" s="41"/>
      <c r="FEP65" s="41"/>
      <c r="FEQ65" s="41"/>
      <c r="FER65" s="41"/>
      <c r="FES65" s="41"/>
      <c r="FET65" s="41"/>
      <c r="FEU65" s="41"/>
      <c r="FEV65" s="41"/>
      <c r="FEW65" s="41"/>
      <c r="FEX65" s="41"/>
      <c r="FEY65" s="41"/>
      <c r="FEZ65" s="41"/>
      <c r="FFA65" s="41"/>
      <c r="FFB65" s="41"/>
      <c r="FFC65" s="41"/>
      <c r="FFD65" s="41"/>
      <c r="FFE65" s="41"/>
      <c r="FFF65" s="41"/>
      <c r="FFG65" s="41"/>
      <c r="FFH65" s="41"/>
      <c r="FFI65" s="41"/>
      <c r="FFJ65" s="41"/>
      <c r="FFK65" s="41"/>
      <c r="FFL65" s="41"/>
      <c r="FFM65" s="41"/>
      <c r="FFN65" s="41"/>
      <c r="FFO65" s="41"/>
      <c r="FFP65" s="41"/>
      <c r="FFQ65" s="41"/>
      <c r="FFR65" s="41"/>
      <c r="FFS65" s="41"/>
      <c r="FFT65" s="41"/>
      <c r="FFU65" s="41"/>
      <c r="FFV65" s="41"/>
      <c r="FFW65" s="41"/>
      <c r="FFX65" s="41"/>
      <c r="FFY65" s="41"/>
      <c r="FFZ65" s="41"/>
      <c r="FGA65" s="41"/>
      <c r="FGB65" s="41"/>
      <c r="FGC65" s="41"/>
      <c r="FGD65" s="41"/>
      <c r="FGE65" s="41"/>
      <c r="FGF65" s="41"/>
      <c r="FGG65" s="41"/>
      <c r="FGH65" s="41"/>
      <c r="FGI65" s="41"/>
      <c r="FGJ65" s="41"/>
      <c r="FGK65" s="41"/>
      <c r="FGL65" s="41"/>
      <c r="FGM65" s="41"/>
      <c r="FGN65" s="41"/>
      <c r="FGO65" s="41"/>
      <c r="FGP65" s="41"/>
      <c r="FGQ65" s="41"/>
      <c r="FGR65" s="41"/>
      <c r="FGS65" s="41"/>
      <c r="FGT65" s="41"/>
      <c r="FGU65" s="41"/>
      <c r="FGV65" s="41"/>
      <c r="FGW65" s="41"/>
      <c r="FGX65" s="41"/>
      <c r="FGY65" s="41"/>
      <c r="FGZ65" s="41"/>
      <c r="FHA65" s="41"/>
      <c r="FHB65" s="41"/>
      <c r="FHC65" s="41"/>
      <c r="FHD65" s="41"/>
      <c r="FHE65" s="41"/>
      <c r="FHF65" s="41"/>
      <c r="FHG65" s="41"/>
      <c r="FHH65" s="41"/>
      <c r="FHI65" s="41"/>
      <c r="FHJ65" s="41"/>
      <c r="FHK65" s="41"/>
      <c r="FHL65" s="41"/>
      <c r="FHM65" s="41"/>
      <c r="FHN65" s="41"/>
      <c r="FHO65" s="41"/>
      <c r="FHP65" s="41"/>
      <c r="FHQ65" s="41"/>
      <c r="FHR65" s="41"/>
      <c r="FHS65" s="41"/>
      <c r="FHT65" s="41"/>
      <c r="FHU65" s="41"/>
      <c r="FHV65" s="41"/>
      <c r="FHW65" s="41"/>
      <c r="FHX65" s="41"/>
      <c r="FHY65" s="41"/>
      <c r="FHZ65" s="41"/>
      <c r="FIA65" s="41"/>
      <c r="FIB65" s="41"/>
      <c r="FIC65" s="41"/>
      <c r="FID65" s="41"/>
      <c r="FIE65" s="41"/>
      <c r="FIF65" s="41"/>
      <c r="FIG65" s="41"/>
      <c r="FIH65" s="41"/>
      <c r="FII65" s="41"/>
      <c r="FIJ65" s="41"/>
      <c r="FIK65" s="41"/>
      <c r="FIL65" s="41"/>
      <c r="FIM65" s="41"/>
      <c r="FIN65" s="41"/>
      <c r="FIO65" s="41"/>
      <c r="FIP65" s="41"/>
      <c r="FIQ65" s="41"/>
      <c r="FIR65" s="41"/>
      <c r="FIS65" s="41"/>
      <c r="FIT65" s="41"/>
      <c r="FIU65" s="41"/>
      <c r="FIV65" s="41"/>
      <c r="FIW65" s="41"/>
      <c r="FIX65" s="41"/>
      <c r="FIY65" s="41"/>
      <c r="FIZ65" s="41"/>
      <c r="FJA65" s="41"/>
      <c r="FJB65" s="41"/>
      <c r="FJC65" s="41"/>
      <c r="FJD65" s="41"/>
      <c r="FJE65" s="41"/>
      <c r="FJF65" s="41"/>
      <c r="FJG65" s="41"/>
      <c r="FJH65" s="41"/>
      <c r="FJI65" s="41"/>
      <c r="FJJ65" s="41"/>
      <c r="FJK65" s="41"/>
      <c r="FJL65" s="41"/>
      <c r="FJM65" s="41"/>
      <c r="FJN65" s="41"/>
      <c r="FJO65" s="41"/>
      <c r="FJP65" s="41"/>
      <c r="FJQ65" s="41"/>
      <c r="FJR65" s="41"/>
      <c r="FJS65" s="41"/>
      <c r="FJT65" s="41"/>
      <c r="FJU65" s="41"/>
      <c r="FJV65" s="41"/>
      <c r="FJW65" s="41"/>
      <c r="FJX65" s="41"/>
      <c r="FJY65" s="41"/>
      <c r="FJZ65" s="41"/>
      <c r="FKA65" s="41"/>
      <c r="FKB65" s="41"/>
      <c r="FKC65" s="41"/>
      <c r="FKD65" s="41"/>
      <c r="FKE65" s="41"/>
      <c r="FKF65" s="41"/>
      <c r="FKG65" s="41"/>
      <c r="FKH65" s="41"/>
      <c r="FKI65" s="41"/>
      <c r="FKJ65" s="41"/>
      <c r="FKK65" s="41"/>
      <c r="FKL65" s="41"/>
      <c r="FKM65" s="41"/>
      <c r="FKN65" s="41"/>
      <c r="FKO65" s="41"/>
      <c r="FKP65" s="41"/>
      <c r="FKQ65" s="41"/>
      <c r="FKR65" s="41"/>
      <c r="FKS65" s="41"/>
      <c r="FKT65" s="41"/>
      <c r="FKU65" s="41"/>
      <c r="FKV65" s="41"/>
      <c r="FKW65" s="41"/>
      <c r="FKX65" s="41"/>
      <c r="FKY65" s="41"/>
      <c r="FKZ65" s="41"/>
      <c r="FLA65" s="41"/>
      <c r="FLB65" s="41"/>
      <c r="FLC65" s="41"/>
      <c r="FLD65" s="41"/>
      <c r="FLE65" s="41"/>
      <c r="FLF65" s="41"/>
      <c r="FLG65" s="41"/>
      <c r="FLH65" s="41"/>
      <c r="FLI65" s="41"/>
      <c r="FLJ65" s="41"/>
      <c r="FLK65" s="41"/>
      <c r="FLL65" s="41"/>
      <c r="FLM65" s="41"/>
      <c r="FLN65" s="41"/>
      <c r="FLO65" s="41"/>
      <c r="FLP65" s="41"/>
      <c r="FLQ65" s="41"/>
      <c r="FLR65" s="41"/>
      <c r="FLS65" s="41"/>
      <c r="FLT65" s="41"/>
      <c r="FLU65" s="41"/>
      <c r="FLV65" s="41"/>
      <c r="FLW65" s="41"/>
      <c r="FLX65" s="41"/>
      <c r="FLY65" s="41"/>
      <c r="FLZ65" s="41"/>
      <c r="FMA65" s="41"/>
      <c r="FMB65" s="41"/>
      <c r="FMC65" s="41"/>
      <c r="FMD65" s="41"/>
      <c r="FME65" s="41"/>
      <c r="FMF65" s="41"/>
      <c r="FMG65" s="41"/>
      <c r="FMH65" s="41"/>
      <c r="FMI65" s="41"/>
      <c r="FMJ65" s="41"/>
      <c r="FMK65" s="41"/>
      <c r="FML65" s="41"/>
      <c r="FMM65" s="41"/>
      <c r="FMN65" s="41"/>
      <c r="FMO65" s="41"/>
      <c r="FMP65" s="41"/>
      <c r="FMQ65" s="41"/>
      <c r="FMR65" s="41"/>
      <c r="FMS65" s="41"/>
      <c r="FMT65" s="41"/>
      <c r="FMU65" s="41"/>
      <c r="FMV65" s="41"/>
      <c r="FMW65" s="41"/>
      <c r="FMX65" s="41"/>
      <c r="FMY65" s="41"/>
      <c r="FMZ65" s="41"/>
      <c r="FNA65" s="41"/>
      <c r="FNB65" s="41"/>
      <c r="FNC65" s="41"/>
      <c r="FND65" s="41"/>
      <c r="FNE65" s="41"/>
      <c r="FNF65" s="41"/>
      <c r="FNG65" s="41"/>
      <c r="FNH65" s="41"/>
      <c r="FNI65" s="41"/>
      <c r="FNJ65" s="41"/>
      <c r="FNK65" s="41"/>
      <c r="FNL65" s="41"/>
      <c r="FNM65" s="41"/>
      <c r="FNN65" s="41"/>
      <c r="FNO65" s="41"/>
      <c r="FNP65" s="41"/>
      <c r="FNQ65" s="41"/>
      <c r="FNR65" s="41"/>
      <c r="FNS65" s="41"/>
      <c r="FNT65" s="41"/>
      <c r="FNU65" s="41"/>
      <c r="FNV65" s="41"/>
      <c r="FNW65" s="41"/>
      <c r="FNX65" s="41"/>
      <c r="FNY65" s="41"/>
      <c r="FNZ65" s="41"/>
      <c r="FOA65" s="41"/>
      <c r="FOB65" s="41"/>
      <c r="FOC65" s="41"/>
      <c r="FOD65" s="41"/>
      <c r="FOE65" s="41"/>
      <c r="FOF65" s="41"/>
      <c r="FOG65" s="41"/>
      <c r="FOH65" s="41"/>
      <c r="FOI65" s="41"/>
      <c r="FOJ65" s="41"/>
      <c r="FOK65" s="41"/>
      <c r="FOL65" s="41"/>
      <c r="FOM65" s="41"/>
      <c r="FON65" s="41"/>
      <c r="FOO65" s="41"/>
      <c r="FOP65" s="41"/>
      <c r="FOQ65" s="41"/>
      <c r="FOR65" s="41"/>
      <c r="FOS65" s="41"/>
      <c r="FOT65" s="41"/>
      <c r="FOU65" s="41"/>
      <c r="FOV65" s="41"/>
      <c r="FOW65" s="41"/>
      <c r="FOX65" s="41"/>
      <c r="FOY65" s="41"/>
      <c r="FOZ65" s="41"/>
      <c r="FPA65" s="41"/>
      <c r="FPB65" s="41"/>
      <c r="FPC65" s="41"/>
      <c r="FPD65" s="41"/>
      <c r="FPE65" s="41"/>
      <c r="FPF65" s="41"/>
      <c r="FPG65" s="41"/>
      <c r="FPH65" s="41"/>
      <c r="FPI65" s="41"/>
      <c r="FPJ65" s="41"/>
      <c r="FPK65" s="41"/>
      <c r="FPL65" s="41"/>
      <c r="FPM65" s="41"/>
      <c r="FPN65" s="41"/>
      <c r="FPO65" s="41"/>
      <c r="FPP65" s="41"/>
      <c r="FPQ65" s="41"/>
      <c r="FPR65" s="41"/>
      <c r="FPS65" s="41"/>
      <c r="FPT65" s="41"/>
      <c r="FPU65" s="41"/>
      <c r="FPV65" s="41"/>
      <c r="FPW65" s="41"/>
      <c r="FPX65" s="41"/>
      <c r="FPY65" s="41"/>
      <c r="FPZ65" s="41"/>
      <c r="FQA65" s="41"/>
      <c r="FQB65" s="41"/>
      <c r="FQC65" s="41"/>
      <c r="FQD65" s="41"/>
      <c r="FQE65" s="41"/>
      <c r="FQF65" s="41"/>
      <c r="FQG65" s="41"/>
      <c r="FQH65" s="41"/>
      <c r="FQI65" s="41"/>
      <c r="FQJ65" s="41"/>
      <c r="FQK65" s="41"/>
      <c r="FQL65" s="41"/>
      <c r="FQM65" s="41"/>
      <c r="FQN65" s="41"/>
      <c r="FQO65" s="41"/>
      <c r="FQP65" s="41"/>
      <c r="FQQ65" s="41"/>
      <c r="FQR65" s="41"/>
      <c r="FQS65" s="41"/>
      <c r="FQT65" s="41"/>
      <c r="FQU65" s="41"/>
      <c r="FQV65" s="41"/>
      <c r="FQW65" s="41"/>
      <c r="FQX65" s="41"/>
      <c r="FQY65" s="41"/>
      <c r="FQZ65" s="41"/>
      <c r="FRA65" s="41"/>
      <c r="FRB65" s="41"/>
      <c r="FRC65" s="41"/>
      <c r="FRD65" s="41"/>
      <c r="FRE65" s="41"/>
      <c r="FRF65" s="41"/>
      <c r="FRG65" s="41"/>
      <c r="FRH65" s="41"/>
      <c r="FRI65" s="41"/>
      <c r="FRJ65" s="41"/>
      <c r="FRK65" s="41"/>
      <c r="FRL65" s="41"/>
      <c r="FRM65" s="41"/>
      <c r="FRN65" s="41"/>
      <c r="FRO65" s="41"/>
      <c r="FRP65" s="41"/>
      <c r="FRQ65" s="41"/>
      <c r="FRR65" s="41"/>
      <c r="FRS65" s="41"/>
      <c r="FRT65" s="41"/>
      <c r="FRU65" s="41"/>
      <c r="FRV65" s="41"/>
      <c r="FRW65" s="41"/>
      <c r="FRX65" s="41"/>
      <c r="FRY65" s="41"/>
      <c r="FRZ65" s="41"/>
      <c r="FSA65" s="41"/>
      <c r="FSB65" s="41"/>
      <c r="FSC65" s="41"/>
      <c r="FSD65" s="41"/>
      <c r="FSE65" s="41"/>
      <c r="FSF65" s="41"/>
      <c r="FSG65" s="41"/>
      <c r="FSH65" s="41"/>
      <c r="FSI65" s="41"/>
      <c r="FSJ65" s="41"/>
      <c r="FSK65" s="41"/>
      <c r="FSL65" s="41"/>
      <c r="FSM65" s="41"/>
      <c r="FSN65" s="41"/>
      <c r="FSO65" s="41"/>
      <c r="FSP65" s="41"/>
      <c r="FSQ65" s="41"/>
      <c r="FSR65" s="41"/>
      <c r="FSS65" s="41"/>
      <c r="FST65" s="41"/>
      <c r="FSU65" s="41"/>
      <c r="FSV65" s="41"/>
      <c r="FSW65" s="41"/>
      <c r="FSX65" s="41"/>
      <c r="FSY65" s="41"/>
      <c r="FSZ65" s="41"/>
      <c r="FTA65" s="41"/>
      <c r="FTB65" s="41"/>
      <c r="FTC65" s="41"/>
      <c r="FTD65" s="41"/>
      <c r="FTE65" s="41"/>
      <c r="FTF65" s="41"/>
      <c r="FTG65" s="41"/>
      <c r="FTH65" s="41"/>
      <c r="FTI65" s="41"/>
      <c r="FTJ65" s="41"/>
      <c r="FTK65" s="41"/>
      <c r="FTL65" s="41"/>
      <c r="FTM65" s="41"/>
      <c r="FTN65" s="41"/>
      <c r="FTO65" s="41"/>
      <c r="FTP65" s="41"/>
      <c r="FTQ65" s="41"/>
      <c r="FTR65" s="41"/>
      <c r="FTS65" s="41"/>
      <c r="FTT65" s="41"/>
      <c r="FTU65" s="41"/>
      <c r="FTV65" s="41"/>
      <c r="FTW65" s="41"/>
      <c r="FTX65" s="41"/>
      <c r="FTY65" s="41"/>
      <c r="FTZ65" s="41"/>
      <c r="FUA65" s="41"/>
      <c r="FUB65" s="41"/>
      <c r="FUC65" s="41"/>
      <c r="FUD65" s="41"/>
      <c r="FUE65" s="41"/>
      <c r="FUF65" s="41"/>
      <c r="FUG65" s="41"/>
      <c r="FUH65" s="41"/>
      <c r="FUI65" s="41"/>
      <c r="FUJ65" s="41"/>
      <c r="FUK65" s="41"/>
      <c r="FUL65" s="41"/>
      <c r="FUM65" s="41"/>
      <c r="FUN65" s="41"/>
      <c r="FUO65" s="41"/>
      <c r="FUP65" s="41"/>
      <c r="FUQ65" s="41"/>
      <c r="FUR65" s="41"/>
      <c r="FUS65" s="41"/>
      <c r="FUT65" s="41"/>
      <c r="FUU65" s="41"/>
      <c r="FUV65" s="41"/>
      <c r="FUW65" s="41"/>
      <c r="FUX65" s="41"/>
      <c r="FUY65" s="41"/>
      <c r="FUZ65" s="41"/>
      <c r="FVA65" s="41"/>
      <c r="FVB65" s="41"/>
      <c r="FVC65" s="41"/>
      <c r="FVD65" s="41"/>
      <c r="FVE65" s="41"/>
      <c r="FVF65" s="41"/>
      <c r="FVG65" s="41"/>
      <c r="FVH65" s="41"/>
      <c r="FVI65" s="41"/>
      <c r="FVJ65" s="41"/>
      <c r="FVK65" s="41"/>
      <c r="FVL65" s="41"/>
      <c r="FVM65" s="41"/>
      <c r="FVN65" s="41"/>
      <c r="FVO65" s="41"/>
      <c r="FVP65" s="41"/>
      <c r="FVQ65" s="41"/>
      <c r="FVR65" s="41"/>
      <c r="FVS65" s="41"/>
      <c r="FVT65" s="41"/>
      <c r="FVU65" s="41"/>
      <c r="FVV65" s="41"/>
      <c r="FVW65" s="41"/>
      <c r="FVX65" s="41"/>
      <c r="FVY65" s="41"/>
      <c r="FVZ65" s="41"/>
      <c r="FWA65" s="41"/>
      <c r="FWB65" s="41"/>
      <c r="FWC65" s="41"/>
      <c r="FWD65" s="41"/>
      <c r="FWE65" s="41"/>
      <c r="FWF65" s="41"/>
      <c r="FWG65" s="41"/>
      <c r="FWH65" s="41"/>
      <c r="FWI65" s="41"/>
      <c r="FWJ65" s="41"/>
      <c r="FWK65" s="41"/>
      <c r="FWL65" s="41"/>
      <c r="FWM65" s="41"/>
      <c r="FWN65" s="41"/>
      <c r="FWO65" s="41"/>
      <c r="FWP65" s="41"/>
      <c r="FWQ65" s="41"/>
      <c r="FWR65" s="41"/>
      <c r="FWS65" s="41"/>
      <c r="FWT65" s="41"/>
      <c r="FWU65" s="41"/>
      <c r="FWV65" s="41"/>
      <c r="FWW65" s="41"/>
      <c r="FWX65" s="41"/>
      <c r="FWY65" s="41"/>
      <c r="FWZ65" s="41"/>
      <c r="FXA65" s="41"/>
      <c r="FXB65" s="41"/>
      <c r="FXC65" s="41"/>
      <c r="FXD65" s="41"/>
      <c r="FXE65" s="41"/>
      <c r="FXF65" s="41"/>
      <c r="FXG65" s="41"/>
      <c r="FXH65" s="41"/>
      <c r="FXI65" s="41"/>
      <c r="FXJ65" s="41"/>
      <c r="FXK65" s="41"/>
      <c r="FXL65" s="41"/>
      <c r="FXM65" s="41"/>
      <c r="FXN65" s="41"/>
      <c r="FXO65" s="41"/>
      <c r="FXP65" s="41"/>
      <c r="FXQ65" s="41"/>
      <c r="FXR65" s="41"/>
      <c r="FXS65" s="41"/>
      <c r="FXT65" s="41"/>
      <c r="FXU65" s="41"/>
      <c r="FXV65" s="41"/>
      <c r="FXW65" s="41"/>
      <c r="FXX65" s="41"/>
      <c r="FXY65" s="41"/>
      <c r="FXZ65" s="41"/>
      <c r="FYA65" s="41"/>
      <c r="FYB65" s="41"/>
      <c r="FYC65" s="41"/>
      <c r="FYD65" s="41"/>
      <c r="FYE65" s="41"/>
      <c r="FYF65" s="41"/>
      <c r="FYG65" s="41"/>
      <c r="FYH65" s="41"/>
      <c r="FYI65" s="41"/>
      <c r="FYJ65" s="41"/>
      <c r="FYK65" s="41"/>
      <c r="FYL65" s="41"/>
      <c r="FYM65" s="41"/>
      <c r="FYN65" s="41"/>
      <c r="FYO65" s="41"/>
      <c r="FYP65" s="41"/>
      <c r="FYQ65" s="41"/>
      <c r="FYR65" s="41"/>
      <c r="FYS65" s="41"/>
      <c r="FYT65" s="41"/>
      <c r="FYU65" s="41"/>
      <c r="FYV65" s="41"/>
      <c r="FYW65" s="41"/>
      <c r="FYX65" s="41"/>
      <c r="FYY65" s="41"/>
      <c r="FYZ65" s="41"/>
      <c r="FZA65" s="41"/>
      <c r="FZB65" s="41"/>
      <c r="FZC65" s="41"/>
      <c r="FZD65" s="41"/>
      <c r="FZE65" s="41"/>
      <c r="FZF65" s="41"/>
      <c r="FZG65" s="41"/>
      <c r="FZH65" s="41"/>
      <c r="FZI65" s="41"/>
      <c r="FZJ65" s="41"/>
      <c r="FZK65" s="41"/>
      <c r="FZL65" s="41"/>
      <c r="FZM65" s="41"/>
      <c r="FZN65" s="41"/>
      <c r="FZO65" s="41"/>
      <c r="FZP65" s="41"/>
      <c r="FZQ65" s="41"/>
      <c r="FZR65" s="41"/>
      <c r="FZS65" s="41"/>
      <c r="FZT65" s="41"/>
      <c r="FZU65" s="41"/>
      <c r="FZV65" s="41"/>
      <c r="FZW65" s="41"/>
      <c r="FZX65" s="41"/>
      <c r="FZY65" s="41"/>
      <c r="FZZ65" s="41"/>
      <c r="GAA65" s="41"/>
      <c r="GAB65" s="41"/>
      <c r="GAC65" s="41"/>
      <c r="GAD65" s="41"/>
      <c r="GAE65" s="41"/>
      <c r="GAF65" s="41"/>
      <c r="GAG65" s="41"/>
      <c r="GAH65" s="41"/>
      <c r="GAI65" s="41"/>
      <c r="GAJ65" s="41"/>
      <c r="GAK65" s="41"/>
      <c r="GAL65" s="41"/>
      <c r="GAM65" s="41"/>
      <c r="GAN65" s="41"/>
      <c r="GAO65" s="41"/>
      <c r="GAP65" s="41"/>
      <c r="GAQ65" s="41"/>
      <c r="GAR65" s="41"/>
      <c r="GAS65" s="41"/>
      <c r="GAT65" s="41"/>
      <c r="GAU65" s="41"/>
      <c r="GAV65" s="41"/>
      <c r="GAW65" s="41"/>
      <c r="GAX65" s="41"/>
      <c r="GAY65" s="41"/>
      <c r="GAZ65" s="41"/>
      <c r="GBA65" s="41"/>
      <c r="GBB65" s="41"/>
      <c r="GBC65" s="41"/>
      <c r="GBD65" s="41"/>
      <c r="GBE65" s="41"/>
      <c r="GBF65" s="41"/>
      <c r="GBG65" s="41"/>
      <c r="GBH65" s="41"/>
      <c r="GBI65" s="41"/>
      <c r="GBJ65" s="41"/>
      <c r="GBK65" s="41"/>
      <c r="GBL65" s="41"/>
      <c r="GBM65" s="41"/>
      <c r="GBN65" s="41"/>
      <c r="GBO65" s="41"/>
      <c r="GBP65" s="41"/>
      <c r="GBQ65" s="41"/>
      <c r="GBR65" s="41"/>
      <c r="GBS65" s="41"/>
      <c r="GBT65" s="41"/>
      <c r="GBU65" s="41"/>
      <c r="GBV65" s="41"/>
      <c r="GBW65" s="41"/>
      <c r="GBX65" s="41"/>
      <c r="GBY65" s="41"/>
      <c r="GBZ65" s="41"/>
      <c r="GCA65" s="41"/>
      <c r="GCB65" s="41"/>
      <c r="GCC65" s="41"/>
      <c r="GCD65" s="41"/>
      <c r="GCE65" s="41"/>
      <c r="GCF65" s="41"/>
      <c r="GCG65" s="41"/>
      <c r="GCH65" s="41"/>
      <c r="GCI65" s="41"/>
      <c r="GCJ65" s="41"/>
      <c r="GCK65" s="41"/>
      <c r="GCL65" s="41"/>
      <c r="GCM65" s="41"/>
      <c r="GCN65" s="41"/>
      <c r="GCO65" s="41"/>
      <c r="GCP65" s="41"/>
      <c r="GCQ65" s="41"/>
      <c r="GCR65" s="41"/>
      <c r="GCS65" s="41"/>
      <c r="GCT65" s="41"/>
      <c r="GCU65" s="41"/>
      <c r="GCV65" s="41"/>
      <c r="GCW65" s="41"/>
      <c r="GCX65" s="41"/>
      <c r="GCY65" s="41"/>
      <c r="GCZ65" s="41"/>
      <c r="GDA65" s="41"/>
      <c r="GDB65" s="41"/>
      <c r="GDC65" s="41"/>
      <c r="GDD65" s="41"/>
      <c r="GDE65" s="41"/>
      <c r="GDF65" s="41"/>
      <c r="GDG65" s="41"/>
      <c r="GDH65" s="41"/>
      <c r="GDI65" s="41"/>
      <c r="GDJ65" s="41"/>
      <c r="GDK65" s="41"/>
      <c r="GDL65" s="41"/>
      <c r="GDM65" s="41"/>
      <c r="GDN65" s="41"/>
      <c r="GDO65" s="41"/>
      <c r="GDP65" s="41"/>
      <c r="GDQ65" s="41"/>
      <c r="GDR65" s="41"/>
      <c r="GDS65" s="41"/>
      <c r="GDT65" s="41"/>
      <c r="GDU65" s="41"/>
      <c r="GDV65" s="41"/>
      <c r="GDW65" s="41"/>
      <c r="GDX65" s="41"/>
      <c r="GDY65" s="41"/>
      <c r="GDZ65" s="41"/>
      <c r="GEA65" s="41"/>
      <c r="GEB65" s="41"/>
      <c r="GEC65" s="41"/>
      <c r="GED65" s="41"/>
      <c r="GEE65" s="41"/>
      <c r="GEF65" s="41"/>
      <c r="GEG65" s="41"/>
      <c r="GEH65" s="41"/>
      <c r="GEI65" s="41"/>
      <c r="GEJ65" s="41"/>
      <c r="GEK65" s="41"/>
      <c r="GEL65" s="41"/>
      <c r="GEM65" s="41"/>
      <c r="GEN65" s="41"/>
      <c r="GEO65" s="41"/>
      <c r="GEP65" s="41"/>
      <c r="GEQ65" s="41"/>
      <c r="GER65" s="41"/>
      <c r="GES65" s="41"/>
      <c r="GET65" s="41"/>
      <c r="GEU65" s="41"/>
      <c r="GEV65" s="41"/>
      <c r="GEW65" s="41"/>
      <c r="GEX65" s="41"/>
      <c r="GEY65" s="41"/>
      <c r="GEZ65" s="41"/>
      <c r="GFA65" s="41"/>
      <c r="GFB65" s="41"/>
      <c r="GFC65" s="41"/>
      <c r="GFD65" s="41"/>
      <c r="GFE65" s="41"/>
      <c r="GFF65" s="41"/>
      <c r="GFG65" s="41"/>
      <c r="GFH65" s="41"/>
      <c r="GFI65" s="41"/>
      <c r="GFJ65" s="41"/>
      <c r="GFK65" s="41"/>
      <c r="GFL65" s="41"/>
      <c r="GFM65" s="41"/>
      <c r="GFN65" s="41"/>
      <c r="GFO65" s="41"/>
      <c r="GFP65" s="41"/>
      <c r="GFQ65" s="41"/>
      <c r="GFR65" s="41"/>
      <c r="GFS65" s="41"/>
      <c r="GFT65" s="41"/>
      <c r="GFU65" s="41"/>
      <c r="GFV65" s="41"/>
      <c r="GFW65" s="41"/>
      <c r="GFX65" s="41"/>
      <c r="GFY65" s="41"/>
      <c r="GFZ65" s="41"/>
      <c r="GGA65" s="41"/>
      <c r="GGB65" s="41"/>
      <c r="GGC65" s="41"/>
      <c r="GGD65" s="41"/>
      <c r="GGE65" s="41"/>
      <c r="GGF65" s="41"/>
      <c r="GGG65" s="41"/>
      <c r="GGH65" s="41"/>
      <c r="GGI65" s="41"/>
      <c r="GGJ65" s="41"/>
      <c r="GGK65" s="41"/>
      <c r="GGL65" s="41"/>
      <c r="GGM65" s="41"/>
      <c r="GGN65" s="41"/>
      <c r="GGO65" s="41"/>
      <c r="GGP65" s="41"/>
      <c r="GGQ65" s="41"/>
      <c r="GGR65" s="41"/>
      <c r="GGS65" s="41"/>
      <c r="GGT65" s="41"/>
      <c r="GGU65" s="41"/>
      <c r="GGV65" s="41"/>
      <c r="GGW65" s="41"/>
      <c r="GGX65" s="41"/>
      <c r="GGY65" s="41"/>
      <c r="GGZ65" s="41"/>
      <c r="GHA65" s="41"/>
      <c r="GHB65" s="41"/>
      <c r="GHC65" s="41"/>
      <c r="GHD65" s="41"/>
      <c r="GHE65" s="41"/>
      <c r="GHF65" s="41"/>
      <c r="GHG65" s="41"/>
      <c r="GHH65" s="41"/>
      <c r="GHI65" s="41"/>
      <c r="GHJ65" s="41"/>
      <c r="GHK65" s="41"/>
      <c r="GHL65" s="41"/>
      <c r="GHM65" s="41"/>
      <c r="GHN65" s="41"/>
      <c r="GHO65" s="41"/>
      <c r="GHP65" s="41"/>
      <c r="GHQ65" s="41"/>
      <c r="GHR65" s="41"/>
      <c r="GHS65" s="41"/>
      <c r="GHT65" s="41"/>
      <c r="GHU65" s="41"/>
      <c r="GHV65" s="41"/>
      <c r="GHW65" s="41"/>
      <c r="GHX65" s="41"/>
      <c r="GHY65" s="41"/>
      <c r="GHZ65" s="41"/>
      <c r="GIA65" s="41"/>
      <c r="GIB65" s="41"/>
      <c r="GIC65" s="41"/>
      <c r="GID65" s="41"/>
      <c r="GIE65" s="41"/>
      <c r="GIF65" s="41"/>
      <c r="GIG65" s="41"/>
      <c r="GIH65" s="41"/>
      <c r="GII65" s="41"/>
      <c r="GIJ65" s="41"/>
      <c r="GIK65" s="41"/>
      <c r="GIL65" s="41"/>
      <c r="GIM65" s="41"/>
      <c r="GIN65" s="41"/>
      <c r="GIO65" s="41"/>
      <c r="GIP65" s="41"/>
      <c r="GIQ65" s="41"/>
      <c r="GIR65" s="41"/>
      <c r="GIS65" s="41"/>
      <c r="GIT65" s="41"/>
      <c r="GIU65" s="41"/>
      <c r="GIV65" s="41"/>
      <c r="GIW65" s="41"/>
      <c r="GIX65" s="41"/>
      <c r="GIY65" s="41"/>
      <c r="GIZ65" s="41"/>
      <c r="GJA65" s="41"/>
      <c r="GJB65" s="41"/>
      <c r="GJC65" s="41"/>
      <c r="GJD65" s="41"/>
      <c r="GJE65" s="41"/>
      <c r="GJF65" s="41"/>
      <c r="GJG65" s="41"/>
      <c r="GJH65" s="41"/>
      <c r="GJI65" s="41"/>
      <c r="GJJ65" s="41"/>
      <c r="GJK65" s="41"/>
      <c r="GJL65" s="41"/>
      <c r="GJM65" s="41"/>
      <c r="GJN65" s="41"/>
      <c r="GJO65" s="41"/>
      <c r="GJP65" s="41"/>
      <c r="GJQ65" s="41"/>
      <c r="GJR65" s="41"/>
      <c r="GJS65" s="41"/>
      <c r="GJT65" s="41"/>
      <c r="GJU65" s="41"/>
      <c r="GJV65" s="41"/>
      <c r="GJW65" s="41"/>
      <c r="GJX65" s="41"/>
      <c r="GJY65" s="41"/>
      <c r="GJZ65" s="41"/>
      <c r="GKA65" s="41"/>
      <c r="GKB65" s="41"/>
      <c r="GKC65" s="41"/>
      <c r="GKD65" s="41"/>
      <c r="GKE65" s="41"/>
      <c r="GKF65" s="41"/>
      <c r="GKG65" s="41"/>
      <c r="GKH65" s="41"/>
      <c r="GKI65" s="41"/>
      <c r="GKJ65" s="41"/>
      <c r="GKK65" s="41"/>
      <c r="GKL65" s="41"/>
      <c r="GKM65" s="41"/>
      <c r="GKN65" s="41"/>
      <c r="GKO65" s="41"/>
      <c r="GKP65" s="41"/>
      <c r="GKQ65" s="41"/>
      <c r="GKR65" s="41"/>
      <c r="GKS65" s="41"/>
      <c r="GKT65" s="41"/>
      <c r="GKU65" s="41"/>
      <c r="GKV65" s="41"/>
      <c r="GKW65" s="41"/>
      <c r="GKX65" s="41"/>
      <c r="GKY65" s="41"/>
      <c r="GKZ65" s="41"/>
      <c r="GLA65" s="41"/>
      <c r="GLB65" s="41"/>
      <c r="GLC65" s="41"/>
      <c r="GLD65" s="41"/>
      <c r="GLE65" s="41"/>
      <c r="GLF65" s="41"/>
      <c r="GLG65" s="41"/>
      <c r="GLH65" s="41"/>
      <c r="GLI65" s="41"/>
      <c r="GLJ65" s="41"/>
      <c r="GLK65" s="41"/>
      <c r="GLL65" s="41"/>
      <c r="GLM65" s="41"/>
      <c r="GLN65" s="41"/>
      <c r="GLO65" s="41"/>
      <c r="GLP65" s="41"/>
      <c r="GLQ65" s="41"/>
      <c r="GLR65" s="41"/>
      <c r="GLS65" s="41"/>
      <c r="GLT65" s="41"/>
      <c r="GLU65" s="41"/>
      <c r="GLV65" s="41"/>
      <c r="GLW65" s="41"/>
      <c r="GLX65" s="41"/>
      <c r="GLY65" s="41"/>
      <c r="GLZ65" s="41"/>
      <c r="GMA65" s="41"/>
      <c r="GMB65" s="41"/>
      <c r="GMC65" s="41"/>
      <c r="GMD65" s="41"/>
      <c r="GME65" s="41"/>
      <c r="GMF65" s="41"/>
      <c r="GMG65" s="41"/>
      <c r="GMH65" s="41"/>
      <c r="GMI65" s="41"/>
      <c r="GMJ65" s="41"/>
      <c r="GMK65" s="41"/>
      <c r="GML65" s="41"/>
      <c r="GMM65" s="41"/>
      <c r="GMN65" s="41"/>
      <c r="GMO65" s="41"/>
      <c r="GMP65" s="41"/>
      <c r="GMQ65" s="41"/>
      <c r="GMR65" s="41"/>
      <c r="GMS65" s="41"/>
      <c r="GMT65" s="41"/>
      <c r="GMU65" s="41"/>
      <c r="GMV65" s="41"/>
      <c r="GMW65" s="41"/>
      <c r="GMX65" s="41"/>
      <c r="GMY65" s="41"/>
      <c r="GMZ65" s="41"/>
      <c r="GNA65" s="41"/>
      <c r="GNB65" s="41"/>
      <c r="GNC65" s="41"/>
      <c r="GND65" s="41"/>
      <c r="GNE65" s="41"/>
      <c r="GNF65" s="41"/>
      <c r="GNG65" s="41"/>
      <c r="GNH65" s="41"/>
      <c r="GNI65" s="41"/>
      <c r="GNJ65" s="41"/>
      <c r="GNK65" s="41"/>
      <c r="GNL65" s="41"/>
      <c r="GNM65" s="41"/>
      <c r="GNN65" s="41"/>
      <c r="GNO65" s="41"/>
      <c r="GNP65" s="41"/>
      <c r="GNQ65" s="41"/>
      <c r="GNR65" s="41"/>
      <c r="GNS65" s="41"/>
      <c r="GNT65" s="41"/>
      <c r="GNU65" s="41"/>
      <c r="GNV65" s="41"/>
      <c r="GNW65" s="41"/>
      <c r="GNX65" s="41"/>
      <c r="GNY65" s="41"/>
      <c r="GNZ65" s="41"/>
      <c r="GOA65" s="41"/>
      <c r="GOB65" s="41"/>
      <c r="GOC65" s="41"/>
      <c r="GOD65" s="41"/>
      <c r="GOE65" s="41"/>
      <c r="GOF65" s="41"/>
      <c r="GOG65" s="41"/>
      <c r="GOH65" s="41"/>
      <c r="GOI65" s="41"/>
      <c r="GOJ65" s="41"/>
      <c r="GOK65" s="41"/>
      <c r="GOL65" s="41"/>
      <c r="GOM65" s="41"/>
      <c r="GON65" s="41"/>
      <c r="GOO65" s="41"/>
      <c r="GOP65" s="41"/>
      <c r="GOQ65" s="41"/>
      <c r="GOR65" s="41"/>
      <c r="GOS65" s="41"/>
      <c r="GOT65" s="41"/>
      <c r="GOU65" s="41"/>
      <c r="GOV65" s="41"/>
      <c r="GOW65" s="41"/>
      <c r="GOX65" s="41"/>
      <c r="GOY65" s="41"/>
      <c r="GOZ65" s="41"/>
      <c r="GPA65" s="41"/>
      <c r="GPB65" s="41"/>
      <c r="GPC65" s="41"/>
      <c r="GPD65" s="41"/>
      <c r="GPE65" s="41"/>
      <c r="GPF65" s="41"/>
      <c r="GPG65" s="41"/>
      <c r="GPH65" s="41"/>
      <c r="GPI65" s="41"/>
      <c r="GPJ65" s="41"/>
      <c r="GPK65" s="41"/>
      <c r="GPL65" s="41"/>
      <c r="GPM65" s="41"/>
      <c r="GPN65" s="41"/>
      <c r="GPO65" s="41"/>
      <c r="GPP65" s="41"/>
      <c r="GPQ65" s="41"/>
      <c r="GPR65" s="41"/>
      <c r="GPS65" s="41"/>
      <c r="GPT65" s="41"/>
      <c r="GPU65" s="41"/>
      <c r="GPV65" s="41"/>
      <c r="GPW65" s="41"/>
      <c r="GPX65" s="41"/>
      <c r="GPY65" s="41"/>
      <c r="GPZ65" s="41"/>
      <c r="GQA65" s="41"/>
      <c r="GQB65" s="41"/>
      <c r="GQC65" s="41"/>
      <c r="GQD65" s="41"/>
      <c r="GQE65" s="41"/>
      <c r="GQF65" s="41"/>
      <c r="GQG65" s="41"/>
      <c r="GQH65" s="41"/>
      <c r="GQI65" s="41"/>
      <c r="GQJ65" s="41"/>
      <c r="GQK65" s="41"/>
      <c r="GQL65" s="41"/>
      <c r="GQM65" s="41"/>
      <c r="GQN65" s="41"/>
      <c r="GQO65" s="41"/>
      <c r="GQP65" s="41"/>
      <c r="GQQ65" s="41"/>
      <c r="GQR65" s="41"/>
      <c r="GQS65" s="41"/>
      <c r="GQT65" s="41"/>
      <c r="GQU65" s="41"/>
      <c r="GQV65" s="41"/>
      <c r="GQW65" s="41"/>
      <c r="GQX65" s="41"/>
      <c r="GQY65" s="41"/>
      <c r="GQZ65" s="41"/>
      <c r="GRA65" s="41"/>
      <c r="GRB65" s="41"/>
      <c r="GRC65" s="41"/>
      <c r="GRD65" s="41"/>
      <c r="GRE65" s="41"/>
      <c r="GRF65" s="41"/>
      <c r="GRG65" s="41"/>
      <c r="GRH65" s="41"/>
      <c r="GRI65" s="41"/>
      <c r="GRJ65" s="41"/>
      <c r="GRK65" s="41"/>
      <c r="GRL65" s="41"/>
      <c r="GRM65" s="41"/>
      <c r="GRN65" s="41"/>
      <c r="GRO65" s="41"/>
      <c r="GRP65" s="41"/>
      <c r="GRQ65" s="41"/>
      <c r="GRR65" s="41"/>
      <c r="GRS65" s="41"/>
      <c r="GRT65" s="41"/>
      <c r="GRU65" s="41"/>
      <c r="GRV65" s="41"/>
      <c r="GRW65" s="41"/>
      <c r="GRX65" s="41"/>
      <c r="GRY65" s="41"/>
      <c r="GRZ65" s="41"/>
      <c r="GSA65" s="41"/>
      <c r="GSB65" s="41"/>
      <c r="GSC65" s="41"/>
      <c r="GSD65" s="41"/>
      <c r="GSE65" s="41"/>
      <c r="GSF65" s="41"/>
      <c r="GSG65" s="41"/>
      <c r="GSH65" s="41"/>
      <c r="GSI65" s="41"/>
      <c r="GSJ65" s="41"/>
      <c r="GSK65" s="41"/>
      <c r="GSL65" s="41"/>
      <c r="GSM65" s="41"/>
      <c r="GSN65" s="41"/>
      <c r="GSO65" s="41"/>
      <c r="GSP65" s="41"/>
      <c r="GSQ65" s="41"/>
      <c r="GSR65" s="41"/>
      <c r="GSS65" s="41"/>
      <c r="GST65" s="41"/>
      <c r="GSU65" s="41"/>
      <c r="GSV65" s="41"/>
      <c r="GSW65" s="41"/>
      <c r="GSX65" s="41"/>
      <c r="GSY65" s="41"/>
      <c r="GSZ65" s="41"/>
      <c r="GTA65" s="41"/>
      <c r="GTB65" s="41"/>
      <c r="GTC65" s="41"/>
      <c r="GTD65" s="41"/>
      <c r="GTE65" s="41"/>
      <c r="GTF65" s="41"/>
      <c r="GTG65" s="41"/>
      <c r="GTH65" s="41"/>
      <c r="GTI65" s="41"/>
      <c r="GTJ65" s="41"/>
      <c r="GTK65" s="41"/>
      <c r="GTL65" s="41"/>
      <c r="GTM65" s="41"/>
      <c r="GTN65" s="41"/>
      <c r="GTO65" s="41"/>
      <c r="GTP65" s="41"/>
      <c r="GTQ65" s="41"/>
      <c r="GTR65" s="41"/>
      <c r="GTS65" s="41"/>
      <c r="GTT65" s="41"/>
      <c r="GTU65" s="41"/>
      <c r="GTV65" s="41"/>
      <c r="GTW65" s="41"/>
      <c r="GTX65" s="41"/>
      <c r="GTY65" s="41"/>
      <c r="GTZ65" s="41"/>
      <c r="GUA65" s="41"/>
      <c r="GUB65" s="41"/>
      <c r="GUC65" s="41"/>
      <c r="GUD65" s="41"/>
      <c r="GUE65" s="41"/>
      <c r="GUF65" s="41"/>
      <c r="GUG65" s="41"/>
      <c r="GUH65" s="41"/>
      <c r="GUI65" s="41"/>
      <c r="GUJ65" s="41"/>
      <c r="GUK65" s="41"/>
      <c r="GUL65" s="41"/>
      <c r="GUM65" s="41"/>
      <c r="GUN65" s="41"/>
      <c r="GUO65" s="41"/>
      <c r="GUP65" s="41"/>
      <c r="GUQ65" s="41"/>
      <c r="GUR65" s="41"/>
      <c r="GUS65" s="41"/>
      <c r="GUT65" s="41"/>
      <c r="GUU65" s="41"/>
      <c r="GUV65" s="41"/>
      <c r="GUW65" s="41"/>
      <c r="GUX65" s="41"/>
      <c r="GUY65" s="41"/>
      <c r="GUZ65" s="41"/>
      <c r="GVA65" s="41"/>
      <c r="GVB65" s="41"/>
      <c r="GVC65" s="41"/>
      <c r="GVD65" s="41"/>
      <c r="GVE65" s="41"/>
      <c r="GVF65" s="41"/>
      <c r="GVG65" s="41"/>
      <c r="GVH65" s="41"/>
      <c r="GVI65" s="41"/>
      <c r="GVJ65" s="41"/>
      <c r="GVK65" s="41"/>
      <c r="GVL65" s="41"/>
      <c r="GVM65" s="41"/>
      <c r="GVN65" s="41"/>
      <c r="GVO65" s="41"/>
      <c r="GVP65" s="41"/>
      <c r="GVQ65" s="41"/>
      <c r="GVR65" s="41"/>
      <c r="GVS65" s="41"/>
      <c r="GVT65" s="41"/>
      <c r="GVU65" s="41"/>
      <c r="GVV65" s="41"/>
      <c r="GVW65" s="41"/>
      <c r="GVX65" s="41"/>
      <c r="GVY65" s="41"/>
      <c r="GVZ65" s="41"/>
      <c r="GWA65" s="41"/>
      <c r="GWB65" s="41"/>
      <c r="GWC65" s="41"/>
      <c r="GWD65" s="41"/>
      <c r="GWE65" s="41"/>
      <c r="GWF65" s="41"/>
      <c r="GWG65" s="41"/>
      <c r="GWH65" s="41"/>
      <c r="GWI65" s="41"/>
      <c r="GWJ65" s="41"/>
      <c r="GWK65" s="41"/>
      <c r="GWL65" s="41"/>
      <c r="GWM65" s="41"/>
      <c r="GWN65" s="41"/>
      <c r="GWO65" s="41"/>
      <c r="GWP65" s="41"/>
      <c r="GWQ65" s="41"/>
      <c r="GWR65" s="41"/>
      <c r="GWS65" s="41"/>
      <c r="GWT65" s="41"/>
      <c r="GWU65" s="41"/>
      <c r="GWV65" s="41"/>
      <c r="GWW65" s="41"/>
      <c r="GWX65" s="41"/>
      <c r="GWY65" s="41"/>
      <c r="GWZ65" s="41"/>
      <c r="GXA65" s="41"/>
      <c r="GXB65" s="41"/>
      <c r="GXC65" s="41"/>
      <c r="GXD65" s="41"/>
      <c r="GXE65" s="41"/>
      <c r="GXF65" s="41"/>
      <c r="GXG65" s="41"/>
      <c r="GXH65" s="41"/>
      <c r="GXI65" s="41"/>
      <c r="GXJ65" s="41"/>
      <c r="GXK65" s="41"/>
      <c r="GXL65" s="41"/>
      <c r="GXM65" s="41"/>
      <c r="GXN65" s="41"/>
      <c r="GXO65" s="41"/>
      <c r="GXP65" s="41"/>
      <c r="GXQ65" s="41"/>
      <c r="GXR65" s="41"/>
      <c r="GXS65" s="41"/>
      <c r="GXT65" s="41"/>
      <c r="GXU65" s="41"/>
      <c r="GXV65" s="41"/>
      <c r="GXW65" s="41"/>
      <c r="GXX65" s="41"/>
      <c r="GXY65" s="41"/>
      <c r="GXZ65" s="41"/>
      <c r="GYA65" s="41"/>
      <c r="GYB65" s="41"/>
      <c r="GYC65" s="41"/>
      <c r="GYD65" s="41"/>
      <c r="GYE65" s="41"/>
      <c r="GYF65" s="41"/>
      <c r="GYG65" s="41"/>
      <c r="GYH65" s="41"/>
      <c r="GYI65" s="41"/>
      <c r="GYJ65" s="41"/>
      <c r="GYK65" s="41"/>
      <c r="GYL65" s="41"/>
      <c r="GYM65" s="41"/>
      <c r="GYN65" s="41"/>
      <c r="GYO65" s="41"/>
      <c r="GYP65" s="41"/>
      <c r="GYQ65" s="41"/>
      <c r="GYR65" s="41"/>
      <c r="GYS65" s="41"/>
      <c r="GYT65" s="41"/>
      <c r="GYU65" s="41"/>
      <c r="GYV65" s="41"/>
      <c r="GYW65" s="41"/>
      <c r="GYX65" s="41"/>
      <c r="GYY65" s="41"/>
      <c r="GYZ65" s="41"/>
      <c r="GZA65" s="41"/>
      <c r="GZB65" s="41"/>
      <c r="GZC65" s="41"/>
      <c r="GZD65" s="41"/>
      <c r="GZE65" s="41"/>
      <c r="GZF65" s="41"/>
      <c r="GZG65" s="41"/>
      <c r="GZH65" s="41"/>
      <c r="GZI65" s="41"/>
      <c r="GZJ65" s="41"/>
      <c r="GZK65" s="41"/>
      <c r="GZL65" s="41"/>
      <c r="GZM65" s="41"/>
      <c r="GZN65" s="41"/>
      <c r="GZO65" s="41"/>
      <c r="GZP65" s="41"/>
      <c r="GZQ65" s="41"/>
      <c r="GZR65" s="41"/>
      <c r="GZS65" s="41"/>
      <c r="GZT65" s="41"/>
      <c r="GZU65" s="41"/>
      <c r="GZV65" s="41"/>
      <c r="GZW65" s="41"/>
      <c r="GZX65" s="41"/>
      <c r="GZY65" s="41"/>
      <c r="GZZ65" s="41"/>
      <c r="HAA65" s="41"/>
      <c r="HAB65" s="41"/>
      <c r="HAC65" s="41"/>
      <c r="HAD65" s="41"/>
      <c r="HAE65" s="41"/>
      <c r="HAF65" s="41"/>
      <c r="HAG65" s="41"/>
      <c r="HAH65" s="41"/>
      <c r="HAI65" s="41"/>
      <c r="HAJ65" s="41"/>
      <c r="HAK65" s="41"/>
      <c r="HAL65" s="41"/>
      <c r="HAM65" s="41"/>
      <c r="HAN65" s="41"/>
      <c r="HAO65" s="41"/>
      <c r="HAP65" s="41"/>
      <c r="HAQ65" s="41"/>
      <c r="HAR65" s="41"/>
      <c r="HAS65" s="41"/>
      <c r="HAT65" s="41"/>
      <c r="HAU65" s="41"/>
      <c r="HAV65" s="41"/>
      <c r="HAW65" s="41"/>
      <c r="HAX65" s="41"/>
      <c r="HAY65" s="41"/>
      <c r="HAZ65" s="41"/>
      <c r="HBA65" s="41"/>
      <c r="HBB65" s="41"/>
      <c r="HBC65" s="41"/>
      <c r="HBD65" s="41"/>
      <c r="HBE65" s="41"/>
      <c r="HBF65" s="41"/>
      <c r="HBG65" s="41"/>
      <c r="HBH65" s="41"/>
      <c r="HBI65" s="41"/>
      <c r="HBJ65" s="41"/>
      <c r="HBK65" s="41"/>
      <c r="HBL65" s="41"/>
      <c r="HBM65" s="41"/>
      <c r="HBN65" s="41"/>
      <c r="HBO65" s="41"/>
      <c r="HBP65" s="41"/>
      <c r="HBQ65" s="41"/>
      <c r="HBR65" s="41"/>
      <c r="HBS65" s="41"/>
      <c r="HBT65" s="41"/>
      <c r="HBU65" s="41"/>
      <c r="HBV65" s="41"/>
      <c r="HBW65" s="41"/>
      <c r="HBX65" s="41"/>
      <c r="HBY65" s="41"/>
      <c r="HBZ65" s="41"/>
      <c r="HCA65" s="41"/>
      <c r="HCB65" s="41"/>
      <c r="HCC65" s="41"/>
      <c r="HCD65" s="41"/>
      <c r="HCE65" s="41"/>
      <c r="HCF65" s="41"/>
      <c r="HCG65" s="41"/>
      <c r="HCH65" s="41"/>
      <c r="HCI65" s="41"/>
      <c r="HCJ65" s="41"/>
      <c r="HCK65" s="41"/>
      <c r="HCL65" s="41"/>
      <c r="HCM65" s="41"/>
      <c r="HCN65" s="41"/>
      <c r="HCO65" s="41"/>
      <c r="HCP65" s="41"/>
      <c r="HCQ65" s="41"/>
      <c r="HCR65" s="41"/>
      <c r="HCS65" s="41"/>
      <c r="HCT65" s="41"/>
      <c r="HCU65" s="41"/>
      <c r="HCV65" s="41"/>
      <c r="HCW65" s="41"/>
      <c r="HCX65" s="41"/>
      <c r="HCY65" s="41"/>
      <c r="HCZ65" s="41"/>
      <c r="HDA65" s="41"/>
      <c r="HDB65" s="41"/>
      <c r="HDC65" s="41"/>
      <c r="HDD65" s="41"/>
      <c r="HDE65" s="41"/>
      <c r="HDF65" s="41"/>
      <c r="HDG65" s="41"/>
      <c r="HDH65" s="41"/>
      <c r="HDI65" s="41"/>
      <c r="HDJ65" s="41"/>
      <c r="HDK65" s="41"/>
      <c r="HDL65" s="41"/>
      <c r="HDM65" s="41"/>
      <c r="HDN65" s="41"/>
      <c r="HDO65" s="41"/>
      <c r="HDP65" s="41"/>
      <c r="HDQ65" s="41"/>
      <c r="HDR65" s="41"/>
      <c r="HDS65" s="41"/>
      <c r="HDT65" s="41"/>
      <c r="HDU65" s="41"/>
      <c r="HDV65" s="41"/>
      <c r="HDW65" s="41"/>
      <c r="HDX65" s="41"/>
      <c r="HDY65" s="41"/>
      <c r="HDZ65" s="41"/>
      <c r="HEA65" s="41"/>
      <c r="HEB65" s="41"/>
      <c r="HEC65" s="41"/>
      <c r="HED65" s="41"/>
      <c r="HEE65" s="41"/>
      <c r="HEF65" s="41"/>
      <c r="HEG65" s="41"/>
      <c r="HEH65" s="41"/>
      <c r="HEI65" s="41"/>
      <c r="HEJ65" s="41"/>
      <c r="HEK65" s="41"/>
      <c r="HEL65" s="41"/>
      <c r="HEM65" s="41"/>
      <c r="HEN65" s="41"/>
      <c r="HEO65" s="41"/>
      <c r="HEP65" s="41"/>
      <c r="HEQ65" s="41"/>
      <c r="HER65" s="41"/>
      <c r="HES65" s="41"/>
      <c r="HET65" s="41"/>
      <c r="HEU65" s="41"/>
      <c r="HEV65" s="41"/>
      <c r="HEW65" s="41"/>
      <c r="HEX65" s="41"/>
      <c r="HEY65" s="41"/>
      <c r="HEZ65" s="41"/>
      <c r="HFA65" s="41"/>
      <c r="HFB65" s="41"/>
      <c r="HFC65" s="41"/>
      <c r="HFD65" s="41"/>
      <c r="HFE65" s="41"/>
      <c r="HFF65" s="41"/>
      <c r="HFG65" s="41"/>
      <c r="HFH65" s="41"/>
      <c r="HFI65" s="41"/>
      <c r="HFJ65" s="41"/>
      <c r="HFK65" s="41"/>
      <c r="HFL65" s="41"/>
      <c r="HFM65" s="41"/>
      <c r="HFN65" s="41"/>
      <c r="HFO65" s="41"/>
      <c r="HFP65" s="41"/>
      <c r="HFQ65" s="41"/>
      <c r="HFR65" s="41"/>
      <c r="HFS65" s="41"/>
      <c r="HFT65" s="41"/>
      <c r="HFU65" s="41"/>
      <c r="HFV65" s="41"/>
      <c r="HFW65" s="41"/>
      <c r="HFX65" s="41"/>
      <c r="HFY65" s="41"/>
      <c r="HFZ65" s="41"/>
      <c r="HGA65" s="41"/>
      <c r="HGB65" s="41"/>
      <c r="HGC65" s="41"/>
      <c r="HGD65" s="41"/>
      <c r="HGE65" s="41"/>
      <c r="HGF65" s="41"/>
      <c r="HGG65" s="41"/>
      <c r="HGH65" s="41"/>
      <c r="HGI65" s="41"/>
      <c r="HGJ65" s="41"/>
      <c r="HGK65" s="41"/>
      <c r="HGL65" s="41"/>
      <c r="HGM65" s="41"/>
      <c r="HGN65" s="41"/>
      <c r="HGO65" s="41"/>
      <c r="HGP65" s="41"/>
      <c r="HGQ65" s="41"/>
      <c r="HGR65" s="41"/>
      <c r="HGS65" s="41"/>
      <c r="HGT65" s="41"/>
      <c r="HGU65" s="41"/>
      <c r="HGV65" s="41"/>
      <c r="HGW65" s="41"/>
      <c r="HGX65" s="41"/>
      <c r="HGY65" s="41"/>
      <c r="HGZ65" s="41"/>
      <c r="HHA65" s="41"/>
      <c r="HHB65" s="41"/>
      <c r="HHC65" s="41"/>
      <c r="HHD65" s="41"/>
      <c r="HHE65" s="41"/>
      <c r="HHF65" s="41"/>
      <c r="HHG65" s="41"/>
      <c r="HHH65" s="41"/>
      <c r="HHI65" s="41"/>
      <c r="HHJ65" s="41"/>
      <c r="HHK65" s="41"/>
      <c r="HHL65" s="41"/>
      <c r="HHM65" s="41"/>
      <c r="HHN65" s="41"/>
      <c r="HHO65" s="41"/>
      <c r="HHP65" s="41"/>
      <c r="HHQ65" s="41"/>
      <c r="HHR65" s="41"/>
      <c r="HHS65" s="41"/>
      <c r="HHT65" s="41"/>
      <c r="HHU65" s="41"/>
      <c r="HHV65" s="41"/>
      <c r="HHW65" s="41"/>
      <c r="HHX65" s="41"/>
      <c r="HHY65" s="41"/>
      <c r="HHZ65" s="41"/>
      <c r="HIA65" s="41"/>
      <c r="HIB65" s="41"/>
      <c r="HIC65" s="41"/>
      <c r="HID65" s="41"/>
      <c r="HIE65" s="41"/>
      <c r="HIF65" s="41"/>
      <c r="HIG65" s="41"/>
      <c r="HIH65" s="41"/>
      <c r="HII65" s="41"/>
      <c r="HIJ65" s="41"/>
      <c r="HIK65" s="41"/>
      <c r="HIL65" s="41"/>
      <c r="HIM65" s="41"/>
      <c r="HIN65" s="41"/>
      <c r="HIO65" s="41"/>
      <c r="HIP65" s="41"/>
      <c r="HIQ65" s="41"/>
      <c r="HIR65" s="41"/>
      <c r="HIS65" s="41"/>
      <c r="HIT65" s="41"/>
      <c r="HIU65" s="41"/>
      <c r="HIV65" s="41"/>
      <c r="HIW65" s="41"/>
      <c r="HIX65" s="41"/>
      <c r="HIY65" s="41"/>
      <c r="HIZ65" s="41"/>
      <c r="HJA65" s="41"/>
      <c r="HJB65" s="41"/>
      <c r="HJC65" s="41"/>
      <c r="HJD65" s="41"/>
      <c r="HJE65" s="41"/>
      <c r="HJF65" s="41"/>
      <c r="HJG65" s="41"/>
      <c r="HJH65" s="41"/>
      <c r="HJI65" s="41"/>
      <c r="HJJ65" s="41"/>
      <c r="HJK65" s="41"/>
      <c r="HJL65" s="41"/>
      <c r="HJM65" s="41"/>
      <c r="HJN65" s="41"/>
      <c r="HJO65" s="41"/>
      <c r="HJP65" s="41"/>
      <c r="HJQ65" s="41"/>
      <c r="HJR65" s="41"/>
      <c r="HJS65" s="41"/>
      <c r="HJT65" s="41"/>
      <c r="HJU65" s="41"/>
      <c r="HJV65" s="41"/>
      <c r="HJW65" s="41"/>
      <c r="HJX65" s="41"/>
      <c r="HJY65" s="41"/>
      <c r="HJZ65" s="41"/>
      <c r="HKA65" s="41"/>
      <c r="HKB65" s="41"/>
      <c r="HKC65" s="41"/>
      <c r="HKD65" s="41"/>
      <c r="HKE65" s="41"/>
      <c r="HKF65" s="41"/>
      <c r="HKG65" s="41"/>
      <c r="HKH65" s="41"/>
      <c r="HKI65" s="41"/>
      <c r="HKJ65" s="41"/>
      <c r="HKK65" s="41"/>
      <c r="HKL65" s="41"/>
      <c r="HKM65" s="41"/>
      <c r="HKN65" s="41"/>
      <c r="HKO65" s="41"/>
      <c r="HKP65" s="41"/>
      <c r="HKQ65" s="41"/>
      <c r="HKR65" s="41"/>
      <c r="HKS65" s="41"/>
      <c r="HKT65" s="41"/>
      <c r="HKU65" s="41"/>
      <c r="HKV65" s="41"/>
      <c r="HKW65" s="41"/>
      <c r="HKX65" s="41"/>
      <c r="HKY65" s="41"/>
      <c r="HKZ65" s="41"/>
      <c r="HLA65" s="41"/>
      <c r="HLB65" s="41"/>
      <c r="HLC65" s="41"/>
      <c r="HLD65" s="41"/>
      <c r="HLE65" s="41"/>
      <c r="HLF65" s="41"/>
      <c r="HLG65" s="41"/>
      <c r="HLH65" s="41"/>
      <c r="HLI65" s="41"/>
      <c r="HLJ65" s="41"/>
      <c r="HLK65" s="41"/>
      <c r="HLL65" s="41"/>
      <c r="HLM65" s="41"/>
      <c r="HLN65" s="41"/>
      <c r="HLO65" s="41"/>
      <c r="HLP65" s="41"/>
      <c r="HLQ65" s="41"/>
      <c r="HLR65" s="41"/>
      <c r="HLS65" s="41"/>
      <c r="HLT65" s="41"/>
      <c r="HLU65" s="41"/>
      <c r="HLV65" s="41"/>
      <c r="HLW65" s="41"/>
      <c r="HLX65" s="41"/>
      <c r="HLY65" s="41"/>
      <c r="HLZ65" s="41"/>
      <c r="HMA65" s="41"/>
      <c r="HMB65" s="41"/>
      <c r="HMC65" s="41"/>
      <c r="HMD65" s="41"/>
      <c r="HME65" s="41"/>
      <c r="HMF65" s="41"/>
      <c r="HMG65" s="41"/>
      <c r="HMH65" s="41"/>
      <c r="HMI65" s="41"/>
      <c r="HMJ65" s="41"/>
      <c r="HMK65" s="41"/>
      <c r="HML65" s="41"/>
      <c r="HMM65" s="41"/>
      <c r="HMN65" s="41"/>
      <c r="HMO65" s="41"/>
      <c r="HMP65" s="41"/>
      <c r="HMQ65" s="41"/>
      <c r="HMR65" s="41"/>
      <c r="HMS65" s="41"/>
      <c r="HMT65" s="41"/>
      <c r="HMU65" s="41"/>
      <c r="HMV65" s="41"/>
      <c r="HMW65" s="41"/>
      <c r="HMX65" s="41"/>
      <c r="HMY65" s="41"/>
      <c r="HMZ65" s="41"/>
      <c r="HNA65" s="41"/>
      <c r="HNB65" s="41"/>
      <c r="HNC65" s="41"/>
      <c r="HND65" s="41"/>
      <c r="HNE65" s="41"/>
      <c r="HNF65" s="41"/>
      <c r="HNG65" s="41"/>
      <c r="HNH65" s="41"/>
      <c r="HNI65" s="41"/>
      <c r="HNJ65" s="41"/>
      <c r="HNK65" s="41"/>
      <c r="HNL65" s="41"/>
      <c r="HNM65" s="41"/>
      <c r="HNN65" s="41"/>
      <c r="HNO65" s="41"/>
      <c r="HNP65" s="41"/>
      <c r="HNQ65" s="41"/>
      <c r="HNR65" s="41"/>
      <c r="HNS65" s="41"/>
      <c r="HNT65" s="41"/>
      <c r="HNU65" s="41"/>
      <c r="HNV65" s="41"/>
      <c r="HNW65" s="41"/>
      <c r="HNX65" s="41"/>
      <c r="HNY65" s="41"/>
      <c r="HNZ65" s="41"/>
      <c r="HOA65" s="41"/>
      <c r="HOB65" s="41"/>
      <c r="HOC65" s="41"/>
      <c r="HOD65" s="41"/>
      <c r="HOE65" s="41"/>
      <c r="HOF65" s="41"/>
      <c r="HOG65" s="41"/>
      <c r="HOH65" s="41"/>
      <c r="HOI65" s="41"/>
      <c r="HOJ65" s="41"/>
      <c r="HOK65" s="41"/>
      <c r="HOL65" s="41"/>
      <c r="HOM65" s="41"/>
      <c r="HON65" s="41"/>
      <c r="HOO65" s="41"/>
      <c r="HOP65" s="41"/>
      <c r="HOQ65" s="41"/>
      <c r="HOR65" s="41"/>
      <c r="HOS65" s="41"/>
      <c r="HOT65" s="41"/>
      <c r="HOU65" s="41"/>
      <c r="HOV65" s="41"/>
      <c r="HOW65" s="41"/>
      <c r="HOX65" s="41"/>
      <c r="HOY65" s="41"/>
      <c r="HOZ65" s="41"/>
      <c r="HPA65" s="41"/>
      <c r="HPB65" s="41"/>
      <c r="HPC65" s="41"/>
      <c r="HPD65" s="41"/>
      <c r="HPE65" s="41"/>
      <c r="HPF65" s="41"/>
      <c r="HPG65" s="41"/>
      <c r="HPH65" s="41"/>
      <c r="HPI65" s="41"/>
      <c r="HPJ65" s="41"/>
      <c r="HPK65" s="41"/>
      <c r="HPL65" s="41"/>
      <c r="HPM65" s="41"/>
      <c r="HPN65" s="41"/>
      <c r="HPO65" s="41"/>
      <c r="HPP65" s="41"/>
      <c r="HPQ65" s="41"/>
      <c r="HPR65" s="41"/>
      <c r="HPS65" s="41"/>
      <c r="HPT65" s="41"/>
      <c r="HPU65" s="41"/>
      <c r="HPV65" s="41"/>
      <c r="HPW65" s="41"/>
      <c r="HPX65" s="41"/>
      <c r="HPY65" s="41"/>
      <c r="HPZ65" s="41"/>
      <c r="HQA65" s="41"/>
      <c r="HQB65" s="41"/>
      <c r="HQC65" s="41"/>
      <c r="HQD65" s="41"/>
      <c r="HQE65" s="41"/>
      <c r="HQF65" s="41"/>
      <c r="HQG65" s="41"/>
      <c r="HQH65" s="41"/>
      <c r="HQI65" s="41"/>
      <c r="HQJ65" s="41"/>
      <c r="HQK65" s="41"/>
      <c r="HQL65" s="41"/>
      <c r="HQM65" s="41"/>
      <c r="HQN65" s="41"/>
      <c r="HQO65" s="41"/>
      <c r="HQP65" s="41"/>
      <c r="HQQ65" s="41"/>
      <c r="HQR65" s="41"/>
      <c r="HQS65" s="41"/>
      <c r="HQT65" s="41"/>
      <c r="HQU65" s="41"/>
      <c r="HQV65" s="41"/>
      <c r="HQW65" s="41"/>
      <c r="HQX65" s="41"/>
      <c r="HQY65" s="41"/>
      <c r="HQZ65" s="41"/>
      <c r="HRA65" s="41"/>
      <c r="HRB65" s="41"/>
      <c r="HRC65" s="41"/>
      <c r="HRD65" s="41"/>
      <c r="HRE65" s="41"/>
      <c r="HRF65" s="41"/>
      <c r="HRG65" s="41"/>
      <c r="HRH65" s="41"/>
      <c r="HRI65" s="41"/>
      <c r="HRJ65" s="41"/>
      <c r="HRK65" s="41"/>
      <c r="HRL65" s="41"/>
      <c r="HRM65" s="41"/>
      <c r="HRN65" s="41"/>
      <c r="HRO65" s="41"/>
      <c r="HRP65" s="41"/>
      <c r="HRQ65" s="41"/>
      <c r="HRR65" s="41"/>
      <c r="HRS65" s="41"/>
      <c r="HRT65" s="41"/>
      <c r="HRU65" s="41"/>
      <c r="HRV65" s="41"/>
      <c r="HRW65" s="41"/>
      <c r="HRX65" s="41"/>
      <c r="HRY65" s="41"/>
      <c r="HRZ65" s="41"/>
      <c r="HSA65" s="41"/>
      <c r="HSB65" s="41"/>
      <c r="HSC65" s="41"/>
      <c r="HSD65" s="41"/>
      <c r="HSE65" s="41"/>
      <c r="HSF65" s="41"/>
      <c r="HSG65" s="41"/>
      <c r="HSH65" s="41"/>
      <c r="HSI65" s="41"/>
      <c r="HSJ65" s="41"/>
      <c r="HSK65" s="41"/>
      <c r="HSL65" s="41"/>
      <c r="HSM65" s="41"/>
      <c r="HSN65" s="41"/>
      <c r="HSO65" s="41"/>
      <c r="HSP65" s="41"/>
      <c r="HSQ65" s="41"/>
      <c r="HSR65" s="41"/>
      <c r="HSS65" s="41"/>
      <c r="HST65" s="41"/>
      <c r="HSU65" s="41"/>
      <c r="HSV65" s="41"/>
      <c r="HSW65" s="41"/>
      <c r="HSX65" s="41"/>
      <c r="HSY65" s="41"/>
      <c r="HSZ65" s="41"/>
      <c r="HTA65" s="41"/>
      <c r="HTB65" s="41"/>
      <c r="HTC65" s="41"/>
      <c r="HTD65" s="41"/>
      <c r="HTE65" s="41"/>
      <c r="HTF65" s="41"/>
      <c r="HTG65" s="41"/>
      <c r="HTH65" s="41"/>
      <c r="HTI65" s="41"/>
      <c r="HTJ65" s="41"/>
      <c r="HTK65" s="41"/>
      <c r="HTL65" s="41"/>
      <c r="HTM65" s="41"/>
      <c r="HTN65" s="41"/>
      <c r="HTO65" s="41"/>
      <c r="HTP65" s="41"/>
      <c r="HTQ65" s="41"/>
      <c r="HTR65" s="41"/>
      <c r="HTS65" s="41"/>
      <c r="HTT65" s="41"/>
      <c r="HTU65" s="41"/>
      <c r="HTV65" s="41"/>
      <c r="HTW65" s="41"/>
      <c r="HTX65" s="41"/>
      <c r="HTY65" s="41"/>
      <c r="HTZ65" s="41"/>
      <c r="HUA65" s="41"/>
      <c r="HUB65" s="41"/>
      <c r="HUC65" s="41"/>
      <c r="HUD65" s="41"/>
      <c r="HUE65" s="41"/>
      <c r="HUF65" s="41"/>
      <c r="HUG65" s="41"/>
      <c r="HUH65" s="41"/>
      <c r="HUI65" s="41"/>
      <c r="HUJ65" s="41"/>
      <c r="HUK65" s="41"/>
      <c r="HUL65" s="41"/>
      <c r="HUM65" s="41"/>
      <c r="HUN65" s="41"/>
      <c r="HUO65" s="41"/>
      <c r="HUP65" s="41"/>
      <c r="HUQ65" s="41"/>
      <c r="HUR65" s="41"/>
      <c r="HUS65" s="41"/>
      <c r="HUT65" s="41"/>
      <c r="HUU65" s="41"/>
      <c r="HUV65" s="41"/>
      <c r="HUW65" s="41"/>
      <c r="HUX65" s="41"/>
      <c r="HUY65" s="41"/>
      <c r="HUZ65" s="41"/>
      <c r="HVA65" s="41"/>
      <c r="HVB65" s="41"/>
      <c r="HVC65" s="41"/>
      <c r="HVD65" s="41"/>
      <c r="HVE65" s="41"/>
      <c r="HVF65" s="41"/>
      <c r="HVG65" s="41"/>
      <c r="HVH65" s="41"/>
      <c r="HVI65" s="41"/>
      <c r="HVJ65" s="41"/>
      <c r="HVK65" s="41"/>
      <c r="HVL65" s="41"/>
      <c r="HVM65" s="41"/>
      <c r="HVN65" s="41"/>
      <c r="HVO65" s="41"/>
      <c r="HVP65" s="41"/>
      <c r="HVQ65" s="41"/>
      <c r="HVR65" s="41"/>
      <c r="HVS65" s="41"/>
      <c r="HVT65" s="41"/>
      <c r="HVU65" s="41"/>
      <c r="HVV65" s="41"/>
      <c r="HVW65" s="41"/>
      <c r="HVX65" s="41"/>
      <c r="HVY65" s="41"/>
      <c r="HVZ65" s="41"/>
      <c r="HWA65" s="41"/>
      <c r="HWB65" s="41"/>
      <c r="HWC65" s="41"/>
      <c r="HWD65" s="41"/>
      <c r="HWE65" s="41"/>
      <c r="HWF65" s="41"/>
      <c r="HWG65" s="41"/>
      <c r="HWH65" s="41"/>
      <c r="HWI65" s="41"/>
      <c r="HWJ65" s="41"/>
      <c r="HWK65" s="41"/>
      <c r="HWL65" s="41"/>
      <c r="HWM65" s="41"/>
      <c r="HWN65" s="41"/>
      <c r="HWO65" s="41"/>
      <c r="HWP65" s="41"/>
      <c r="HWQ65" s="41"/>
      <c r="HWR65" s="41"/>
      <c r="HWS65" s="41"/>
      <c r="HWT65" s="41"/>
      <c r="HWU65" s="41"/>
      <c r="HWV65" s="41"/>
      <c r="HWW65" s="41"/>
      <c r="HWX65" s="41"/>
      <c r="HWY65" s="41"/>
      <c r="HWZ65" s="41"/>
      <c r="HXA65" s="41"/>
      <c r="HXB65" s="41"/>
      <c r="HXC65" s="41"/>
      <c r="HXD65" s="41"/>
      <c r="HXE65" s="41"/>
      <c r="HXF65" s="41"/>
      <c r="HXG65" s="41"/>
      <c r="HXH65" s="41"/>
      <c r="HXI65" s="41"/>
      <c r="HXJ65" s="41"/>
      <c r="HXK65" s="41"/>
      <c r="HXL65" s="41"/>
      <c r="HXM65" s="41"/>
      <c r="HXN65" s="41"/>
      <c r="HXO65" s="41"/>
      <c r="HXP65" s="41"/>
      <c r="HXQ65" s="41"/>
      <c r="HXR65" s="41"/>
      <c r="HXS65" s="41"/>
      <c r="HXT65" s="41"/>
      <c r="HXU65" s="41"/>
      <c r="HXV65" s="41"/>
      <c r="HXW65" s="41"/>
      <c r="HXX65" s="41"/>
      <c r="HXY65" s="41"/>
      <c r="HXZ65" s="41"/>
      <c r="HYA65" s="41"/>
      <c r="HYB65" s="41"/>
      <c r="HYC65" s="41"/>
      <c r="HYD65" s="41"/>
      <c r="HYE65" s="41"/>
      <c r="HYF65" s="41"/>
      <c r="HYG65" s="41"/>
      <c r="HYH65" s="41"/>
      <c r="HYI65" s="41"/>
      <c r="HYJ65" s="41"/>
      <c r="HYK65" s="41"/>
      <c r="HYL65" s="41"/>
      <c r="HYM65" s="41"/>
      <c r="HYN65" s="41"/>
      <c r="HYO65" s="41"/>
      <c r="HYP65" s="41"/>
      <c r="HYQ65" s="41"/>
      <c r="HYR65" s="41"/>
      <c r="HYS65" s="41"/>
      <c r="HYT65" s="41"/>
      <c r="HYU65" s="41"/>
      <c r="HYV65" s="41"/>
      <c r="HYW65" s="41"/>
      <c r="HYX65" s="41"/>
      <c r="HYY65" s="41"/>
      <c r="HYZ65" s="41"/>
      <c r="HZA65" s="41"/>
      <c r="HZB65" s="41"/>
      <c r="HZC65" s="41"/>
      <c r="HZD65" s="41"/>
      <c r="HZE65" s="41"/>
      <c r="HZF65" s="41"/>
      <c r="HZG65" s="41"/>
      <c r="HZH65" s="41"/>
      <c r="HZI65" s="41"/>
      <c r="HZJ65" s="41"/>
      <c r="HZK65" s="41"/>
      <c r="HZL65" s="41"/>
      <c r="HZM65" s="41"/>
      <c r="HZN65" s="41"/>
      <c r="HZO65" s="41"/>
      <c r="HZP65" s="41"/>
      <c r="HZQ65" s="41"/>
      <c r="HZR65" s="41"/>
      <c r="HZS65" s="41"/>
      <c r="HZT65" s="41"/>
      <c r="HZU65" s="41"/>
      <c r="HZV65" s="41"/>
      <c r="HZW65" s="41"/>
      <c r="HZX65" s="41"/>
      <c r="HZY65" s="41"/>
      <c r="HZZ65" s="41"/>
      <c r="IAA65" s="41"/>
      <c r="IAB65" s="41"/>
      <c r="IAC65" s="41"/>
      <c r="IAD65" s="41"/>
      <c r="IAE65" s="41"/>
      <c r="IAF65" s="41"/>
      <c r="IAG65" s="41"/>
      <c r="IAH65" s="41"/>
      <c r="IAI65" s="41"/>
      <c r="IAJ65" s="41"/>
      <c r="IAK65" s="41"/>
      <c r="IAL65" s="41"/>
      <c r="IAM65" s="41"/>
      <c r="IAN65" s="41"/>
      <c r="IAO65" s="41"/>
      <c r="IAP65" s="41"/>
      <c r="IAQ65" s="41"/>
      <c r="IAR65" s="41"/>
      <c r="IAS65" s="41"/>
      <c r="IAT65" s="41"/>
      <c r="IAU65" s="41"/>
      <c r="IAV65" s="41"/>
      <c r="IAW65" s="41"/>
      <c r="IAX65" s="41"/>
      <c r="IAY65" s="41"/>
      <c r="IAZ65" s="41"/>
      <c r="IBA65" s="41"/>
      <c r="IBB65" s="41"/>
      <c r="IBC65" s="41"/>
      <c r="IBD65" s="41"/>
      <c r="IBE65" s="41"/>
      <c r="IBF65" s="41"/>
      <c r="IBG65" s="41"/>
      <c r="IBH65" s="41"/>
      <c r="IBI65" s="41"/>
      <c r="IBJ65" s="41"/>
      <c r="IBK65" s="41"/>
      <c r="IBL65" s="41"/>
      <c r="IBM65" s="41"/>
      <c r="IBN65" s="41"/>
      <c r="IBO65" s="41"/>
      <c r="IBP65" s="41"/>
      <c r="IBQ65" s="41"/>
      <c r="IBR65" s="41"/>
      <c r="IBS65" s="41"/>
      <c r="IBT65" s="41"/>
      <c r="IBU65" s="41"/>
      <c r="IBV65" s="41"/>
      <c r="IBW65" s="41"/>
      <c r="IBX65" s="41"/>
      <c r="IBY65" s="41"/>
      <c r="IBZ65" s="41"/>
      <c r="ICA65" s="41"/>
      <c r="ICB65" s="41"/>
      <c r="ICC65" s="41"/>
      <c r="ICD65" s="41"/>
      <c r="ICE65" s="41"/>
      <c r="ICF65" s="41"/>
      <c r="ICG65" s="41"/>
      <c r="ICH65" s="41"/>
      <c r="ICI65" s="41"/>
      <c r="ICJ65" s="41"/>
      <c r="ICK65" s="41"/>
      <c r="ICL65" s="41"/>
      <c r="ICM65" s="41"/>
      <c r="ICN65" s="41"/>
      <c r="ICO65" s="41"/>
      <c r="ICP65" s="41"/>
      <c r="ICQ65" s="41"/>
      <c r="ICR65" s="41"/>
      <c r="ICS65" s="41"/>
      <c r="ICT65" s="41"/>
      <c r="ICU65" s="41"/>
      <c r="ICV65" s="41"/>
      <c r="ICW65" s="41"/>
      <c r="ICX65" s="41"/>
      <c r="ICY65" s="41"/>
      <c r="ICZ65" s="41"/>
      <c r="IDA65" s="41"/>
      <c r="IDB65" s="41"/>
      <c r="IDC65" s="41"/>
      <c r="IDD65" s="41"/>
      <c r="IDE65" s="41"/>
      <c r="IDF65" s="41"/>
      <c r="IDG65" s="41"/>
      <c r="IDH65" s="41"/>
      <c r="IDI65" s="41"/>
      <c r="IDJ65" s="41"/>
      <c r="IDK65" s="41"/>
      <c r="IDL65" s="41"/>
      <c r="IDM65" s="41"/>
      <c r="IDN65" s="41"/>
      <c r="IDO65" s="41"/>
      <c r="IDP65" s="41"/>
      <c r="IDQ65" s="41"/>
      <c r="IDR65" s="41"/>
      <c r="IDS65" s="41"/>
      <c r="IDT65" s="41"/>
      <c r="IDU65" s="41"/>
      <c r="IDV65" s="41"/>
      <c r="IDW65" s="41"/>
      <c r="IDX65" s="41"/>
      <c r="IDY65" s="41"/>
      <c r="IDZ65" s="41"/>
      <c r="IEA65" s="41"/>
      <c r="IEB65" s="41"/>
      <c r="IEC65" s="41"/>
      <c r="IED65" s="41"/>
      <c r="IEE65" s="41"/>
      <c r="IEF65" s="41"/>
      <c r="IEG65" s="41"/>
      <c r="IEH65" s="41"/>
      <c r="IEI65" s="41"/>
      <c r="IEJ65" s="41"/>
      <c r="IEK65" s="41"/>
      <c r="IEL65" s="41"/>
      <c r="IEM65" s="41"/>
      <c r="IEN65" s="41"/>
      <c r="IEO65" s="41"/>
      <c r="IEP65" s="41"/>
      <c r="IEQ65" s="41"/>
      <c r="IER65" s="41"/>
      <c r="IES65" s="41"/>
      <c r="IET65" s="41"/>
      <c r="IEU65" s="41"/>
      <c r="IEV65" s="41"/>
      <c r="IEW65" s="41"/>
      <c r="IEX65" s="41"/>
      <c r="IEY65" s="41"/>
      <c r="IEZ65" s="41"/>
      <c r="IFA65" s="41"/>
      <c r="IFB65" s="41"/>
      <c r="IFC65" s="41"/>
      <c r="IFD65" s="41"/>
      <c r="IFE65" s="41"/>
      <c r="IFF65" s="41"/>
      <c r="IFG65" s="41"/>
      <c r="IFH65" s="41"/>
      <c r="IFI65" s="41"/>
      <c r="IFJ65" s="41"/>
      <c r="IFK65" s="41"/>
      <c r="IFL65" s="41"/>
      <c r="IFM65" s="41"/>
      <c r="IFN65" s="41"/>
      <c r="IFO65" s="41"/>
      <c r="IFP65" s="41"/>
      <c r="IFQ65" s="41"/>
      <c r="IFR65" s="41"/>
      <c r="IFS65" s="41"/>
      <c r="IFT65" s="41"/>
      <c r="IFU65" s="41"/>
      <c r="IFV65" s="41"/>
      <c r="IFW65" s="41"/>
      <c r="IFX65" s="41"/>
      <c r="IFY65" s="41"/>
      <c r="IFZ65" s="41"/>
      <c r="IGA65" s="41"/>
      <c r="IGB65" s="41"/>
      <c r="IGC65" s="41"/>
      <c r="IGD65" s="41"/>
      <c r="IGE65" s="41"/>
      <c r="IGF65" s="41"/>
      <c r="IGG65" s="41"/>
      <c r="IGH65" s="41"/>
      <c r="IGI65" s="41"/>
      <c r="IGJ65" s="41"/>
      <c r="IGK65" s="41"/>
      <c r="IGL65" s="41"/>
      <c r="IGM65" s="41"/>
      <c r="IGN65" s="41"/>
      <c r="IGO65" s="41"/>
      <c r="IGP65" s="41"/>
      <c r="IGQ65" s="41"/>
      <c r="IGR65" s="41"/>
      <c r="IGS65" s="41"/>
      <c r="IGT65" s="41"/>
      <c r="IGU65" s="41"/>
      <c r="IGV65" s="41"/>
      <c r="IGW65" s="41"/>
      <c r="IGX65" s="41"/>
      <c r="IGY65" s="41"/>
      <c r="IGZ65" s="41"/>
      <c r="IHA65" s="41"/>
      <c r="IHB65" s="41"/>
      <c r="IHC65" s="41"/>
      <c r="IHD65" s="41"/>
      <c r="IHE65" s="41"/>
      <c r="IHF65" s="41"/>
      <c r="IHG65" s="41"/>
      <c r="IHH65" s="41"/>
      <c r="IHI65" s="41"/>
      <c r="IHJ65" s="41"/>
      <c r="IHK65" s="41"/>
      <c r="IHL65" s="41"/>
      <c r="IHM65" s="41"/>
      <c r="IHN65" s="41"/>
      <c r="IHO65" s="41"/>
      <c r="IHP65" s="41"/>
      <c r="IHQ65" s="41"/>
      <c r="IHR65" s="41"/>
      <c r="IHS65" s="41"/>
      <c r="IHT65" s="41"/>
      <c r="IHU65" s="41"/>
      <c r="IHV65" s="41"/>
      <c r="IHW65" s="41"/>
      <c r="IHX65" s="41"/>
      <c r="IHY65" s="41"/>
      <c r="IHZ65" s="41"/>
      <c r="IIA65" s="41"/>
      <c r="IIB65" s="41"/>
      <c r="IIC65" s="41"/>
      <c r="IID65" s="41"/>
      <c r="IIE65" s="41"/>
      <c r="IIF65" s="41"/>
      <c r="IIG65" s="41"/>
      <c r="IIH65" s="41"/>
      <c r="III65" s="41"/>
      <c r="IIJ65" s="41"/>
      <c r="IIK65" s="41"/>
      <c r="IIL65" s="41"/>
      <c r="IIM65" s="41"/>
      <c r="IIN65" s="41"/>
      <c r="IIO65" s="41"/>
      <c r="IIP65" s="41"/>
      <c r="IIQ65" s="41"/>
      <c r="IIR65" s="41"/>
      <c r="IIS65" s="41"/>
      <c r="IIT65" s="41"/>
      <c r="IIU65" s="41"/>
      <c r="IIV65" s="41"/>
      <c r="IIW65" s="41"/>
      <c r="IIX65" s="41"/>
      <c r="IIY65" s="41"/>
      <c r="IIZ65" s="41"/>
      <c r="IJA65" s="41"/>
      <c r="IJB65" s="41"/>
      <c r="IJC65" s="41"/>
      <c r="IJD65" s="41"/>
      <c r="IJE65" s="41"/>
      <c r="IJF65" s="41"/>
      <c r="IJG65" s="41"/>
      <c r="IJH65" s="41"/>
      <c r="IJI65" s="41"/>
      <c r="IJJ65" s="41"/>
      <c r="IJK65" s="41"/>
      <c r="IJL65" s="41"/>
      <c r="IJM65" s="41"/>
      <c r="IJN65" s="41"/>
      <c r="IJO65" s="41"/>
      <c r="IJP65" s="41"/>
      <c r="IJQ65" s="41"/>
      <c r="IJR65" s="41"/>
      <c r="IJS65" s="41"/>
      <c r="IJT65" s="41"/>
      <c r="IJU65" s="41"/>
      <c r="IJV65" s="41"/>
      <c r="IJW65" s="41"/>
      <c r="IJX65" s="41"/>
      <c r="IJY65" s="41"/>
      <c r="IJZ65" s="41"/>
      <c r="IKA65" s="41"/>
      <c r="IKB65" s="41"/>
      <c r="IKC65" s="41"/>
      <c r="IKD65" s="41"/>
      <c r="IKE65" s="41"/>
      <c r="IKF65" s="41"/>
      <c r="IKG65" s="41"/>
      <c r="IKH65" s="41"/>
      <c r="IKI65" s="41"/>
      <c r="IKJ65" s="41"/>
      <c r="IKK65" s="41"/>
      <c r="IKL65" s="41"/>
      <c r="IKM65" s="41"/>
      <c r="IKN65" s="41"/>
      <c r="IKO65" s="41"/>
      <c r="IKP65" s="41"/>
      <c r="IKQ65" s="41"/>
      <c r="IKR65" s="41"/>
      <c r="IKS65" s="41"/>
      <c r="IKT65" s="41"/>
      <c r="IKU65" s="41"/>
      <c r="IKV65" s="41"/>
      <c r="IKW65" s="41"/>
      <c r="IKX65" s="41"/>
      <c r="IKY65" s="41"/>
      <c r="IKZ65" s="41"/>
      <c r="ILA65" s="41"/>
      <c r="ILB65" s="41"/>
      <c r="ILC65" s="41"/>
      <c r="ILD65" s="41"/>
      <c r="ILE65" s="41"/>
      <c r="ILF65" s="41"/>
      <c r="ILG65" s="41"/>
      <c r="ILH65" s="41"/>
      <c r="ILI65" s="41"/>
      <c r="ILJ65" s="41"/>
      <c r="ILK65" s="41"/>
      <c r="ILL65" s="41"/>
      <c r="ILM65" s="41"/>
      <c r="ILN65" s="41"/>
      <c r="ILO65" s="41"/>
      <c r="ILP65" s="41"/>
      <c r="ILQ65" s="41"/>
      <c r="ILR65" s="41"/>
      <c r="ILS65" s="41"/>
      <c r="ILT65" s="41"/>
      <c r="ILU65" s="41"/>
      <c r="ILV65" s="41"/>
      <c r="ILW65" s="41"/>
      <c r="ILX65" s="41"/>
      <c r="ILY65" s="41"/>
      <c r="ILZ65" s="41"/>
      <c r="IMA65" s="41"/>
      <c r="IMB65" s="41"/>
      <c r="IMC65" s="41"/>
      <c r="IMD65" s="41"/>
      <c r="IME65" s="41"/>
      <c r="IMF65" s="41"/>
      <c r="IMG65" s="41"/>
      <c r="IMH65" s="41"/>
      <c r="IMI65" s="41"/>
      <c r="IMJ65" s="41"/>
      <c r="IMK65" s="41"/>
      <c r="IML65" s="41"/>
      <c r="IMM65" s="41"/>
      <c r="IMN65" s="41"/>
      <c r="IMO65" s="41"/>
      <c r="IMP65" s="41"/>
      <c r="IMQ65" s="41"/>
      <c r="IMR65" s="41"/>
      <c r="IMS65" s="41"/>
      <c r="IMT65" s="41"/>
      <c r="IMU65" s="41"/>
      <c r="IMV65" s="41"/>
      <c r="IMW65" s="41"/>
      <c r="IMX65" s="41"/>
      <c r="IMY65" s="41"/>
      <c r="IMZ65" s="41"/>
      <c r="INA65" s="41"/>
      <c r="INB65" s="41"/>
      <c r="INC65" s="41"/>
      <c r="IND65" s="41"/>
      <c r="INE65" s="41"/>
      <c r="INF65" s="41"/>
      <c r="ING65" s="41"/>
      <c r="INH65" s="41"/>
      <c r="INI65" s="41"/>
      <c r="INJ65" s="41"/>
      <c r="INK65" s="41"/>
      <c r="INL65" s="41"/>
      <c r="INM65" s="41"/>
      <c r="INN65" s="41"/>
      <c r="INO65" s="41"/>
      <c r="INP65" s="41"/>
      <c r="INQ65" s="41"/>
      <c r="INR65" s="41"/>
      <c r="INS65" s="41"/>
      <c r="INT65" s="41"/>
      <c r="INU65" s="41"/>
      <c r="INV65" s="41"/>
      <c r="INW65" s="41"/>
      <c r="INX65" s="41"/>
      <c r="INY65" s="41"/>
      <c r="INZ65" s="41"/>
      <c r="IOA65" s="41"/>
      <c r="IOB65" s="41"/>
      <c r="IOC65" s="41"/>
      <c r="IOD65" s="41"/>
      <c r="IOE65" s="41"/>
      <c r="IOF65" s="41"/>
      <c r="IOG65" s="41"/>
      <c r="IOH65" s="41"/>
      <c r="IOI65" s="41"/>
      <c r="IOJ65" s="41"/>
      <c r="IOK65" s="41"/>
      <c r="IOL65" s="41"/>
      <c r="IOM65" s="41"/>
      <c r="ION65" s="41"/>
      <c r="IOO65" s="41"/>
      <c r="IOP65" s="41"/>
      <c r="IOQ65" s="41"/>
      <c r="IOR65" s="41"/>
      <c r="IOS65" s="41"/>
      <c r="IOT65" s="41"/>
      <c r="IOU65" s="41"/>
      <c r="IOV65" s="41"/>
      <c r="IOW65" s="41"/>
      <c r="IOX65" s="41"/>
      <c r="IOY65" s="41"/>
      <c r="IOZ65" s="41"/>
      <c r="IPA65" s="41"/>
      <c r="IPB65" s="41"/>
      <c r="IPC65" s="41"/>
      <c r="IPD65" s="41"/>
      <c r="IPE65" s="41"/>
      <c r="IPF65" s="41"/>
      <c r="IPG65" s="41"/>
      <c r="IPH65" s="41"/>
      <c r="IPI65" s="41"/>
      <c r="IPJ65" s="41"/>
      <c r="IPK65" s="41"/>
      <c r="IPL65" s="41"/>
      <c r="IPM65" s="41"/>
      <c r="IPN65" s="41"/>
      <c r="IPO65" s="41"/>
      <c r="IPP65" s="41"/>
      <c r="IPQ65" s="41"/>
      <c r="IPR65" s="41"/>
      <c r="IPS65" s="41"/>
      <c r="IPT65" s="41"/>
      <c r="IPU65" s="41"/>
      <c r="IPV65" s="41"/>
      <c r="IPW65" s="41"/>
      <c r="IPX65" s="41"/>
      <c r="IPY65" s="41"/>
      <c r="IPZ65" s="41"/>
      <c r="IQA65" s="41"/>
      <c r="IQB65" s="41"/>
      <c r="IQC65" s="41"/>
      <c r="IQD65" s="41"/>
      <c r="IQE65" s="41"/>
      <c r="IQF65" s="41"/>
      <c r="IQG65" s="41"/>
      <c r="IQH65" s="41"/>
      <c r="IQI65" s="41"/>
      <c r="IQJ65" s="41"/>
      <c r="IQK65" s="41"/>
      <c r="IQL65" s="41"/>
      <c r="IQM65" s="41"/>
      <c r="IQN65" s="41"/>
      <c r="IQO65" s="41"/>
      <c r="IQP65" s="41"/>
      <c r="IQQ65" s="41"/>
      <c r="IQR65" s="41"/>
      <c r="IQS65" s="41"/>
      <c r="IQT65" s="41"/>
      <c r="IQU65" s="41"/>
      <c r="IQV65" s="41"/>
      <c r="IQW65" s="41"/>
      <c r="IQX65" s="41"/>
      <c r="IQY65" s="41"/>
      <c r="IQZ65" s="41"/>
      <c r="IRA65" s="41"/>
      <c r="IRB65" s="41"/>
      <c r="IRC65" s="41"/>
      <c r="IRD65" s="41"/>
      <c r="IRE65" s="41"/>
      <c r="IRF65" s="41"/>
      <c r="IRG65" s="41"/>
      <c r="IRH65" s="41"/>
      <c r="IRI65" s="41"/>
      <c r="IRJ65" s="41"/>
      <c r="IRK65" s="41"/>
      <c r="IRL65" s="41"/>
      <c r="IRM65" s="41"/>
      <c r="IRN65" s="41"/>
      <c r="IRO65" s="41"/>
      <c r="IRP65" s="41"/>
      <c r="IRQ65" s="41"/>
      <c r="IRR65" s="41"/>
      <c r="IRS65" s="41"/>
      <c r="IRT65" s="41"/>
      <c r="IRU65" s="41"/>
      <c r="IRV65" s="41"/>
      <c r="IRW65" s="41"/>
      <c r="IRX65" s="41"/>
      <c r="IRY65" s="41"/>
      <c r="IRZ65" s="41"/>
      <c r="ISA65" s="41"/>
      <c r="ISB65" s="41"/>
      <c r="ISC65" s="41"/>
      <c r="ISD65" s="41"/>
      <c r="ISE65" s="41"/>
      <c r="ISF65" s="41"/>
      <c r="ISG65" s="41"/>
      <c r="ISH65" s="41"/>
      <c r="ISI65" s="41"/>
      <c r="ISJ65" s="41"/>
      <c r="ISK65" s="41"/>
      <c r="ISL65" s="41"/>
      <c r="ISM65" s="41"/>
      <c r="ISN65" s="41"/>
      <c r="ISO65" s="41"/>
      <c r="ISP65" s="41"/>
      <c r="ISQ65" s="41"/>
      <c r="ISR65" s="41"/>
      <c r="ISS65" s="41"/>
      <c r="IST65" s="41"/>
      <c r="ISU65" s="41"/>
      <c r="ISV65" s="41"/>
      <c r="ISW65" s="41"/>
      <c r="ISX65" s="41"/>
      <c r="ISY65" s="41"/>
      <c r="ISZ65" s="41"/>
      <c r="ITA65" s="41"/>
      <c r="ITB65" s="41"/>
      <c r="ITC65" s="41"/>
      <c r="ITD65" s="41"/>
      <c r="ITE65" s="41"/>
      <c r="ITF65" s="41"/>
      <c r="ITG65" s="41"/>
      <c r="ITH65" s="41"/>
      <c r="ITI65" s="41"/>
      <c r="ITJ65" s="41"/>
      <c r="ITK65" s="41"/>
      <c r="ITL65" s="41"/>
      <c r="ITM65" s="41"/>
      <c r="ITN65" s="41"/>
      <c r="ITO65" s="41"/>
      <c r="ITP65" s="41"/>
      <c r="ITQ65" s="41"/>
      <c r="ITR65" s="41"/>
      <c r="ITS65" s="41"/>
      <c r="ITT65" s="41"/>
      <c r="ITU65" s="41"/>
      <c r="ITV65" s="41"/>
      <c r="ITW65" s="41"/>
      <c r="ITX65" s="41"/>
      <c r="ITY65" s="41"/>
      <c r="ITZ65" s="41"/>
      <c r="IUA65" s="41"/>
      <c r="IUB65" s="41"/>
      <c r="IUC65" s="41"/>
      <c r="IUD65" s="41"/>
      <c r="IUE65" s="41"/>
      <c r="IUF65" s="41"/>
      <c r="IUG65" s="41"/>
      <c r="IUH65" s="41"/>
      <c r="IUI65" s="41"/>
      <c r="IUJ65" s="41"/>
      <c r="IUK65" s="41"/>
      <c r="IUL65" s="41"/>
      <c r="IUM65" s="41"/>
      <c r="IUN65" s="41"/>
      <c r="IUO65" s="41"/>
      <c r="IUP65" s="41"/>
      <c r="IUQ65" s="41"/>
      <c r="IUR65" s="41"/>
      <c r="IUS65" s="41"/>
      <c r="IUT65" s="41"/>
      <c r="IUU65" s="41"/>
      <c r="IUV65" s="41"/>
      <c r="IUW65" s="41"/>
      <c r="IUX65" s="41"/>
      <c r="IUY65" s="41"/>
      <c r="IUZ65" s="41"/>
      <c r="IVA65" s="41"/>
      <c r="IVB65" s="41"/>
      <c r="IVC65" s="41"/>
      <c r="IVD65" s="41"/>
      <c r="IVE65" s="41"/>
      <c r="IVF65" s="41"/>
      <c r="IVG65" s="41"/>
      <c r="IVH65" s="41"/>
      <c r="IVI65" s="41"/>
      <c r="IVJ65" s="41"/>
      <c r="IVK65" s="41"/>
      <c r="IVL65" s="41"/>
      <c r="IVM65" s="41"/>
      <c r="IVN65" s="41"/>
      <c r="IVO65" s="41"/>
      <c r="IVP65" s="41"/>
      <c r="IVQ65" s="41"/>
      <c r="IVR65" s="41"/>
      <c r="IVS65" s="41"/>
      <c r="IVT65" s="41"/>
      <c r="IVU65" s="41"/>
      <c r="IVV65" s="41"/>
      <c r="IVW65" s="41"/>
      <c r="IVX65" s="41"/>
      <c r="IVY65" s="41"/>
      <c r="IVZ65" s="41"/>
      <c r="IWA65" s="41"/>
      <c r="IWB65" s="41"/>
      <c r="IWC65" s="41"/>
      <c r="IWD65" s="41"/>
      <c r="IWE65" s="41"/>
      <c r="IWF65" s="41"/>
      <c r="IWG65" s="41"/>
      <c r="IWH65" s="41"/>
      <c r="IWI65" s="41"/>
      <c r="IWJ65" s="41"/>
      <c r="IWK65" s="41"/>
      <c r="IWL65" s="41"/>
      <c r="IWM65" s="41"/>
      <c r="IWN65" s="41"/>
      <c r="IWO65" s="41"/>
      <c r="IWP65" s="41"/>
      <c r="IWQ65" s="41"/>
      <c r="IWR65" s="41"/>
      <c r="IWS65" s="41"/>
      <c r="IWT65" s="41"/>
      <c r="IWU65" s="41"/>
      <c r="IWV65" s="41"/>
      <c r="IWW65" s="41"/>
      <c r="IWX65" s="41"/>
      <c r="IWY65" s="41"/>
      <c r="IWZ65" s="41"/>
      <c r="IXA65" s="41"/>
      <c r="IXB65" s="41"/>
      <c r="IXC65" s="41"/>
      <c r="IXD65" s="41"/>
      <c r="IXE65" s="41"/>
      <c r="IXF65" s="41"/>
      <c r="IXG65" s="41"/>
      <c r="IXH65" s="41"/>
      <c r="IXI65" s="41"/>
      <c r="IXJ65" s="41"/>
      <c r="IXK65" s="41"/>
      <c r="IXL65" s="41"/>
      <c r="IXM65" s="41"/>
      <c r="IXN65" s="41"/>
      <c r="IXO65" s="41"/>
      <c r="IXP65" s="41"/>
      <c r="IXQ65" s="41"/>
      <c r="IXR65" s="41"/>
      <c r="IXS65" s="41"/>
      <c r="IXT65" s="41"/>
      <c r="IXU65" s="41"/>
      <c r="IXV65" s="41"/>
      <c r="IXW65" s="41"/>
      <c r="IXX65" s="41"/>
      <c r="IXY65" s="41"/>
      <c r="IXZ65" s="41"/>
      <c r="IYA65" s="41"/>
      <c r="IYB65" s="41"/>
      <c r="IYC65" s="41"/>
      <c r="IYD65" s="41"/>
      <c r="IYE65" s="41"/>
      <c r="IYF65" s="41"/>
      <c r="IYG65" s="41"/>
      <c r="IYH65" s="41"/>
      <c r="IYI65" s="41"/>
      <c r="IYJ65" s="41"/>
      <c r="IYK65" s="41"/>
      <c r="IYL65" s="41"/>
      <c r="IYM65" s="41"/>
      <c r="IYN65" s="41"/>
      <c r="IYO65" s="41"/>
      <c r="IYP65" s="41"/>
      <c r="IYQ65" s="41"/>
      <c r="IYR65" s="41"/>
      <c r="IYS65" s="41"/>
      <c r="IYT65" s="41"/>
      <c r="IYU65" s="41"/>
      <c r="IYV65" s="41"/>
      <c r="IYW65" s="41"/>
      <c r="IYX65" s="41"/>
      <c r="IYY65" s="41"/>
      <c r="IYZ65" s="41"/>
      <c r="IZA65" s="41"/>
      <c r="IZB65" s="41"/>
      <c r="IZC65" s="41"/>
      <c r="IZD65" s="41"/>
      <c r="IZE65" s="41"/>
      <c r="IZF65" s="41"/>
      <c r="IZG65" s="41"/>
      <c r="IZH65" s="41"/>
      <c r="IZI65" s="41"/>
      <c r="IZJ65" s="41"/>
      <c r="IZK65" s="41"/>
      <c r="IZL65" s="41"/>
      <c r="IZM65" s="41"/>
      <c r="IZN65" s="41"/>
      <c r="IZO65" s="41"/>
      <c r="IZP65" s="41"/>
      <c r="IZQ65" s="41"/>
      <c r="IZR65" s="41"/>
      <c r="IZS65" s="41"/>
      <c r="IZT65" s="41"/>
      <c r="IZU65" s="41"/>
      <c r="IZV65" s="41"/>
      <c r="IZW65" s="41"/>
      <c r="IZX65" s="41"/>
      <c r="IZY65" s="41"/>
      <c r="IZZ65" s="41"/>
      <c r="JAA65" s="41"/>
      <c r="JAB65" s="41"/>
      <c r="JAC65" s="41"/>
      <c r="JAD65" s="41"/>
      <c r="JAE65" s="41"/>
      <c r="JAF65" s="41"/>
      <c r="JAG65" s="41"/>
      <c r="JAH65" s="41"/>
      <c r="JAI65" s="41"/>
      <c r="JAJ65" s="41"/>
      <c r="JAK65" s="41"/>
      <c r="JAL65" s="41"/>
      <c r="JAM65" s="41"/>
      <c r="JAN65" s="41"/>
      <c r="JAO65" s="41"/>
      <c r="JAP65" s="41"/>
      <c r="JAQ65" s="41"/>
      <c r="JAR65" s="41"/>
      <c r="JAS65" s="41"/>
      <c r="JAT65" s="41"/>
      <c r="JAU65" s="41"/>
      <c r="JAV65" s="41"/>
      <c r="JAW65" s="41"/>
      <c r="JAX65" s="41"/>
      <c r="JAY65" s="41"/>
      <c r="JAZ65" s="41"/>
      <c r="JBA65" s="41"/>
      <c r="JBB65" s="41"/>
      <c r="JBC65" s="41"/>
      <c r="JBD65" s="41"/>
      <c r="JBE65" s="41"/>
      <c r="JBF65" s="41"/>
      <c r="JBG65" s="41"/>
      <c r="JBH65" s="41"/>
      <c r="JBI65" s="41"/>
      <c r="JBJ65" s="41"/>
      <c r="JBK65" s="41"/>
      <c r="JBL65" s="41"/>
      <c r="JBM65" s="41"/>
      <c r="JBN65" s="41"/>
      <c r="JBO65" s="41"/>
      <c r="JBP65" s="41"/>
      <c r="JBQ65" s="41"/>
      <c r="JBR65" s="41"/>
      <c r="JBS65" s="41"/>
      <c r="JBT65" s="41"/>
      <c r="JBU65" s="41"/>
      <c r="JBV65" s="41"/>
      <c r="JBW65" s="41"/>
      <c r="JBX65" s="41"/>
      <c r="JBY65" s="41"/>
      <c r="JBZ65" s="41"/>
      <c r="JCA65" s="41"/>
      <c r="JCB65" s="41"/>
      <c r="JCC65" s="41"/>
      <c r="JCD65" s="41"/>
      <c r="JCE65" s="41"/>
      <c r="JCF65" s="41"/>
      <c r="JCG65" s="41"/>
      <c r="JCH65" s="41"/>
      <c r="JCI65" s="41"/>
      <c r="JCJ65" s="41"/>
      <c r="JCK65" s="41"/>
      <c r="JCL65" s="41"/>
      <c r="JCM65" s="41"/>
      <c r="JCN65" s="41"/>
      <c r="JCO65" s="41"/>
      <c r="JCP65" s="41"/>
      <c r="JCQ65" s="41"/>
      <c r="JCR65" s="41"/>
      <c r="JCS65" s="41"/>
      <c r="JCT65" s="41"/>
      <c r="JCU65" s="41"/>
      <c r="JCV65" s="41"/>
      <c r="JCW65" s="41"/>
      <c r="JCX65" s="41"/>
      <c r="JCY65" s="41"/>
      <c r="JCZ65" s="41"/>
      <c r="JDA65" s="41"/>
      <c r="JDB65" s="41"/>
      <c r="JDC65" s="41"/>
      <c r="JDD65" s="41"/>
      <c r="JDE65" s="41"/>
      <c r="JDF65" s="41"/>
      <c r="JDG65" s="41"/>
      <c r="JDH65" s="41"/>
      <c r="JDI65" s="41"/>
      <c r="JDJ65" s="41"/>
      <c r="JDK65" s="41"/>
      <c r="JDL65" s="41"/>
      <c r="JDM65" s="41"/>
      <c r="JDN65" s="41"/>
      <c r="JDO65" s="41"/>
      <c r="JDP65" s="41"/>
      <c r="JDQ65" s="41"/>
      <c r="JDR65" s="41"/>
      <c r="JDS65" s="41"/>
      <c r="JDT65" s="41"/>
      <c r="JDU65" s="41"/>
      <c r="JDV65" s="41"/>
      <c r="JDW65" s="41"/>
      <c r="JDX65" s="41"/>
      <c r="JDY65" s="41"/>
      <c r="JDZ65" s="41"/>
      <c r="JEA65" s="41"/>
      <c r="JEB65" s="41"/>
      <c r="JEC65" s="41"/>
      <c r="JED65" s="41"/>
      <c r="JEE65" s="41"/>
      <c r="JEF65" s="41"/>
      <c r="JEG65" s="41"/>
      <c r="JEH65" s="41"/>
      <c r="JEI65" s="41"/>
      <c r="JEJ65" s="41"/>
      <c r="JEK65" s="41"/>
      <c r="JEL65" s="41"/>
      <c r="JEM65" s="41"/>
      <c r="JEN65" s="41"/>
      <c r="JEO65" s="41"/>
      <c r="JEP65" s="41"/>
      <c r="JEQ65" s="41"/>
      <c r="JER65" s="41"/>
      <c r="JES65" s="41"/>
      <c r="JET65" s="41"/>
      <c r="JEU65" s="41"/>
      <c r="JEV65" s="41"/>
      <c r="JEW65" s="41"/>
      <c r="JEX65" s="41"/>
      <c r="JEY65" s="41"/>
      <c r="JEZ65" s="41"/>
      <c r="JFA65" s="41"/>
      <c r="JFB65" s="41"/>
      <c r="JFC65" s="41"/>
      <c r="JFD65" s="41"/>
      <c r="JFE65" s="41"/>
      <c r="JFF65" s="41"/>
      <c r="JFG65" s="41"/>
      <c r="JFH65" s="41"/>
      <c r="JFI65" s="41"/>
      <c r="JFJ65" s="41"/>
      <c r="JFK65" s="41"/>
      <c r="JFL65" s="41"/>
      <c r="JFM65" s="41"/>
      <c r="JFN65" s="41"/>
      <c r="JFO65" s="41"/>
      <c r="JFP65" s="41"/>
      <c r="JFQ65" s="41"/>
      <c r="JFR65" s="41"/>
      <c r="JFS65" s="41"/>
      <c r="JFT65" s="41"/>
      <c r="JFU65" s="41"/>
      <c r="JFV65" s="41"/>
      <c r="JFW65" s="41"/>
      <c r="JFX65" s="41"/>
      <c r="JFY65" s="41"/>
      <c r="JFZ65" s="41"/>
      <c r="JGA65" s="41"/>
      <c r="JGB65" s="41"/>
      <c r="JGC65" s="41"/>
      <c r="JGD65" s="41"/>
      <c r="JGE65" s="41"/>
      <c r="JGF65" s="41"/>
      <c r="JGG65" s="41"/>
      <c r="JGH65" s="41"/>
      <c r="JGI65" s="41"/>
      <c r="JGJ65" s="41"/>
      <c r="JGK65" s="41"/>
      <c r="JGL65" s="41"/>
      <c r="JGM65" s="41"/>
      <c r="JGN65" s="41"/>
      <c r="JGO65" s="41"/>
      <c r="JGP65" s="41"/>
      <c r="JGQ65" s="41"/>
      <c r="JGR65" s="41"/>
      <c r="JGS65" s="41"/>
      <c r="JGT65" s="41"/>
      <c r="JGU65" s="41"/>
      <c r="JGV65" s="41"/>
      <c r="JGW65" s="41"/>
      <c r="JGX65" s="41"/>
      <c r="JGY65" s="41"/>
      <c r="JGZ65" s="41"/>
      <c r="JHA65" s="41"/>
      <c r="JHB65" s="41"/>
      <c r="JHC65" s="41"/>
      <c r="JHD65" s="41"/>
      <c r="JHE65" s="41"/>
      <c r="JHF65" s="41"/>
      <c r="JHG65" s="41"/>
      <c r="JHH65" s="41"/>
      <c r="JHI65" s="41"/>
      <c r="JHJ65" s="41"/>
      <c r="JHK65" s="41"/>
      <c r="JHL65" s="41"/>
      <c r="JHM65" s="41"/>
      <c r="JHN65" s="41"/>
      <c r="JHO65" s="41"/>
      <c r="JHP65" s="41"/>
      <c r="JHQ65" s="41"/>
      <c r="JHR65" s="41"/>
      <c r="JHS65" s="41"/>
      <c r="JHT65" s="41"/>
      <c r="JHU65" s="41"/>
      <c r="JHV65" s="41"/>
      <c r="JHW65" s="41"/>
      <c r="JHX65" s="41"/>
      <c r="JHY65" s="41"/>
      <c r="JHZ65" s="41"/>
      <c r="JIA65" s="41"/>
      <c r="JIB65" s="41"/>
      <c r="JIC65" s="41"/>
      <c r="JID65" s="41"/>
      <c r="JIE65" s="41"/>
      <c r="JIF65" s="41"/>
      <c r="JIG65" s="41"/>
      <c r="JIH65" s="41"/>
      <c r="JII65" s="41"/>
      <c r="JIJ65" s="41"/>
      <c r="JIK65" s="41"/>
      <c r="JIL65" s="41"/>
      <c r="JIM65" s="41"/>
      <c r="JIN65" s="41"/>
      <c r="JIO65" s="41"/>
      <c r="JIP65" s="41"/>
      <c r="JIQ65" s="41"/>
      <c r="JIR65" s="41"/>
      <c r="JIS65" s="41"/>
      <c r="JIT65" s="41"/>
      <c r="JIU65" s="41"/>
      <c r="JIV65" s="41"/>
      <c r="JIW65" s="41"/>
      <c r="JIX65" s="41"/>
      <c r="JIY65" s="41"/>
      <c r="JIZ65" s="41"/>
      <c r="JJA65" s="41"/>
      <c r="JJB65" s="41"/>
      <c r="JJC65" s="41"/>
      <c r="JJD65" s="41"/>
      <c r="JJE65" s="41"/>
      <c r="JJF65" s="41"/>
      <c r="JJG65" s="41"/>
      <c r="JJH65" s="41"/>
      <c r="JJI65" s="41"/>
      <c r="JJJ65" s="41"/>
      <c r="JJK65" s="41"/>
      <c r="JJL65" s="41"/>
      <c r="JJM65" s="41"/>
      <c r="JJN65" s="41"/>
      <c r="JJO65" s="41"/>
      <c r="JJP65" s="41"/>
      <c r="JJQ65" s="41"/>
      <c r="JJR65" s="41"/>
      <c r="JJS65" s="41"/>
      <c r="JJT65" s="41"/>
      <c r="JJU65" s="41"/>
      <c r="JJV65" s="41"/>
      <c r="JJW65" s="41"/>
      <c r="JJX65" s="41"/>
      <c r="JJY65" s="41"/>
      <c r="JJZ65" s="41"/>
      <c r="JKA65" s="41"/>
      <c r="JKB65" s="41"/>
      <c r="JKC65" s="41"/>
      <c r="JKD65" s="41"/>
      <c r="JKE65" s="41"/>
      <c r="JKF65" s="41"/>
      <c r="JKG65" s="41"/>
      <c r="JKH65" s="41"/>
      <c r="JKI65" s="41"/>
      <c r="JKJ65" s="41"/>
      <c r="JKK65" s="41"/>
      <c r="JKL65" s="41"/>
      <c r="JKM65" s="41"/>
      <c r="JKN65" s="41"/>
      <c r="JKO65" s="41"/>
      <c r="JKP65" s="41"/>
      <c r="JKQ65" s="41"/>
      <c r="JKR65" s="41"/>
      <c r="JKS65" s="41"/>
      <c r="JKT65" s="41"/>
      <c r="JKU65" s="41"/>
      <c r="JKV65" s="41"/>
      <c r="JKW65" s="41"/>
      <c r="JKX65" s="41"/>
      <c r="JKY65" s="41"/>
      <c r="JKZ65" s="41"/>
      <c r="JLA65" s="41"/>
      <c r="JLB65" s="41"/>
      <c r="JLC65" s="41"/>
      <c r="JLD65" s="41"/>
      <c r="JLE65" s="41"/>
      <c r="JLF65" s="41"/>
      <c r="JLG65" s="41"/>
      <c r="JLH65" s="41"/>
      <c r="JLI65" s="41"/>
      <c r="JLJ65" s="41"/>
      <c r="JLK65" s="41"/>
      <c r="JLL65" s="41"/>
      <c r="JLM65" s="41"/>
      <c r="JLN65" s="41"/>
      <c r="JLO65" s="41"/>
      <c r="JLP65" s="41"/>
      <c r="JLQ65" s="41"/>
      <c r="JLR65" s="41"/>
      <c r="JLS65" s="41"/>
      <c r="JLT65" s="41"/>
      <c r="JLU65" s="41"/>
      <c r="JLV65" s="41"/>
      <c r="JLW65" s="41"/>
      <c r="JLX65" s="41"/>
      <c r="JLY65" s="41"/>
      <c r="JLZ65" s="41"/>
      <c r="JMA65" s="41"/>
      <c r="JMB65" s="41"/>
      <c r="JMC65" s="41"/>
      <c r="JMD65" s="41"/>
      <c r="JME65" s="41"/>
      <c r="JMF65" s="41"/>
      <c r="JMG65" s="41"/>
      <c r="JMH65" s="41"/>
      <c r="JMI65" s="41"/>
      <c r="JMJ65" s="41"/>
      <c r="JMK65" s="41"/>
      <c r="JML65" s="41"/>
      <c r="JMM65" s="41"/>
      <c r="JMN65" s="41"/>
      <c r="JMO65" s="41"/>
      <c r="JMP65" s="41"/>
      <c r="JMQ65" s="41"/>
      <c r="JMR65" s="41"/>
      <c r="JMS65" s="41"/>
      <c r="JMT65" s="41"/>
      <c r="JMU65" s="41"/>
      <c r="JMV65" s="41"/>
      <c r="JMW65" s="41"/>
      <c r="JMX65" s="41"/>
      <c r="JMY65" s="41"/>
      <c r="JMZ65" s="41"/>
      <c r="JNA65" s="41"/>
      <c r="JNB65" s="41"/>
      <c r="JNC65" s="41"/>
      <c r="JND65" s="41"/>
      <c r="JNE65" s="41"/>
      <c r="JNF65" s="41"/>
      <c r="JNG65" s="41"/>
      <c r="JNH65" s="41"/>
      <c r="JNI65" s="41"/>
      <c r="JNJ65" s="41"/>
      <c r="JNK65" s="41"/>
      <c r="JNL65" s="41"/>
      <c r="JNM65" s="41"/>
      <c r="JNN65" s="41"/>
      <c r="JNO65" s="41"/>
      <c r="JNP65" s="41"/>
      <c r="JNQ65" s="41"/>
      <c r="JNR65" s="41"/>
      <c r="JNS65" s="41"/>
      <c r="JNT65" s="41"/>
      <c r="JNU65" s="41"/>
      <c r="JNV65" s="41"/>
      <c r="JNW65" s="41"/>
      <c r="JNX65" s="41"/>
      <c r="JNY65" s="41"/>
      <c r="JNZ65" s="41"/>
      <c r="JOA65" s="41"/>
      <c r="JOB65" s="41"/>
      <c r="JOC65" s="41"/>
      <c r="JOD65" s="41"/>
      <c r="JOE65" s="41"/>
      <c r="JOF65" s="41"/>
      <c r="JOG65" s="41"/>
      <c r="JOH65" s="41"/>
      <c r="JOI65" s="41"/>
      <c r="JOJ65" s="41"/>
      <c r="JOK65" s="41"/>
      <c r="JOL65" s="41"/>
      <c r="JOM65" s="41"/>
      <c r="JON65" s="41"/>
      <c r="JOO65" s="41"/>
      <c r="JOP65" s="41"/>
      <c r="JOQ65" s="41"/>
      <c r="JOR65" s="41"/>
      <c r="JOS65" s="41"/>
      <c r="JOT65" s="41"/>
      <c r="JOU65" s="41"/>
      <c r="JOV65" s="41"/>
      <c r="JOW65" s="41"/>
      <c r="JOX65" s="41"/>
      <c r="JOY65" s="41"/>
      <c r="JOZ65" s="41"/>
      <c r="JPA65" s="41"/>
      <c r="JPB65" s="41"/>
      <c r="JPC65" s="41"/>
      <c r="JPD65" s="41"/>
      <c r="JPE65" s="41"/>
      <c r="JPF65" s="41"/>
      <c r="JPG65" s="41"/>
      <c r="JPH65" s="41"/>
      <c r="JPI65" s="41"/>
      <c r="JPJ65" s="41"/>
      <c r="JPK65" s="41"/>
      <c r="JPL65" s="41"/>
      <c r="JPM65" s="41"/>
      <c r="JPN65" s="41"/>
      <c r="JPO65" s="41"/>
      <c r="JPP65" s="41"/>
      <c r="JPQ65" s="41"/>
      <c r="JPR65" s="41"/>
      <c r="JPS65" s="41"/>
      <c r="JPT65" s="41"/>
      <c r="JPU65" s="41"/>
      <c r="JPV65" s="41"/>
      <c r="JPW65" s="41"/>
      <c r="JPX65" s="41"/>
      <c r="JPY65" s="41"/>
      <c r="JPZ65" s="41"/>
      <c r="JQA65" s="41"/>
      <c r="JQB65" s="41"/>
      <c r="JQC65" s="41"/>
      <c r="JQD65" s="41"/>
      <c r="JQE65" s="41"/>
      <c r="JQF65" s="41"/>
      <c r="JQG65" s="41"/>
      <c r="JQH65" s="41"/>
      <c r="JQI65" s="41"/>
      <c r="JQJ65" s="41"/>
      <c r="JQK65" s="41"/>
      <c r="JQL65" s="41"/>
      <c r="JQM65" s="41"/>
      <c r="JQN65" s="41"/>
      <c r="JQO65" s="41"/>
      <c r="JQP65" s="41"/>
      <c r="JQQ65" s="41"/>
      <c r="JQR65" s="41"/>
      <c r="JQS65" s="41"/>
      <c r="JQT65" s="41"/>
      <c r="JQU65" s="41"/>
      <c r="JQV65" s="41"/>
      <c r="JQW65" s="41"/>
      <c r="JQX65" s="41"/>
      <c r="JQY65" s="41"/>
      <c r="JQZ65" s="41"/>
      <c r="JRA65" s="41"/>
      <c r="JRB65" s="41"/>
      <c r="JRC65" s="41"/>
      <c r="JRD65" s="41"/>
      <c r="JRE65" s="41"/>
      <c r="JRF65" s="41"/>
      <c r="JRG65" s="41"/>
      <c r="JRH65" s="41"/>
      <c r="JRI65" s="41"/>
      <c r="JRJ65" s="41"/>
      <c r="JRK65" s="41"/>
      <c r="JRL65" s="41"/>
      <c r="JRM65" s="41"/>
      <c r="JRN65" s="41"/>
      <c r="JRO65" s="41"/>
      <c r="JRP65" s="41"/>
      <c r="JRQ65" s="41"/>
      <c r="JRR65" s="41"/>
      <c r="JRS65" s="41"/>
      <c r="JRT65" s="41"/>
      <c r="JRU65" s="41"/>
      <c r="JRV65" s="41"/>
      <c r="JRW65" s="41"/>
      <c r="JRX65" s="41"/>
      <c r="JRY65" s="41"/>
      <c r="JRZ65" s="41"/>
      <c r="JSA65" s="41"/>
      <c r="JSB65" s="41"/>
      <c r="JSC65" s="41"/>
      <c r="JSD65" s="41"/>
      <c r="JSE65" s="41"/>
      <c r="JSF65" s="41"/>
      <c r="JSG65" s="41"/>
      <c r="JSH65" s="41"/>
      <c r="JSI65" s="41"/>
      <c r="JSJ65" s="41"/>
      <c r="JSK65" s="41"/>
      <c r="JSL65" s="41"/>
      <c r="JSM65" s="41"/>
      <c r="JSN65" s="41"/>
      <c r="JSO65" s="41"/>
      <c r="JSP65" s="41"/>
      <c r="JSQ65" s="41"/>
      <c r="JSR65" s="41"/>
      <c r="JSS65" s="41"/>
      <c r="JST65" s="41"/>
      <c r="JSU65" s="41"/>
      <c r="JSV65" s="41"/>
      <c r="JSW65" s="41"/>
      <c r="JSX65" s="41"/>
      <c r="JSY65" s="41"/>
      <c r="JSZ65" s="41"/>
      <c r="JTA65" s="41"/>
      <c r="JTB65" s="41"/>
      <c r="JTC65" s="41"/>
      <c r="JTD65" s="41"/>
      <c r="JTE65" s="41"/>
      <c r="JTF65" s="41"/>
      <c r="JTG65" s="41"/>
      <c r="JTH65" s="41"/>
      <c r="JTI65" s="41"/>
      <c r="JTJ65" s="41"/>
      <c r="JTK65" s="41"/>
      <c r="JTL65" s="41"/>
      <c r="JTM65" s="41"/>
      <c r="JTN65" s="41"/>
      <c r="JTO65" s="41"/>
      <c r="JTP65" s="41"/>
      <c r="JTQ65" s="41"/>
      <c r="JTR65" s="41"/>
      <c r="JTS65" s="41"/>
      <c r="JTT65" s="41"/>
      <c r="JTU65" s="41"/>
      <c r="JTV65" s="41"/>
      <c r="JTW65" s="41"/>
      <c r="JTX65" s="41"/>
      <c r="JTY65" s="41"/>
      <c r="JTZ65" s="41"/>
      <c r="JUA65" s="41"/>
      <c r="JUB65" s="41"/>
      <c r="JUC65" s="41"/>
      <c r="JUD65" s="41"/>
      <c r="JUE65" s="41"/>
      <c r="JUF65" s="41"/>
      <c r="JUG65" s="41"/>
      <c r="JUH65" s="41"/>
      <c r="JUI65" s="41"/>
      <c r="JUJ65" s="41"/>
      <c r="JUK65" s="41"/>
      <c r="JUL65" s="41"/>
      <c r="JUM65" s="41"/>
      <c r="JUN65" s="41"/>
      <c r="JUO65" s="41"/>
      <c r="JUP65" s="41"/>
      <c r="JUQ65" s="41"/>
      <c r="JUR65" s="41"/>
      <c r="JUS65" s="41"/>
      <c r="JUT65" s="41"/>
      <c r="JUU65" s="41"/>
      <c r="JUV65" s="41"/>
      <c r="JUW65" s="41"/>
      <c r="JUX65" s="41"/>
      <c r="JUY65" s="41"/>
      <c r="JUZ65" s="41"/>
      <c r="JVA65" s="41"/>
      <c r="JVB65" s="41"/>
      <c r="JVC65" s="41"/>
      <c r="JVD65" s="41"/>
      <c r="JVE65" s="41"/>
      <c r="JVF65" s="41"/>
      <c r="JVG65" s="41"/>
      <c r="JVH65" s="41"/>
      <c r="JVI65" s="41"/>
      <c r="JVJ65" s="41"/>
      <c r="JVK65" s="41"/>
      <c r="JVL65" s="41"/>
      <c r="JVM65" s="41"/>
      <c r="JVN65" s="41"/>
      <c r="JVO65" s="41"/>
      <c r="JVP65" s="41"/>
      <c r="JVQ65" s="41"/>
      <c r="JVR65" s="41"/>
      <c r="JVS65" s="41"/>
      <c r="JVT65" s="41"/>
      <c r="JVU65" s="41"/>
      <c r="JVV65" s="41"/>
      <c r="JVW65" s="41"/>
      <c r="JVX65" s="41"/>
      <c r="JVY65" s="41"/>
      <c r="JVZ65" s="41"/>
      <c r="JWA65" s="41"/>
      <c r="JWB65" s="41"/>
      <c r="JWC65" s="41"/>
      <c r="JWD65" s="41"/>
      <c r="JWE65" s="41"/>
      <c r="JWF65" s="41"/>
      <c r="JWG65" s="41"/>
      <c r="JWH65" s="41"/>
      <c r="JWI65" s="41"/>
      <c r="JWJ65" s="41"/>
      <c r="JWK65" s="41"/>
      <c r="JWL65" s="41"/>
      <c r="JWM65" s="41"/>
      <c r="JWN65" s="41"/>
      <c r="JWO65" s="41"/>
      <c r="JWP65" s="41"/>
      <c r="JWQ65" s="41"/>
      <c r="JWR65" s="41"/>
      <c r="JWS65" s="41"/>
      <c r="JWT65" s="41"/>
      <c r="JWU65" s="41"/>
      <c r="JWV65" s="41"/>
      <c r="JWW65" s="41"/>
      <c r="JWX65" s="41"/>
      <c r="JWY65" s="41"/>
      <c r="JWZ65" s="41"/>
      <c r="JXA65" s="41"/>
      <c r="JXB65" s="41"/>
      <c r="JXC65" s="41"/>
      <c r="JXD65" s="41"/>
      <c r="JXE65" s="41"/>
      <c r="JXF65" s="41"/>
      <c r="JXG65" s="41"/>
      <c r="JXH65" s="41"/>
      <c r="JXI65" s="41"/>
      <c r="JXJ65" s="41"/>
      <c r="JXK65" s="41"/>
      <c r="JXL65" s="41"/>
      <c r="JXM65" s="41"/>
      <c r="JXN65" s="41"/>
      <c r="JXO65" s="41"/>
      <c r="JXP65" s="41"/>
      <c r="JXQ65" s="41"/>
      <c r="JXR65" s="41"/>
      <c r="JXS65" s="41"/>
      <c r="JXT65" s="41"/>
      <c r="JXU65" s="41"/>
      <c r="JXV65" s="41"/>
      <c r="JXW65" s="41"/>
      <c r="JXX65" s="41"/>
      <c r="JXY65" s="41"/>
      <c r="JXZ65" s="41"/>
      <c r="JYA65" s="41"/>
      <c r="JYB65" s="41"/>
      <c r="JYC65" s="41"/>
      <c r="JYD65" s="41"/>
      <c r="JYE65" s="41"/>
      <c r="JYF65" s="41"/>
      <c r="JYG65" s="41"/>
      <c r="JYH65" s="41"/>
      <c r="JYI65" s="41"/>
      <c r="JYJ65" s="41"/>
      <c r="JYK65" s="41"/>
      <c r="JYL65" s="41"/>
      <c r="JYM65" s="41"/>
      <c r="JYN65" s="41"/>
      <c r="JYO65" s="41"/>
      <c r="JYP65" s="41"/>
      <c r="JYQ65" s="41"/>
      <c r="JYR65" s="41"/>
      <c r="JYS65" s="41"/>
      <c r="JYT65" s="41"/>
      <c r="JYU65" s="41"/>
      <c r="JYV65" s="41"/>
      <c r="JYW65" s="41"/>
      <c r="JYX65" s="41"/>
      <c r="JYY65" s="41"/>
      <c r="JYZ65" s="41"/>
      <c r="JZA65" s="41"/>
      <c r="JZB65" s="41"/>
      <c r="JZC65" s="41"/>
      <c r="JZD65" s="41"/>
      <c r="JZE65" s="41"/>
      <c r="JZF65" s="41"/>
      <c r="JZG65" s="41"/>
      <c r="JZH65" s="41"/>
      <c r="JZI65" s="41"/>
      <c r="JZJ65" s="41"/>
      <c r="JZK65" s="41"/>
      <c r="JZL65" s="41"/>
      <c r="JZM65" s="41"/>
      <c r="JZN65" s="41"/>
      <c r="JZO65" s="41"/>
      <c r="JZP65" s="41"/>
      <c r="JZQ65" s="41"/>
      <c r="JZR65" s="41"/>
      <c r="JZS65" s="41"/>
      <c r="JZT65" s="41"/>
      <c r="JZU65" s="41"/>
      <c r="JZV65" s="41"/>
      <c r="JZW65" s="41"/>
      <c r="JZX65" s="41"/>
      <c r="JZY65" s="41"/>
      <c r="JZZ65" s="41"/>
      <c r="KAA65" s="41"/>
      <c r="KAB65" s="41"/>
      <c r="KAC65" s="41"/>
      <c r="KAD65" s="41"/>
      <c r="KAE65" s="41"/>
      <c r="KAF65" s="41"/>
      <c r="KAG65" s="41"/>
      <c r="KAH65" s="41"/>
      <c r="KAI65" s="41"/>
      <c r="KAJ65" s="41"/>
      <c r="KAK65" s="41"/>
      <c r="KAL65" s="41"/>
      <c r="KAM65" s="41"/>
      <c r="KAN65" s="41"/>
      <c r="KAO65" s="41"/>
      <c r="KAP65" s="41"/>
      <c r="KAQ65" s="41"/>
      <c r="KAR65" s="41"/>
      <c r="KAS65" s="41"/>
      <c r="KAT65" s="41"/>
      <c r="KAU65" s="41"/>
      <c r="KAV65" s="41"/>
      <c r="KAW65" s="41"/>
      <c r="KAX65" s="41"/>
      <c r="KAY65" s="41"/>
      <c r="KAZ65" s="41"/>
      <c r="KBA65" s="41"/>
      <c r="KBB65" s="41"/>
      <c r="KBC65" s="41"/>
      <c r="KBD65" s="41"/>
      <c r="KBE65" s="41"/>
      <c r="KBF65" s="41"/>
      <c r="KBG65" s="41"/>
      <c r="KBH65" s="41"/>
      <c r="KBI65" s="41"/>
      <c r="KBJ65" s="41"/>
      <c r="KBK65" s="41"/>
      <c r="KBL65" s="41"/>
      <c r="KBM65" s="41"/>
      <c r="KBN65" s="41"/>
      <c r="KBO65" s="41"/>
      <c r="KBP65" s="41"/>
      <c r="KBQ65" s="41"/>
      <c r="KBR65" s="41"/>
      <c r="KBS65" s="41"/>
      <c r="KBT65" s="41"/>
      <c r="KBU65" s="41"/>
      <c r="KBV65" s="41"/>
      <c r="KBW65" s="41"/>
      <c r="KBX65" s="41"/>
      <c r="KBY65" s="41"/>
      <c r="KBZ65" s="41"/>
      <c r="KCA65" s="41"/>
      <c r="KCB65" s="41"/>
      <c r="KCC65" s="41"/>
      <c r="KCD65" s="41"/>
      <c r="KCE65" s="41"/>
      <c r="KCF65" s="41"/>
      <c r="KCG65" s="41"/>
      <c r="KCH65" s="41"/>
      <c r="KCI65" s="41"/>
      <c r="KCJ65" s="41"/>
      <c r="KCK65" s="41"/>
      <c r="KCL65" s="41"/>
      <c r="KCM65" s="41"/>
      <c r="KCN65" s="41"/>
      <c r="KCO65" s="41"/>
      <c r="KCP65" s="41"/>
      <c r="KCQ65" s="41"/>
      <c r="KCR65" s="41"/>
      <c r="KCS65" s="41"/>
      <c r="KCT65" s="41"/>
      <c r="KCU65" s="41"/>
      <c r="KCV65" s="41"/>
      <c r="KCW65" s="41"/>
      <c r="KCX65" s="41"/>
      <c r="KCY65" s="41"/>
      <c r="KCZ65" s="41"/>
      <c r="KDA65" s="41"/>
      <c r="KDB65" s="41"/>
      <c r="KDC65" s="41"/>
      <c r="KDD65" s="41"/>
      <c r="KDE65" s="41"/>
      <c r="KDF65" s="41"/>
      <c r="KDG65" s="41"/>
      <c r="KDH65" s="41"/>
      <c r="KDI65" s="41"/>
      <c r="KDJ65" s="41"/>
      <c r="KDK65" s="41"/>
      <c r="KDL65" s="41"/>
      <c r="KDM65" s="41"/>
      <c r="KDN65" s="41"/>
      <c r="KDO65" s="41"/>
      <c r="KDP65" s="41"/>
      <c r="KDQ65" s="41"/>
      <c r="KDR65" s="41"/>
      <c r="KDS65" s="41"/>
      <c r="KDT65" s="41"/>
      <c r="KDU65" s="41"/>
      <c r="KDV65" s="41"/>
      <c r="KDW65" s="41"/>
      <c r="KDX65" s="41"/>
      <c r="KDY65" s="41"/>
      <c r="KDZ65" s="41"/>
      <c r="KEA65" s="41"/>
      <c r="KEB65" s="41"/>
      <c r="KEC65" s="41"/>
      <c r="KED65" s="41"/>
      <c r="KEE65" s="41"/>
      <c r="KEF65" s="41"/>
      <c r="KEG65" s="41"/>
      <c r="KEH65" s="41"/>
      <c r="KEI65" s="41"/>
      <c r="KEJ65" s="41"/>
      <c r="KEK65" s="41"/>
      <c r="KEL65" s="41"/>
      <c r="KEM65" s="41"/>
      <c r="KEN65" s="41"/>
      <c r="KEO65" s="41"/>
      <c r="KEP65" s="41"/>
      <c r="KEQ65" s="41"/>
      <c r="KER65" s="41"/>
      <c r="KES65" s="41"/>
      <c r="KET65" s="41"/>
      <c r="KEU65" s="41"/>
      <c r="KEV65" s="41"/>
      <c r="KEW65" s="41"/>
      <c r="KEX65" s="41"/>
      <c r="KEY65" s="41"/>
      <c r="KEZ65" s="41"/>
      <c r="KFA65" s="41"/>
      <c r="KFB65" s="41"/>
      <c r="KFC65" s="41"/>
      <c r="KFD65" s="41"/>
      <c r="KFE65" s="41"/>
      <c r="KFF65" s="41"/>
      <c r="KFG65" s="41"/>
      <c r="KFH65" s="41"/>
      <c r="KFI65" s="41"/>
      <c r="KFJ65" s="41"/>
      <c r="KFK65" s="41"/>
      <c r="KFL65" s="41"/>
      <c r="KFM65" s="41"/>
      <c r="KFN65" s="41"/>
      <c r="KFO65" s="41"/>
      <c r="KFP65" s="41"/>
      <c r="KFQ65" s="41"/>
      <c r="KFR65" s="41"/>
      <c r="KFS65" s="41"/>
      <c r="KFT65" s="41"/>
      <c r="KFU65" s="41"/>
      <c r="KFV65" s="41"/>
      <c r="KFW65" s="41"/>
      <c r="KFX65" s="41"/>
      <c r="KFY65" s="41"/>
      <c r="KFZ65" s="41"/>
      <c r="KGA65" s="41"/>
      <c r="KGB65" s="41"/>
      <c r="KGC65" s="41"/>
      <c r="KGD65" s="41"/>
      <c r="KGE65" s="41"/>
      <c r="KGF65" s="41"/>
      <c r="KGG65" s="41"/>
      <c r="KGH65" s="41"/>
      <c r="KGI65" s="41"/>
      <c r="KGJ65" s="41"/>
      <c r="KGK65" s="41"/>
      <c r="KGL65" s="41"/>
      <c r="KGM65" s="41"/>
      <c r="KGN65" s="41"/>
      <c r="KGO65" s="41"/>
      <c r="KGP65" s="41"/>
      <c r="KGQ65" s="41"/>
      <c r="KGR65" s="41"/>
      <c r="KGS65" s="41"/>
      <c r="KGT65" s="41"/>
      <c r="KGU65" s="41"/>
      <c r="KGV65" s="41"/>
      <c r="KGW65" s="41"/>
      <c r="KGX65" s="41"/>
      <c r="KGY65" s="41"/>
      <c r="KGZ65" s="41"/>
      <c r="KHA65" s="41"/>
      <c r="KHB65" s="41"/>
      <c r="KHC65" s="41"/>
      <c r="KHD65" s="41"/>
      <c r="KHE65" s="41"/>
      <c r="KHF65" s="41"/>
      <c r="KHG65" s="41"/>
      <c r="KHH65" s="41"/>
      <c r="KHI65" s="41"/>
      <c r="KHJ65" s="41"/>
      <c r="KHK65" s="41"/>
      <c r="KHL65" s="41"/>
      <c r="KHM65" s="41"/>
      <c r="KHN65" s="41"/>
      <c r="KHO65" s="41"/>
      <c r="KHP65" s="41"/>
      <c r="KHQ65" s="41"/>
      <c r="KHR65" s="41"/>
      <c r="KHS65" s="41"/>
      <c r="KHT65" s="41"/>
      <c r="KHU65" s="41"/>
      <c r="KHV65" s="41"/>
      <c r="KHW65" s="41"/>
      <c r="KHX65" s="41"/>
      <c r="KHY65" s="41"/>
      <c r="KHZ65" s="41"/>
      <c r="KIA65" s="41"/>
      <c r="KIB65" s="41"/>
      <c r="KIC65" s="41"/>
      <c r="KID65" s="41"/>
      <c r="KIE65" s="41"/>
      <c r="KIF65" s="41"/>
      <c r="KIG65" s="41"/>
      <c r="KIH65" s="41"/>
      <c r="KII65" s="41"/>
      <c r="KIJ65" s="41"/>
      <c r="KIK65" s="41"/>
      <c r="KIL65" s="41"/>
      <c r="KIM65" s="41"/>
      <c r="KIN65" s="41"/>
      <c r="KIO65" s="41"/>
      <c r="KIP65" s="41"/>
      <c r="KIQ65" s="41"/>
      <c r="KIR65" s="41"/>
      <c r="KIS65" s="41"/>
      <c r="KIT65" s="41"/>
      <c r="KIU65" s="41"/>
      <c r="KIV65" s="41"/>
      <c r="KIW65" s="41"/>
      <c r="KIX65" s="41"/>
      <c r="KIY65" s="41"/>
      <c r="KIZ65" s="41"/>
      <c r="KJA65" s="41"/>
      <c r="KJB65" s="41"/>
      <c r="KJC65" s="41"/>
      <c r="KJD65" s="41"/>
      <c r="KJE65" s="41"/>
      <c r="KJF65" s="41"/>
      <c r="KJG65" s="41"/>
      <c r="KJH65" s="41"/>
      <c r="KJI65" s="41"/>
      <c r="KJJ65" s="41"/>
      <c r="KJK65" s="41"/>
      <c r="KJL65" s="41"/>
      <c r="KJM65" s="41"/>
      <c r="KJN65" s="41"/>
      <c r="KJO65" s="41"/>
      <c r="KJP65" s="41"/>
      <c r="KJQ65" s="41"/>
      <c r="KJR65" s="41"/>
      <c r="KJS65" s="41"/>
      <c r="KJT65" s="41"/>
      <c r="KJU65" s="41"/>
      <c r="KJV65" s="41"/>
      <c r="KJW65" s="41"/>
      <c r="KJX65" s="41"/>
      <c r="KJY65" s="41"/>
      <c r="KJZ65" s="41"/>
      <c r="KKA65" s="41"/>
      <c r="KKB65" s="41"/>
      <c r="KKC65" s="41"/>
      <c r="KKD65" s="41"/>
      <c r="KKE65" s="41"/>
      <c r="KKF65" s="41"/>
      <c r="KKG65" s="41"/>
      <c r="KKH65" s="41"/>
      <c r="KKI65" s="41"/>
      <c r="KKJ65" s="41"/>
      <c r="KKK65" s="41"/>
      <c r="KKL65" s="41"/>
      <c r="KKM65" s="41"/>
      <c r="KKN65" s="41"/>
      <c r="KKO65" s="41"/>
      <c r="KKP65" s="41"/>
      <c r="KKQ65" s="41"/>
      <c r="KKR65" s="41"/>
      <c r="KKS65" s="41"/>
      <c r="KKT65" s="41"/>
      <c r="KKU65" s="41"/>
      <c r="KKV65" s="41"/>
      <c r="KKW65" s="41"/>
      <c r="KKX65" s="41"/>
      <c r="KKY65" s="41"/>
      <c r="KKZ65" s="41"/>
      <c r="KLA65" s="41"/>
      <c r="KLB65" s="41"/>
      <c r="KLC65" s="41"/>
      <c r="KLD65" s="41"/>
      <c r="KLE65" s="41"/>
      <c r="KLF65" s="41"/>
      <c r="KLG65" s="41"/>
      <c r="KLH65" s="41"/>
      <c r="KLI65" s="41"/>
      <c r="KLJ65" s="41"/>
      <c r="KLK65" s="41"/>
      <c r="KLL65" s="41"/>
      <c r="KLM65" s="41"/>
      <c r="KLN65" s="41"/>
      <c r="KLO65" s="41"/>
      <c r="KLP65" s="41"/>
      <c r="KLQ65" s="41"/>
      <c r="KLR65" s="41"/>
      <c r="KLS65" s="41"/>
      <c r="KLT65" s="41"/>
      <c r="KLU65" s="41"/>
      <c r="KLV65" s="41"/>
      <c r="KLW65" s="41"/>
      <c r="KLX65" s="41"/>
      <c r="KLY65" s="41"/>
      <c r="KLZ65" s="41"/>
      <c r="KMA65" s="41"/>
      <c r="KMB65" s="41"/>
      <c r="KMC65" s="41"/>
      <c r="KMD65" s="41"/>
      <c r="KME65" s="41"/>
      <c r="KMF65" s="41"/>
      <c r="KMG65" s="41"/>
      <c r="KMH65" s="41"/>
      <c r="KMI65" s="41"/>
      <c r="KMJ65" s="41"/>
      <c r="KMK65" s="41"/>
      <c r="KML65" s="41"/>
      <c r="KMM65" s="41"/>
      <c r="KMN65" s="41"/>
      <c r="KMO65" s="41"/>
      <c r="KMP65" s="41"/>
      <c r="KMQ65" s="41"/>
      <c r="KMR65" s="41"/>
      <c r="KMS65" s="41"/>
      <c r="KMT65" s="41"/>
      <c r="KMU65" s="41"/>
      <c r="KMV65" s="41"/>
      <c r="KMW65" s="41"/>
      <c r="KMX65" s="41"/>
      <c r="KMY65" s="41"/>
      <c r="KMZ65" s="41"/>
      <c r="KNA65" s="41"/>
      <c r="KNB65" s="41"/>
      <c r="KNC65" s="41"/>
      <c r="KND65" s="41"/>
      <c r="KNE65" s="41"/>
      <c r="KNF65" s="41"/>
      <c r="KNG65" s="41"/>
      <c r="KNH65" s="41"/>
      <c r="KNI65" s="41"/>
      <c r="KNJ65" s="41"/>
      <c r="KNK65" s="41"/>
      <c r="KNL65" s="41"/>
      <c r="KNM65" s="41"/>
      <c r="KNN65" s="41"/>
      <c r="KNO65" s="41"/>
      <c r="KNP65" s="41"/>
      <c r="KNQ65" s="41"/>
      <c r="KNR65" s="41"/>
      <c r="KNS65" s="41"/>
      <c r="KNT65" s="41"/>
      <c r="KNU65" s="41"/>
      <c r="KNV65" s="41"/>
      <c r="KNW65" s="41"/>
      <c r="KNX65" s="41"/>
      <c r="KNY65" s="41"/>
      <c r="KNZ65" s="41"/>
      <c r="KOA65" s="41"/>
      <c r="KOB65" s="41"/>
      <c r="KOC65" s="41"/>
      <c r="KOD65" s="41"/>
      <c r="KOE65" s="41"/>
      <c r="KOF65" s="41"/>
      <c r="KOG65" s="41"/>
      <c r="KOH65" s="41"/>
      <c r="KOI65" s="41"/>
      <c r="KOJ65" s="41"/>
      <c r="KOK65" s="41"/>
      <c r="KOL65" s="41"/>
      <c r="KOM65" s="41"/>
      <c r="KON65" s="41"/>
      <c r="KOO65" s="41"/>
      <c r="KOP65" s="41"/>
      <c r="KOQ65" s="41"/>
      <c r="KOR65" s="41"/>
      <c r="KOS65" s="41"/>
      <c r="KOT65" s="41"/>
      <c r="KOU65" s="41"/>
      <c r="KOV65" s="41"/>
      <c r="KOW65" s="41"/>
      <c r="KOX65" s="41"/>
      <c r="KOY65" s="41"/>
      <c r="KOZ65" s="41"/>
      <c r="KPA65" s="41"/>
      <c r="KPB65" s="41"/>
      <c r="KPC65" s="41"/>
      <c r="KPD65" s="41"/>
      <c r="KPE65" s="41"/>
      <c r="KPF65" s="41"/>
      <c r="KPG65" s="41"/>
      <c r="KPH65" s="41"/>
      <c r="KPI65" s="41"/>
      <c r="KPJ65" s="41"/>
      <c r="KPK65" s="41"/>
      <c r="KPL65" s="41"/>
      <c r="KPM65" s="41"/>
      <c r="KPN65" s="41"/>
      <c r="KPO65" s="41"/>
      <c r="KPP65" s="41"/>
      <c r="KPQ65" s="41"/>
      <c r="KPR65" s="41"/>
      <c r="KPS65" s="41"/>
      <c r="KPT65" s="41"/>
      <c r="KPU65" s="41"/>
      <c r="KPV65" s="41"/>
      <c r="KPW65" s="41"/>
      <c r="KPX65" s="41"/>
      <c r="KPY65" s="41"/>
      <c r="KPZ65" s="41"/>
      <c r="KQA65" s="41"/>
      <c r="KQB65" s="41"/>
      <c r="KQC65" s="41"/>
      <c r="KQD65" s="41"/>
      <c r="KQE65" s="41"/>
      <c r="KQF65" s="41"/>
      <c r="KQG65" s="41"/>
      <c r="KQH65" s="41"/>
      <c r="KQI65" s="41"/>
      <c r="KQJ65" s="41"/>
      <c r="KQK65" s="41"/>
      <c r="KQL65" s="41"/>
      <c r="KQM65" s="41"/>
      <c r="KQN65" s="41"/>
      <c r="KQO65" s="41"/>
      <c r="KQP65" s="41"/>
      <c r="KQQ65" s="41"/>
      <c r="KQR65" s="41"/>
      <c r="KQS65" s="41"/>
      <c r="KQT65" s="41"/>
      <c r="KQU65" s="41"/>
      <c r="KQV65" s="41"/>
      <c r="KQW65" s="41"/>
      <c r="KQX65" s="41"/>
      <c r="KQY65" s="41"/>
      <c r="KQZ65" s="41"/>
      <c r="KRA65" s="41"/>
      <c r="KRB65" s="41"/>
      <c r="KRC65" s="41"/>
      <c r="KRD65" s="41"/>
      <c r="KRE65" s="41"/>
      <c r="KRF65" s="41"/>
      <c r="KRG65" s="41"/>
      <c r="KRH65" s="41"/>
      <c r="KRI65" s="41"/>
      <c r="KRJ65" s="41"/>
      <c r="KRK65" s="41"/>
      <c r="KRL65" s="41"/>
      <c r="KRM65" s="41"/>
      <c r="KRN65" s="41"/>
      <c r="KRO65" s="41"/>
      <c r="KRP65" s="41"/>
      <c r="KRQ65" s="41"/>
      <c r="KRR65" s="41"/>
      <c r="KRS65" s="41"/>
      <c r="KRT65" s="41"/>
      <c r="KRU65" s="41"/>
      <c r="KRV65" s="41"/>
      <c r="KRW65" s="41"/>
      <c r="KRX65" s="41"/>
      <c r="KRY65" s="41"/>
      <c r="KRZ65" s="41"/>
      <c r="KSA65" s="41"/>
      <c r="KSB65" s="41"/>
      <c r="KSC65" s="41"/>
      <c r="KSD65" s="41"/>
      <c r="KSE65" s="41"/>
      <c r="KSF65" s="41"/>
      <c r="KSG65" s="41"/>
      <c r="KSH65" s="41"/>
      <c r="KSI65" s="41"/>
      <c r="KSJ65" s="41"/>
      <c r="KSK65" s="41"/>
      <c r="KSL65" s="41"/>
      <c r="KSM65" s="41"/>
      <c r="KSN65" s="41"/>
      <c r="KSO65" s="41"/>
      <c r="KSP65" s="41"/>
      <c r="KSQ65" s="41"/>
      <c r="KSR65" s="41"/>
      <c r="KSS65" s="41"/>
      <c r="KST65" s="41"/>
      <c r="KSU65" s="41"/>
      <c r="KSV65" s="41"/>
      <c r="KSW65" s="41"/>
      <c r="KSX65" s="41"/>
      <c r="KSY65" s="41"/>
      <c r="KSZ65" s="41"/>
      <c r="KTA65" s="41"/>
      <c r="KTB65" s="41"/>
      <c r="KTC65" s="41"/>
      <c r="KTD65" s="41"/>
      <c r="KTE65" s="41"/>
      <c r="KTF65" s="41"/>
      <c r="KTG65" s="41"/>
      <c r="KTH65" s="41"/>
      <c r="KTI65" s="41"/>
      <c r="KTJ65" s="41"/>
      <c r="KTK65" s="41"/>
      <c r="KTL65" s="41"/>
      <c r="KTM65" s="41"/>
      <c r="KTN65" s="41"/>
      <c r="KTO65" s="41"/>
      <c r="KTP65" s="41"/>
      <c r="KTQ65" s="41"/>
      <c r="KTR65" s="41"/>
      <c r="KTS65" s="41"/>
      <c r="KTT65" s="41"/>
      <c r="KTU65" s="41"/>
      <c r="KTV65" s="41"/>
      <c r="KTW65" s="41"/>
      <c r="KTX65" s="41"/>
      <c r="KTY65" s="41"/>
      <c r="KTZ65" s="41"/>
      <c r="KUA65" s="41"/>
      <c r="KUB65" s="41"/>
      <c r="KUC65" s="41"/>
      <c r="KUD65" s="41"/>
      <c r="KUE65" s="41"/>
      <c r="KUF65" s="41"/>
      <c r="KUG65" s="41"/>
      <c r="KUH65" s="41"/>
      <c r="KUI65" s="41"/>
      <c r="KUJ65" s="41"/>
      <c r="KUK65" s="41"/>
      <c r="KUL65" s="41"/>
      <c r="KUM65" s="41"/>
      <c r="KUN65" s="41"/>
      <c r="KUO65" s="41"/>
      <c r="KUP65" s="41"/>
      <c r="KUQ65" s="41"/>
      <c r="KUR65" s="41"/>
      <c r="KUS65" s="41"/>
      <c r="KUT65" s="41"/>
      <c r="KUU65" s="41"/>
      <c r="KUV65" s="41"/>
      <c r="KUW65" s="41"/>
      <c r="KUX65" s="41"/>
      <c r="KUY65" s="41"/>
      <c r="KUZ65" s="41"/>
      <c r="KVA65" s="41"/>
      <c r="KVB65" s="41"/>
      <c r="KVC65" s="41"/>
      <c r="KVD65" s="41"/>
      <c r="KVE65" s="41"/>
      <c r="KVF65" s="41"/>
      <c r="KVG65" s="41"/>
      <c r="KVH65" s="41"/>
      <c r="KVI65" s="41"/>
      <c r="KVJ65" s="41"/>
      <c r="KVK65" s="41"/>
      <c r="KVL65" s="41"/>
      <c r="KVM65" s="41"/>
      <c r="KVN65" s="41"/>
      <c r="KVO65" s="41"/>
      <c r="KVP65" s="41"/>
      <c r="KVQ65" s="41"/>
      <c r="KVR65" s="41"/>
      <c r="KVS65" s="41"/>
      <c r="KVT65" s="41"/>
      <c r="KVU65" s="41"/>
      <c r="KVV65" s="41"/>
      <c r="KVW65" s="41"/>
      <c r="KVX65" s="41"/>
      <c r="KVY65" s="41"/>
      <c r="KVZ65" s="41"/>
      <c r="KWA65" s="41"/>
      <c r="KWB65" s="41"/>
      <c r="KWC65" s="41"/>
      <c r="KWD65" s="41"/>
      <c r="KWE65" s="41"/>
      <c r="KWF65" s="41"/>
      <c r="KWG65" s="41"/>
      <c r="KWH65" s="41"/>
      <c r="KWI65" s="41"/>
      <c r="KWJ65" s="41"/>
      <c r="KWK65" s="41"/>
      <c r="KWL65" s="41"/>
      <c r="KWM65" s="41"/>
      <c r="KWN65" s="41"/>
      <c r="KWO65" s="41"/>
      <c r="KWP65" s="41"/>
      <c r="KWQ65" s="41"/>
      <c r="KWR65" s="41"/>
      <c r="KWS65" s="41"/>
      <c r="KWT65" s="41"/>
      <c r="KWU65" s="41"/>
      <c r="KWV65" s="41"/>
      <c r="KWW65" s="41"/>
      <c r="KWX65" s="41"/>
      <c r="KWY65" s="41"/>
      <c r="KWZ65" s="41"/>
      <c r="KXA65" s="41"/>
      <c r="KXB65" s="41"/>
      <c r="KXC65" s="41"/>
      <c r="KXD65" s="41"/>
      <c r="KXE65" s="41"/>
      <c r="KXF65" s="41"/>
      <c r="KXG65" s="41"/>
      <c r="KXH65" s="41"/>
      <c r="KXI65" s="41"/>
      <c r="KXJ65" s="41"/>
      <c r="KXK65" s="41"/>
      <c r="KXL65" s="41"/>
      <c r="KXM65" s="41"/>
      <c r="KXN65" s="41"/>
      <c r="KXO65" s="41"/>
      <c r="KXP65" s="41"/>
      <c r="KXQ65" s="41"/>
      <c r="KXR65" s="41"/>
      <c r="KXS65" s="41"/>
      <c r="KXT65" s="41"/>
      <c r="KXU65" s="41"/>
      <c r="KXV65" s="41"/>
      <c r="KXW65" s="41"/>
      <c r="KXX65" s="41"/>
      <c r="KXY65" s="41"/>
      <c r="KXZ65" s="41"/>
      <c r="KYA65" s="41"/>
      <c r="KYB65" s="41"/>
      <c r="KYC65" s="41"/>
      <c r="KYD65" s="41"/>
      <c r="KYE65" s="41"/>
      <c r="KYF65" s="41"/>
      <c r="KYG65" s="41"/>
      <c r="KYH65" s="41"/>
      <c r="KYI65" s="41"/>
      <c r="KYJ65" s="41"/>
      <c r="KYK65" s="41"/>
      <c r="KYL65" s="41"/>
      <c r="KYM65" s="41"/>
      <c r="KYN65" s="41"/>
      <c r="KYO65" s="41"/>
      <c r="KYP65" s="41"/>
      <c r="KYQ65" s="41"/>
      <c r="KYR65" s="41"/>
      <c r="KYS65" s="41"/>
      <c r="KYT65" s="41"/>
      <c r="KYU65" s="41"/>
      <c r="KYV65" s="41"/>
      <c r="KYW65" s="41"/>
      <c r="KYX65" s="41"/>
      <c r="KYY65" s="41"/>
      <c r="KYZ65" s="41"/>
      <c r="KZA65" s="41"/>
      <c r="KZB65" s="41"/>
      <c r="KZC65" s="41"/>
      <c r="KZD65" s="41"/>
      <c r="KZE65" s="41"/>
      <c r="KZF65" s="41"/>
      <c r="KZG65" s="41"/>
      <c r="KZH65" s="41"/>
      <c r="KZI65" s="41"/>
      <c r="KZJ65" s="41"/>
      <c r="KZK65" s="41"/>
      <c r="KZL65" s="41"/>
      <c r="KZM65" s="41"/>
      <c r="KZN65" s="41"/>
      <c r="KZO65" s="41"/>
      <c r="KZP65" s="41"/>
      <c r="KZQ65" s="41"/>
      <c r="KZR65" s="41"/>
      <c r="KZS65" s="41"/>
      <c r="KZT65" s="41"/>
      <c r="KZU65" s="41"/>
      <c r="KZV65" s="41"/>
      <c r="KZW65" s="41"/>
      <c r="KZX65" s="41"/>
      <c r="KZY65" s="41"/>
      <c r="KZZ65" s="41"/>
      <c r="LAA65" s="41"/>
      <c r="LAB65" s="41"/>
      <c r="LAC65" s="41"/>
      <c r="LAD65" s="41"/>
      <c r="LAE65" s="41"/>
      <c r="LAF65" s="41"/>
      <c r="LAG65" s="41"/>
      <c r="LAH65" s="41"/>
      <c r="LAI65" s="41"/>
      <c r="LAJ65" s="41"/>
      <c r="LAK65" s="41"/>
      <c r="LAL65" s="41"/>
      <c r="LAM65" s="41"/>
      <c r="LAN65" s="41"/>
      <c r="LAO65" s="41"/>
      <c r="LAP65" s="41"/>
      <c r="LAQ65" s="41"/>
      <c r="LAR65" s="41"/>
      <c r="LAS65" s="41"/>
      <c r="LAT65" s="41"/>
      <c r="LAU65" s="41"/>
      <c r="LAV65" s="41"/>
      <c r="LAW65" s="41"/>
      <c r="LAX65" s="41"/>
      <c r="LAY65" s="41"/>
      <c r="LAZ65" s="41"/>
      <c r="LBA65" s="41"/>
      <c r="LBB65" s="41"/>
      <c r="LBC65" s="41"/>
      <c r="LBD65" s="41"/>
      <c r="LBE65" s="41"/>
      <c r="LBF65" s="41"/>
      <c r="LBG65" s="41"/>
      <c r="LBH65" s="41"/>
      <c r="LBI65" s="41"/>
      <c r="LBJ65" s="41"/>
      <c r="LBK65" s="41"/>
      <c r="LBL65" s="41"/>
      <c r="LBM65" s="41"/>
      <c r="LBN65" s="41"/>
      <c r="LBO65" s="41"/>
      <c r="LBP65" s="41"/>
      <c r="LBQ65" s="41"/>
      <c r="LBR65" s="41"/>
      <c r="LBS65" s="41"/>
      <c r="LBT65" s="41"/>
      <c r="LBU65" s="41"/>
      <c r="LBV65" s="41"/>
      <c r="LBW65" s="41"/>
      <c r="LBX65" s="41"/>
      <c r="LBY65" s="41"/>
      <c r="LBZ65" s="41"/>
      <c r="LCA65" s="41"/>
      <c r="LCB65" s="41"/>
      <c r="LCC65" s="41"/>
      <c r="LCD65" s="41"/>
      <c r="LCE65" s="41"/>
      <c r="LCF65" s="41"/>
      <c r="LCG65" s="41"/>
      <c r="LCH65" s="41"/>
      <c r="LCI65" s="41"/>
      <c r="LCJ65" s="41"/>
      <c r="LCK65" s="41"/>
      <c r="LCL65" s="41"/>
      <c r="LCM65" s="41"/>
      <c r="LCN65" s="41"/>
      <c r="LCO65" s="41"/>
      <c r="LCP65" s="41"/>
      <c r="LCQ65" s="41"/>
      <c r="LCR65" s="41"/>
      <c r="LCS65" s="41"/>
      <c r="LCT65" s="41"/>
      <c r="LCU65" s="41"/>
      <c r="LCV65" s="41"/>
      <c r="LCW65" s="41"/>
      <c r="LCX65" s="41"/>
      <c r="LCY65" s="41"/>
      <c r="LCZ65" s="41"/>
      <c r="LDA65" s="41"/>
      <c r="LDB65" s="41"/>
      <c r="LDC65" s="41"/>
      <c r="LDD65" s="41"/>
      <c r="LDE65" s="41"/>
      <c r="LDF65" s="41"/>
      <c r="LDG65" s="41"/>
      <c r="LDH65" s="41"/>
      <c r="LDI65" s="41"/>
      <c r="LDJ65" s="41"/>
      <c r="LDK65" s="41"/>
      <c r="LDL65" s="41"/>
      <c r="LDM65" s="41"/>
      <c r="LDN65" s="41"/>
      <c r="LDO65" s="41"/>
      <c r="LDP65" s="41"/>
      <c r="LDQ65" s="41"/>
      <c r="LDR65" s="41"/>
      <c r="LDS65" s="41"/>
      <c r="LDT65" s="41"/>
      <c r="LDU65" s="41"/>
      <c r="LDV65" s="41"/>
      <c r="LDW65" s="41"/>
      <c r="LDX65" s="41"/>
      <c r="LDY65" s="41"/>
      <c r="LDZ65" s="41"/>
      <c r="LEA65" s="41"/>
      <c r="LEB65" s="41"/>
      <c r="LEC65" s="41"/>
      <c r="LED65" s="41"/>
      <c r="LEE65" s="41"/>
      <c r="LEF65" s="41"/>
      <c r="LEG65" s="41"/>
      <c r="LEH65" s="41"/>
      <c r="LEI65" s="41"/>
      <c r="LEJ65" s="41"/>
      <c r="LEK65" s="41"/>
      <c r="LEL65" s="41"/>
      <c r="LEM65" s="41"/>
      <c r="LEN65" s="41"/>
      <c r="LEO65" s="41"/>
      <c r="LEP65" s="41"/>
      <c r="LEQ65" s="41"/>
      <c r="LER65" s="41"/>
      <c r="LES65" s="41"/>
      <c r="LET65" s="41"/>
      <c r="LEU65" s="41"/>
      <c r="LEV65" s="41"/>
      <c r="LEW65" s="41"/>
      <c r="LEX65" s="41"/>
      <c r="LEY65" s="41"/>
      <c r="LEZ65" s="41"/>
      <c r="LFA65" s="41"/>
      <c r="LFB65" s="41"/>
      <c r="LFC65" s="41"/>
      <c r="LFD65" s="41"/>
      <c r="LFE65" s="41"/>
      <c r="LFF65" s="41"/>
      <c r="LFG65" s="41"/>
      <c r="LFH65" s="41"/>
      <c r="LFI65" s="41"/>
      <c r="LFJ65" s="41"/>
      <c r="LFK65" s="41"/>
      <c r="LFL65" s="41"/>
      <c r="LFM65" s="41"/>
      <c r="LFN65" s="41"/>
      <c r="LFO65" s="41"/>
      <c r="LFP65" s="41"/>
      <c r="LFQ65" s="41"/>
      <c r="LFR65" s="41"/>
      <c r="LFS65" s="41"/>
      <c r="LFT65" s="41"/>
      <c r="LFU65" s="41"/>
      <c r="LFV65" s="41"/>
      <c r="LFW65" s="41"/>
      <c r="LFX65" s="41"/>
      <c r="LFY65" s="41"/>
      <c r="LFZ65" s="41"/>
      <c r="LGA65" s="41"/>
      <c r="LGB65" s="41"/>
      <c r="LGC65" s="41"/>
      <c r="LGD65" s="41"/>
      <c r="LGE65" s="41"/>
      <c r="LGF65" s="41"/>
      <c r="LGG65" s="41"/>
      <c r="LGH65" s="41"/>
      <c r="LGI65" s="41"/>
      <c r="LGJ65" s="41"/>
      <c r="LGK65" s="41"/>
      <c r="LGL65" s="41"/>
      <c r="LGM65" s="41"/>
      <c r="LGN65" s="41"/>
      <c r="LGO65" s="41"/>
      <c r="LGP65" s="41"/>
      <c r="LGQ65" s="41"/>
      <c r="LGR65" s="41"/>
      <c r="LGS65" s="41"/>
      <c r="LGT65" s="41"/>
      <c r="LGU65" s="41"/>
      <c r="LGV65" s="41"/>
      <c r="LGW65" s="41"/>
      <c r="LGX65" s="41"/>
      <c r="LGY65" s="41"/>
      <c r="LGZ65" s="41"/>
      <c r="LHA65" s="41"/>
      <c r="LHB65" s="41"/>
      <c r="LHC65" s="41"/>
      <c r="LHD65" s="41"/>
      <c r="LHE65" s="41"/>
      <c r="LHF65" s="41"/>
      <c r="LHG65" s="41"/>
      <c r="LHH65" s="41"/>
      <c r="LHI65" s="41"/>
      <c r="LHJ65" s="41"/>
      <c r="LHK65" s="41"/>
      <c r="LHL65" s="41"/>
      <c r="LHM65" s="41"/>
      <c r="LHN65" s="41"/>
      <c r="LHO65" s="41"/>
      <c r="LHP65" s="41"/>
      <c r="LHQ65" s="41"/>
      <c r="LHR65" s="41"/>
      <c r="LHS65" s="41"/>
      <c r="LHT65" s="41"/>
      <c r="LHU65" s="41"/>
      <c r="LHV65" s="41"/>
      <c r="LHW65" s="41"/>
      <c r="LHX65" s="41"/>
      <c r="LHY65" s="41"/>
      <c r="LHZ65" s="41"/>
      <c r="LIA65" s="41"/>
      <c r="LIB65" s="41"/>
      <c r="LIC65" s="41"/>
      <c r="LID65" s="41"/>
      <c r="LIE65" s="41"/>
      <c r="LIF65" s="41"/>
      <c r="LIG65" s="41"/>
      <c r="LIH65" s="41"/>
      <c r="LII65" s="41"/>
      <c r="LIJ65" s="41"/>
      <c r="LIK65" s="41"/>
      <c r="LIL65" s="41"/>
      <c r="LIM65" s="41"/>
      <c r="LIN65" s="41"/>
      <c r="LIO65" s="41"/>
      <c r="LIP65" s="41"/>
      <c r="LIQ65" s="41"/>
      <c r="LIR65" s="41"/>
      <c r="LIS65" s="41"/>
      <c r="LIT65" s="41"/>
      <c r="LIU65" s="41"/>
      <c r="LIV65" s="41"/>
      <c r="LIW65" s="41"/>
      <c r="LIX65" s="41"/>
      <c r="LIY65" s="41"/>
      <c r="LIZ65" s="41"/>
      <c r="LJA65" s="41"/>
      <c r="LJB65" s="41"/>
      <c r="LJC65" s="41"/>
      <c r="LJD65" s="41"/>
      <c r="LJE65" s="41"/>
      <c r="LJF65" s="41"/>
      <c r="LJG65" s="41"/>
      <c r="LJH65" s="41"/>
      <c r="LJI65" s="41"/>
      <c r="LJJ65" s="41"/>
      <c r="LJK65" s="41"/>
      <c r="LJL65" s="41"/>
      <c r="LJM65" s="41"/>
      <c r="LJN65" s="41"/>
      <c r="LJO65" s="41"/>
      <c r="LJP65" s="41"/>
      <c r="LJQ65" s="41"/>
      <c r="LJR65" s="41"/>
      <c r="LJS65" s="41"/>
      <c r="LJT65" s="41"/>
      <c r="LJU65" s="41"/>
      <c r="LJV65" s="41"/>
      <c r="LJW65" s="41"/>
      <c r="LJX65" s="41"/>
      <c r="LJY65" s="41"/>
      <c r="LJZ65" s="41"/>
      <c r="LKA65" s="41"/>
      <c r="LKB65" s="41"/>
      <c r="LKC65" s="41"/>
      <c r="LKD65" s="41"/>
      <c r="LKE65" s="41"/>
      <c r="LKF65" s="41"/>
      <c r="LKG65" s="41"/>
      <c r="LKH65" s="41"/>
      <c r="LKI65" s="41"/>
      <c r="LKJ65" s="41"/>
      <c r="LKK65" s="41"/>
      <c r="LKL65" s="41"/>
      <c r="LKM65" s="41"/>
      <c r="LKN65" s="41"/>
      <c r="LKO65" s="41"/>
      <c r="LKP65" s="41"/>
      <c r="LKQ65" s="41"/>
      <c r="LKR65" s="41"/>
      <c r="LKS65" s="41"/>
      <c r="LKT65" s="41"/>
      <c r="LKU65" s="41"/>
      <c r="LKV65" s="41"/>
      <c r="LKW65" s="41"/>
      <c r="LKX65" s="41"/>
      <c r="LKY65" s="41"/>
      <c r="LKZ65" s="41"/>
      <c r="LLA65" s="41"/>
      <c r="LLB65" s="41"/>
      <c r="LLC65" s="41"/>
      <c r="LLD65" s="41"/>
      <c r="LLE65" s="41"/>
      <c r="LLF65" s="41"/>
      <c r="LLG65" s="41"/>
      <c r="LLH65" s="41"/>
      <c r="LLI65" s="41"/>
      <c r="LLJ65" s="41"/>
      <c r="LLK65" s="41"/>
      <c r="LLL65" s="41"/>
      <c r="LLM65" s="41"/>
      <c r="LLN65" s="41"/>
      <c r="LLO65" s="41"/>
      <c r="LLP65" s="41"/>
      <c r="LLQ65" s="41"/>
      <c r="LLR65" s="41"/>
      <c r="LLS65" s="41"/>
      <c r="LLT65" s="41"/>
      <c r="LLU65" s="41"/>
      <c r="LLV65" s="41"/>
      <c r="LLW65" s="41"/>
      <c r="LLX65" s="41"/>
      <c r="LLY65" s="41"/>
      <c r="LLZ65" s="41"/>
      <c r="LMA65" s="41"/>
      <c r="LMB65" s="41"/>
      <c r="LMC65" s="41"/>
      <c r="LMD65" s="41"/>
      <c r="LME65" s="41"/>
      <c r="LMF65" s="41"/>
      <c r="LMG65" s="41"/>
      <c r="LMH65" s="41"/>
      <c r="LMI65" s="41"/>
      <c r="LMJ65" s="41"/>
      <c r="LMK65" s="41"/>
      <c r="LML65" s="41"/>
      <c r="LMM65" s="41"/>
      <c r="LMN65" s="41"/>
      <c r="LMO65" s="41"/>
      <c r="LMP65" s="41"/>
      <c r="LMQ65" s="41"/>
      <c r="LMR65" s="41"/>
      <c r="LMS65" s="41"/>
      <c r="LMT65" s="41"/>
      <c r="LMU65" s="41"/>
      <c r="LMV65" s="41"/>
      <c r="LMW65" s="41"/>
      <c r="LMX65" s="41"/>
      <c r="LMY65" s="41"/>
      <c r="LMZ65" s="41"/>
      <c r="LNA65" s="41"/>
      <c r="LNB65" s="41"/>
      <c r="LNC65" s="41"/>
      <c r="LND65" s="41"/>
      <c r="LNE65" s="41"/>
      <c r="LNF65" s="41"/>
      <c r="LNG65" s="41"/>
      <c r="LNH65" s="41"/>
      <c r="LNI65" s="41"/>
      <c r="LNJ65" s="41"/>
      <c r="LNK65" s="41"/>
      <c r="LNL65" s="41"/>
      <c r="LNM65" s="41"/>
      <c r="LNN65" s="41"/>
      <c r="LNO65" s="41"/>
      <c r="LNP65" s="41"/>
      <c r="LNQ65" s="41"/>
      <c r="LNR65" s="41"/>
      <c r="LNS65" s="41"/>
      <c r="LNT65" s="41"/>
      <c r="LNU65" s="41"/>
      <c r="LNV65" s="41"/>
      <c r="LNW65" s="41"/>
      <c r="LNX65" s="41"/>
      <c r="LNY65" s="41"/>
      <c r="LNZ65" s="41"/>
      <c r="LOA65" s="41"/>
      <c r="LOB65" s="41"/>
      <c r="LOC65" s="41"/>
      <c r="LOD65" s="41"/>
      <c r="LOE65" s="41"/>
      <c r="LOF65" s="41"/>
      <c r="LOG65" s="41"/>
      <c r="LOH65" s="41"/>
      <c r="LOI65" s="41"/>
      <c r="LOJ65" s="41"/>
      <c r="LOK65" s="41"/>
      <c r="LOL65" s="41"/>
      <c r="LOM65" s="41"/>
      <c r="LON65" s="41"/>
      <c r="LOO65" s="41"/>
      <c r="LOP65" s="41"/>
      <c r="LOQ65" s="41"/>
      <c r="LOR65" s="41"/>
      <c r="LOS65" s="41"/>
      <c r="LOT65" s="41"/>
      <c r="LOU65" s="41"/>
      <c r="LOV65" s="41"/>
      <c r="LOW65" s="41"/>
      <c r="LOX65" s="41"/>
      <c r="LOY65" s="41"/>
      <c r="LOZ65" s="41"/>
      <c r="LPA65" s="41"/>
      <c r="LPB65" s="41"/>
      <c r="LPC65" s="41"/>
      <c r="LPD65" s="41"/>
      <c r="LPE65" s="41"/>
      <c r="LPF65" s="41"/>
      <c r="LPG65" s="41"/>
      <c r="LPH65" s="41"/>
      <c r="LPI65" s="41"/>
      <c r="LPJ65" s="41"/>
      <c r="LPK65" s="41"/>
      <c r="LPL65" s="41"/>
      <c r="LPM65" s="41"/>
      <c r="LPN65" s="41"/>
      <c r="LPO65" s="41"/>
      <c r="LPP65" s="41"/>
      <c r="LPQ65" s="41"/>
      <c r="LPR65" s="41"/>
      <c r="LPS65" s="41"/>
      <c r="LPT65" s="41"/>
      <c r="LPU65" s="41"/>
      <c r="LPV65" s="41"/>
      <c r="LPW65" s="41"/>
      <c r="LPX65" s="41"/>
      <c r="LPY65" s="41"/>
      <c r="LPZ65" s="41"/>
      <c r="LQA65" s="41"/>
      <c r="LQB65" s="41"/>
      <c r="LQC65" s="41"/>
      <c r="LQD65" s="41"/>
      <c r="LQE65" s="41"/>
      <c r="LQF65" s="41"/>
      <c r="LQG65" s="41"/>
      <c r="LQH65" s="41"/>
      <c r="LQI65" s="41"/>
      <c r="LQJ65" s="41"/>
      <c r="LQK65" s="41"/>
      <c r="LQL65" s="41"/>
      <c r="LQM65" s="41"/>
      <c r="LQN65" s="41"/>
      <c r="LQO65" s="41"/>
      <c r="LQP65" s="41"/>
      <c r="LQQ65" s="41"/>
      <c r="LQR65" s="41"/>
      <c r="LQS65" s="41"/>
      <c r="LQT65" s="41"/>
      <c r="LQU65" s="41"/>
      <c r="LQV65" s="41"/>
      <c r="LQW65" s="41"/>
      <c r="LQX65" s="41"/>
      <c r="LQY65" s="41"/>
      <c r="LQZ65" s="41"/>
      <c r="LRA65" s="41"/>
      <c r="LRB65" s="41"/>
      <c r="LRC65" s="41"/>
      <c r="LRD65" s="41"/>
      <c r="LRE65" s="41"/>
      <c r="LRF65" s="41"/>
      <c r="LRG65" s="41"/>
      <c r="LRH65" s="41"/>
      <c r="LRI65" s="41"/>
      <c r="LRJ65" s="41"/>
      <c r="LRK65" s="41"/>
      <c r="LRL65" s="41"/>
      <c r="LRM65" s="41"/>
      <c r="LRN65" s="41"/>
      <c r="LRO65" s="41"/>
      <c r="LRP65" s="41"/>
      <c r="LRQ65" s="41"/>
      <c r="LRR65" s="41"/>
      <c r="LRS65" s="41"/>
      <c r="LRT65" s="41"/>
      <c r="LRU65" s="41"/>
      <c r="LRV65" s="41"/>
      <c r="LRW65" s="41"/>
      <c r="LRX65" s="41"/>
      <c r="LRY65" s="41"/>
      <c r="LRZ65" s="41"/>
      <c r="LSA65" s="41"/>
      <c r="LSB65" s="41"/>
      <c r="LSC65" s="41"/>
      <c r="LSD65" s="41"/>
      <c r="LSE65" s="41"/>
      <c r="LSF65" s="41"/>
      <c r="LSG65" s="41"/>
      <c r="LSH65" s="41"/>
      <c r="LSI65" s="41"/>
      <c r="LSJ65" s="41"/>
      <c r="LSK65" s="41"/>
      <c r="LSL65" s="41"/>
      <c r="LSM65" s="41"/>
      <c r="LSN65" s="41"/>
      <c r="LSO65" s="41"/>
      <c r="LSP65" s="41"/>
      <c r="LSQ65" s="41"/>
      <c r="LSR65" s="41"/>
      <c r="LSS65" s="41"/>
      <c r="LST65" s="41"/>
      <c r="LSU65" s="41"/>
      <c r="LSV65" s="41"/>
      <c r="LSW65" s="41"/>
      <c r="LSX65" s="41"/>
      <c r="LSY65" s="41"/>
      <c r="LSZ65" s="41"/>
      <c r="LTA65" s="41"/>
      <c r="LTB65" s="41"/>
      <c r="LTC65" s="41"/>
      <c r="LTD65" s="41"/>
      <c r="LTE65" s="41"/>
      <c r="LTF65" s="41"/>
      <c r="LTG65" s="41"/>
      <c r="LTH65" s="41"/>
      <c r="LTI65" s="41"/>
      <c r="LTJ65" s="41"/>
      <c r="LTK65" s="41"/>
      <c r="LTL65" s="41"/>
      <c r="LTM65" s="41"/>
      <c r="LTN65" s="41"/>
      <c r="LTO65" s="41"/>
      <c r="LTP65" s="41"/>
      <c r="LTQ65" s="41"/>
      <c r="LTR65" s="41"/>
      <c r="LTS65" s="41"/>
      <c r="LTT65" s="41"/>
      <c r="LTU65" s="41"/>
      <c r="LTV65" s="41"/>
      <c r="LTW65" s="41"/>
      <c r="LTX65" s="41"/>
      <c r="LTY65" s="41"/>
      <c r="LTZ65" s="41"/>
      <c r="LUA65" s="41"/>
      <c r="LUB65" s="41"/>
      <c r="LUC65" s="41"/>
      <c r="LUD65" s="41"/>
      <c r="LUE65" s="41"/>
      <c r="LUF65" s="41"/>
      <c r="LUG65" s="41"/>
      <c r="LUH65" s="41"/>
      <c r="LUI65" s="41"/>
      <c r="LUJ65" s="41"/>
      <c r="LUK65" s="41"/>
      <c r="LUL65" s="41"/>
      <c r="LUM65" s="41"/>
      <c r="LUN65" s="41"/>
      <c r="LUO65" s="41"/>
      <c r="LUP65" s="41"/>
      <c r="LUQ65" s="41"/>
      <c r="LUR65" s="41"/>
      <c r="LUS65" s="41"/>
      <c r="LUT65" s="41"/>
      <c r="LUU65" s="41"/>
      <c r="LUV65" s="41"/>
      <c r="LUW65" s="41"/>
      <c r="LUX65" s="41"/>
      <c r="LUY65" s="41"/>
      <c r="LUZ65" s="41"/>
      <c r="LVA65" s="41"/>
      <c r="LVB65" s="41"/>
      <c r="LVC65" s="41"/>
      <c r="LVD65" s="41"/>
      <c r="LVE65" s="41"/>
      <c r="LVF65" s="41"/>
      <c r="LVG65" s="41"/>
      <c r="LVH65" s="41"/>
      <c r="LVI65" s="41"/>
      <c r="LVJ65" s="41"/>
      <c r="LVK65" s="41"/>
      <c r="LVL65" s="41"/>
      <c r="LVM65" s="41"/>
      <c r="LVN65" s="41"/>
      <c r="LVO65" s="41"/>
      <c r="LVP65" s="41"/>
      <c r="LVQ65" s="41"/>
      <c r="LVR65" s="41"/>
      <c r="LVS65" s="41"/>
      <c r="LVT65" s="41"/>
      <c r="LVU65" s="41"/>
      <c r="LVV65" s="41"/>
      <c r="LVW65" s="41"/>
      <c r="LVX65" s="41"/>
      <c r="LVY65" s="41"/>
      <c r="LVZ65" s="41"/>
      <c r="LWA65" s="41"/>
      <c r="LWB65" s="41"/>
      <c r="LWC65" s="41"/>
      <c r="LWD65" s="41"/>
      <c r="LWE65" s="41"/>
      <c r="LWF65" s="41"/>
      <c r="LWG65" s="41"/>
      <c r="LWH65" s="41"/>
      <c r="LWI65" s="41"/>
      <c r="LWJ65" s="41"/>
      <c r="LWK65" s="41"/>
      <c r="LWL65" s="41"/>
      <c r="LWM65" s="41"/>
      <c r="LWN65" s="41"/>
      <c r="LWO65" s="41"/>
      <c r="LWP65" s="41"/>
      <c r="LWQ65" s="41"/>
      <c r="LWR65" s="41"/>
      <c r="LWS65" s="41"/>
      <c r="LWT65" s="41"/>
      <c r="LWU65" s="41"/>
      <c r="LWV65" s="41"/>
      <c r="LWW65" s="41"/>
      <c r="LWX65" s="41"/>
      <c r="LWY65" s="41"/>
      <c r="LWZ65" s="41"/>
      <c r="LXA65" s="41"/>
      <c r="LXB65" s="41"/>
      <c r="LXC65" s="41"/>
      <c r="LXD65" s="41"/>
      <c r="LXE65" s="41"/>
      <c r="LXF65" s="41"/>
      <c r="LXG65" s="41"/>
      <c r="LXH65" s="41"/>
      <c r="LXI65" s="41"/>
      <c r="LXJ65" s="41"/>
      <c r="LXK65" s="41"/>
      <c r="LXL65" s="41"/>
      <c r="LXM65" s="41"/>
      <c r="LXN65" s="41"/>
      <c r="LXO65" s="41"/>
      <c r="LXP65" s="41"/>
      <c r="LXQ65" s="41"/>
      <c r="LXR65" s="41"/>
      <c r="LXS65" s="41"/>
      <c r="LXT65" s="41"/>
      <c r="LXU65" s="41"/>
      <c r="LXV65" s="41"/>
      <c r="LXW65" s="41"/>
      <c r="LXX65" s="41"/>
      <c r="LXY65" s="41"/>
      <c r="LXZ65" s="41"/>
      <c r="LYA65" s="41"/>
      <c r="LYB65" s="41"/>
      <c r="LYC65" s="41"/>
      <c r="LYD65" s="41"/>
      <c r="LYE65" s="41"/>
      <c r="LYF65" s="41"/>
      <c r="LYG65" s="41"/>
      <c r="LYH65" s="41"/>
      <c r="LYI65" s="41"/>
      <c r="LYJ65" s="41"/>
      <c r="LYK65" s="41"/>
      <c r="LYL65" s="41"/>
      <c r="LYM65" s="41"/>
      <c r="LYN65" s="41"/>
      <c r="LYO65" s="41"/>
      <c r="LYP65" s="41"/>
      <c r="LYQ65" s="41"/>
      <c r="LYR65" s="41"/>
      <c r="LYS65" s="41"/>
      <c r="LYT65" s="41"/>
      <c r="LYU65" s="41"/>
      <c r="LYV65" s="41"/>
      <c r="LYW65" s="41"/>
      <c r="LYX65" s="41"/>
      <c r="LYY65" s="41"/>
      <c r="LYZ65" s="41"/>
      <c r="LZA65" s="41"/>
      <c r="LZB65" s="41"/>
      <c r="LZC65" s="41"/>
      <c r="LZD65" s="41"/>
      <c r="LZE65" s="41"/>
      <c r="LZF65" s="41"/>
      <c r="LZG65" s="41"/>
      <c r="LZH65" s="41"/>
      <c r="LZI65" s="41"/>
      <c r="LZJ65" s="41"/>
      <c r="LZK65" s="41"/>
      <c r="LZL65" s="41"/>
      <c r="LZM65" s="41"/>
      <c r="LZN65" s="41"/>
      <c r="LZO65" s="41"/>
      <c r="LZP65" s="41"/>
      <c r="LZQ65" s="41"/>
      <c r="LZR65" s="41"/>
      <c r="LZS65" s="41"/>
      <c r="LZT65" s="41"/>
      <c r="LZU65" s="41"/>
      <c r="LZV65" s="41"/>
      <c r="LZW65" s="41"/>
      <c r="LZX65" s="41"/>
      <c r="LZY65" s="41"/>
      <c r="LZZ65" s="41"/>
      <c r="MAA65" s="41"/>
      <c r="MAB65" s="41"/>
      <c r="MAC65" s="41"/>
      <c r="MAD65" s="41"/>
      <c r="MAE65" s="41"/>
      <c r="MAF65" s="41"/>
      <c r="MAG65" s="41"/>
      <c r="MAH65" s="41"/>
      <c r="MAI65" s="41"/>
      <c r="MAJ65" s="41"/>
      <c r="MAK65" s="41"/>
      <c r="MAL65" s="41"/>
      <c r="MAM65" s="41"/>
      <c r="MAN65" s="41"/>
      <c r="MAO65" s="41"/>
      <c r="MAP65" s="41"/>
      <c r="MAQ65" s="41"/>
      <c r="MAR65" s="41"/>
      <c r="MAS65" s="41"/>
      <c r="MAT65" s="41"/>
      <c r="MAU65" s="41"/>
      <c r="MAV65" s="41"/>
      <c r="MAW65" s="41"/>
      <c r="MAX65" s="41"/>
      <c r="MAY65" s="41"/>
      <c r="MAZ65" s="41"/>
      <c r="MBA65" s="41"/>
      <c r="MBB65" s="41"/>
      <c r="MBC65" s="41"/>
      <c r="MBD65" s="41"/>
      <c r="MBE65" s="41"/>
      <c r="MBF65" s="41"/>
      <c r="MBG65" s="41"/>
      <c r="MBH65" s="41"/>
      <c r="MBI65" s="41"/>
      <c r="MBJ65" s="41"/>
      <c r="MBK65" s="41"/>
      <c r="MBL65" s="41"/>
      <c r="MBM65" s="41"/>
      <c r="MBN65" s="41"/>
      <c r="MBO65" s="41"/>
      <c r="MBP65" s="41"/>
      <c r="MBQ65" s="41"/>
      <c r="MBR65" s="41"/>
      <c r="MBS65" s="41"/>
      <c r="MBT65" s="41"/>
      <c r="MBU65" s="41"/>
      <c r="MBV65" s="41"/>
      <c r="MBW65" s="41"/>
      <c r="MBX65" s="41"/>
      <c r="MBY65" s="41"/>
      <c r="MBZ65" s="41"/>
      <c r="MCA65" s="41"/>
      <c r="MCB65" s="41"/>
      <c r="MCC65" s="41"/>
      <c r="MCD65" s="41"/>
      <c r="MCE65" s="41"/>
      <c r="MCF65" s="41"/>
      <c r="MCG65" s="41"/>
      <c r="MCH65" s="41"/>
      <c r="MCI65" s="41"/>
      <c r="MCJ65" s="41"/>
      <c r="MCK65" s="41"/>
      <c r="MCL65" s="41"/>
      <c r="MCM65" s="41"/>
      <c r="MCN65" s="41"/>
      <c r="MCO65" s="41"/>
      <c r="MCP65" s="41"/>
      <c r="MCQ65" s="41"/>
      <c r="MCR65" s="41"/>
      <c r="MCS65" s="41"/>
      <c r="MCT65" s="41"/>
      <c r="MCU65" s="41"/>
      <c r="MCV65" s="41"/>
      <c r="MCW65" s="41"/>
      <c r="MCX65" s="41"/>
      <c r="MCY65" s="41"/>
      <c r="MCZ65" s="41"/>
      <c r="MDA65" s="41"/>
      <c r="MDB65" s="41"/>
      <c r="MDC65" s="41"/>
      <c r="MDD65" s="41"/>
      <c r="MDE65" s="41"/>
      <c r="MDF65" s="41"/>
      <c r="MDG65" s="41"/>
      <c r="MDH65" s="41"/>
      <c r="MDI65" s="41"/>
      <c r="MDJ65" s="41"/>
      <c r="MDK65" s="41"/>
      <c r="MDL65" s="41"/>
      <c r="MDM65" s="41"/>
      <c r="MDN65" s="41"/>
      <c r="MDO65" s="41"/>
      <c r="MDP65" s="41"/>
      <c r="MDQ65" s="41"/>
      <c r="MDR65" s="41"/>
      <c r="MDS65" s="41"/>
      <c r="MDT65" s="41"/>
      <c r="MDU65" s="41"/>
      <c r="MDV65" s="41"/>
      <c r="MDW65" s="41"/>
      <c r="MDX65" s="41"/>
      <c r="MDY65" s="41"/>
      <c r="MDZ65" s="41"/>
      <c r="MEA65" s="41"/>
      <c r="MEB65" s="41"/>
      <c r="MEC65" s="41"/>
      <c r="MED65" s="41"/>
      <c r="MEE65" s="41"/>
      <c r="MEF65" s="41"/>
      <c r="MEG65" s="41"/>
      <c r="MEH65" s="41"/>
      <c r="MEI65" s="41"/>
      <c r="MEJ65" s="41"/>
      <c r="MEK65" s="41"/>
      <c r="MEL65" s="41"/>
      <c r="MEM65" s="41"/>
      <c r="MEN65" s="41"/>
      <c r="MEO65" s="41"/>
      <c r="MEP65" s="41"/>
      <c r="MEQ65" s="41"/>
      <c r="MER65" s="41"/>
      <c r="MES65" s="41"/>
      <c r="MET65" s="41"/>
      <c r="MEU65" s="41"/>
      <c r="MEV65" s="41"/>
      <c r="MEW65" s="41"/>
      <c r="MEX65" s="41"/>
      <c r="MEY65" s="41"/>
      <c r="MEZ65" s="41"/>
      <c r="MFA65" s="41"/>
      <c r="MFB65" s="41"/>
      <c r="MFC65" s="41"/>
      <c r="MFD65" s="41"/>
      <c r="MFE65" s="41"/>
      <c r="MFF65" s="41"/>
      <c r="MFG65" s="41"/>
      <c r="MFH65" s="41"/>
      <c r="MFI65" s="41"/>
      <c r="MFJ65" s="41"/>
      <c r="MFK65" s="41"/>
      <c r="MFL65" s="41"/>
      <c r="MFM65" s="41"/>
      <c r="MFN65" s="41"/>
      <c r="MFO65" s="41"/>
      <c r="MFP65" s="41"/>
      <c r="MFQ65" s="41"/>
      <c r="MFR65" s="41"/>
      <c r="MFS65" s="41"/>
      <c r="MFT65" s="41"/>
      <c r="MFU65" s="41"/>
      <c r="MFV65" s="41"/>
      <c r="MFW65" s="41"/>
      <c r="MFX65" s="41"/>
      <c r="MFY65" s="41"/>
      <c r="MFZ65" s="41"/>
      <c r="MGA65" s="41"/>
      <c r="MGB65" s="41"/>
      <c r="MGC65" s="41"/>
      <c r="MGD65" s="41"/>
      <c r="MGE65" s="41"/>
      <c r="MGF65" s="41"/>
      <c r="MGG65" s="41"/>
      <c r="MGH65" s="41"/>
      <c r="MGI65" s="41"/>
      <c r="MGJ65" s="41"/>
      <c r="MGK65" s="41"/>
      <c r="MGL65" s="41"/>
      <c r="MGM65" s="41"/>
      <c r="MGN65" s="41"/>
      <c r="MGO65" s="41"/>
      <c r="MGP65" s="41"/>
      <c r="MGQ65" s="41"/>
      <c r="MGR65" s="41"/>
      <c r="MGS65" s="41"/>
      <c r="MGT65" s="41"/>
      <c r="MGU65" s="41"/>
      <c r="MGV65" s="41"/>
      <c r="MGW65" s="41"/>
      <c r="MGX65" s="41"/>
      <c r="MGY65" s="41"/>
      <c r="MGZ65" s="41"/>
      <c r="MHA65" s="41"/>
      <c r="MHB65" s="41"/>
      <c r="MHC65" s="41"/>
      <c r="MHD65" s="41"/>
      <c r="MHE65" s="41"/>
      <c r="MHF65" s="41"/>
      <c r="MHG65" s="41"/>
      <c r="MHH65" s="41"/>
      <c r="MHI65" s="41"/>
      <c r="MHJ65" s="41"/>
      <c r="MHK65" s="41"/>
      <c r="MHL65" s="41"/>
      <c r="MHM65" s="41"/>
      <c r="MHN65" s="41"/>
      <c r="MHO65" s="41"/>
      <c r="MHP65" s="41"/>
      <c r="MHQ65" s="41"/>
      <c r="MHR65" s="41"/>
      <c r="MHS65" s="41"/>
      <c r="MHT65" s="41"/>
      <c r="MHU65" s="41"/>
      <c r="MHV65" s="41"/>
      <c r="MHW65" s="41"/>
      <c r="MHX65" s="41"/>
      <c r="MHY65" s="41"/>
      <c r="MHZ65" s="41"/>
      <c r="MIA65" s="41"/>
      <c r="MIB65" s="41"/>
      <c r="MIC65" s="41"/>
      <c r="MID65" s="41"/>
      <c r="MIE65" s="41"/>
      <c r="MIF65" s="41"/>
      <c r="MIG65" s="41"/>
      <c r="MIH65" s="41"/>
      <c r="MII65" s="41"/>
      <c r="MIJ65" s="41"/>
      <c r="MIK65" s="41"/>
      <c r="MIL65" s="41"/>
      <c r="MIM65" s="41"/>
      <c r="MIN65" s="41"/>
      <c r="MIO65" s="41"/>
      <c r="MIP65" s="41"/>
      <c r="MIQ65" s="41"/>
      <c r="MIR65" s="41"/>
      <c r="MIS65" s="41"/>
      <c r="MIT65" s="41"/>
      <c r="MIU65" s="41"/>
      <c r="MIV65" s="41"/>
      <c r="MIW65" s="41"/>
      <c r="MIX65" s="41"/>
      <c r="MIY65" s="41"/>
      <c r="MIZ65" s="41"/>
      <c r="MJA65" s="41"/>
      <c r="MJB65" s="41"/>
      <c r="MJC65" s="41"/>
      <c r="MJD65" s="41"/>
      <c r="MJE65" s="41"/>
      <c r="MJF65" s="41"/>
      <c r="MJG65" s="41"/>
      <c r="MJH65" s="41"/>
      <c r="MJI65" s="41"/>
      <c r="MJJ65" s="41"/>
      <c r="MJK65" s="41"/>
      <c r="MJL65" s="41"/>
      <c r="MJM65" s="41"/>
      <c r="MJN65" s="41"/>
      <c r="MJO65" s="41"/>
      <c r="MJP65" s="41"/>
      <c r="MJQ65" s="41"/>
      <c r="MJR65" s="41"/>
      <c r="MJS65" s="41"/>
      <c r="MJT65" s="41"/>
      <c r="MJU65" s="41"/>
      <c r="MJV65" s="41"/>
      <c r="MJW65" s="41"/>
      <c r="MJX65" s="41"/>
      <c r="MJY65" s="41"/>
      <c r="MJZ65" s="41"/>
      <c r="MKA65" s="41"/>
      <c r="MKB65" s="41"/>
      <c r="MKC65" s="41"/>
      <c r="MKD65" s="41"/>
      <c r="MKE65" s="41"/>
      <c r="MKF65" s="41"/>
      <c r="MKG65" s="41"/>
      <c r="MKH65" s="41"/>
      <c r="MKI65" s="41"/>
      <c r="MKJ65" s="41"/>
      <c r="MKK65" s="41"/>
      <c r="MKL65" s="41"/>
      <c r="MKM65" s="41"/>
      <c r="MKN65" s="41"/>
      <c r="MKO65" s="41"/>
      <c r="MKP65" s="41"/>
      <c r="MKQ65" s="41"/>
      <c r="MKR65" s="41"/>
      <c r="MKS65" s="41"/>
      <c r="MKT65" s="41"/>
      <c r="MKU65" s="41"/>
      <c r="MKV65" s="41"/>
      <c r="MKW65" s="41"/>
      <c r="MKX65" s="41"/>
      <c r="MKY65" s="41"/>
      <c r="MKZ65" s="41"/>
      <c r="MLA65" s="41"/>
      <c r="MLB65" s="41"/>
      <c r="MLC65" s="41"/>
      <c r="MLD65" s="41"/>
      <c r="MLE65" s="41"/>
      <c r="MLF65" s="41"/>
      <c r="MLG65" s="41"/>
      <c r="MLH65" s="41"/>
      <c r="MLI65" s="41"/>
      <c r="MLJ65" s="41"/>
      <c r="MLK65" s="41"/>
      <c r="MLL65" s="41"/>
      <c r="MLM65" s="41"/>
      <c r="MLN65" s="41"/>
      <c r="MLO65" s="41"/>
      <c r="MLP65" s="41"/>
      <c r="MLQ65" s="41"/>
      <c r="MLR65" s="41"/>
      <c r="MLS65" s="41"/>
      <c r="MLT65" s="41"/>
      <c r="MLU65" s="41"/>
      <c r="MLV65" s="41"/>
      <c r="MLW65" s="41"/>
      <c r="MLX65" s="41"/>
      <c r="MLY65" s="41"/>
      <c r="MLZ65" s="41"/>
      <c r="MMA65" s="41"/>
      <c r="MMB65" s="41"/>
      <c r="MMC65" s="41"/>
      <c r="MMD65" s="41"/>
      <c r="MME65" s="41"/>
      <c r="MMF65" s="41"/>
      <c r="MMG65" s="41"/>
      <c r="MMH65" s="41"/>
      <c r="MMI65" s="41"/>
      <c r="MMJ65" s="41"/>
      <c r="MMK65" s="41"/>
      <c r="MML65" s="41"/>
      <c r="MMM65" s="41"/>
      <c r="MMN65" s="41"/>
      <c r="MMO65" s="41"/>
      <c r="MMP65" s="41"/>
      <c r="MMQ65" s="41"/>
      <c r="MMR65" s="41"/>
      <c r="MMS65" s="41"/>
      <c r="MMT65" s="41"/>
      <c r="MMU65" s="41"/>
      <c r="MMV65" s="41"/>
      <c r="MMW65" s="41"/>
      <c r="MMX65" s="41"/>
      <c r="MMY65" s="41"/>
      <c r="MMZ65" s="41"/>
      <c r="MNA65" s="41"/>
      <c r="MNB65" s="41"/>
      <c r="MNC65" s="41"/>
      <c r="MND65" s="41"/>
      <c r="MNE65" s="41"/>
      <c r="MNF65" s="41"/>
      <c r="MNG65" s="41"/>
      <c r="MNH65" s="41"/>
      <c r="MNI65" s="41"/>
      <c r="MNJ65" s="41"/>
      <c r="MNK65" s="41"/>
      <c r="MNL65" s="41"/>
      <c r="MNM65" s="41"/>
      <c r="MNN65" s="41"/>
      <c r="MNO65" s="41"/>
      <c r="MNP65" s="41"/>
      <c r="MNQ65" s="41"/>
      <c r="MNR65" s="41"/>
      <c r="MNS65" s="41"/>
      <c r="MNT65" s="41"/>
      <c r="MNU65" s="41"/>
      <c r="MNV65" s="41"/>
      <c r="MNW65" s="41"/>
      <c r="MNX65" s="41"/>
      <c r="MNY65" s="41"/>
      <c r="MNZ65" s="41"/>
      <c r="MOA65" s="41"/>
      <c r="MOB65" s="41"/>
      <c r="MOC65" s="41"/>
      <c r="MOD65" s="41"/>
      <c r="MOE65" s="41"/>
      <c r="MOF65" s="41"/>
      <c r="MOG65" s="41"/>
      <c r="MOH65" s="41"/>
      <c r="MOI65" s="41"/>
      <c r="MOJ65" s="41"/>
      <c r="MOK65" s="41"/>
      <c r="MOL65" s="41"/>
      <c r="MOM65" s="41"/>
      <c r="MON65" s="41"/>
      <c r="MOO65" s="41"/>
      <c r="MOP65" s="41"/>
      <c r="MOQ65" s="41"/>
      <c r="MOR65" s="41"/>
      <c r="MOS65" s="41"/>
      <c r="MOT65" s="41"/>
      <c r="MOU65" s="41"/>
      <c r="MOV65" s="41"/>
      <c r="MOW65" s="41"/>
      <c r="MOX65" s="41"/>
      <c r="MOY65" s="41"/>
      <c r="MOZ65" s="41"/>
      <c r="MPA65" s="41"/>
      <c r="MPB65" s="41"/>
      <c r="MPC65" s="41"/>
      <c r="MPD65" s="41"/>
      <c r="MPE65" s="41"/>
      <c r="MPF65" s="41"/>
      <c r="MPG65" s="41"/>
      <c r="MPH65" s="41"/>
      <c r="MPI65" s="41"/>
      <c r="MPJ65" s="41"/>
      <c r="MPK65" s="41"/>
      <c r="MPL65" s="41"/>
      <c r="MPM65" s="41"/>
      <c r="MPN65" s="41"/>
      <c r="MPO65" s="41"/>
      <c r="MPP65" s="41"/>
      <c r="MPQ65" s="41"/>
      <c r="MPR65" s="41"/>
      <c r="MPS65" s="41"/>
      <c r="MPT65" s="41"/>
      <c r="MPU65" s="41"/>
      <c r="MPV65" s="41"/>
      <c r="MPW65" s="41"/>
      <c r="MPX65" s="41"/>
      <c r="MPY65" s="41"/>
      <c r="MPZ65" s="41"/>
      <c r="MQA65" s="41"/>
      <c r="MQB65" s="41"/>
      <c r="MQC65" s="41"/>
      <c r="MQD65" s="41"/>
      <c r="MQE65" s="41"/>
      <c r="MQF65" s="41"/>
      <c r="MQG65" s="41"/>
      <c r="MQH65" s="41"/>
      <c r="MQI65" s="41"/>
      <c r="MQJ65" s="41"/>
      <c r="MQK65" s="41"/>
      <c r="MQL65" s="41"/>
      <c r="MQM65" s="41"/>
      <c r="MQN65" s="41"/>
      <c r="MQO65" s="41"/>
      <c r="MQP65" s="41"/>
      <c r="MQQ65" s="41"/>
      <c r="MQR65" s="41"/>
      <c r="MQS65" s="41"/>
      <c r="MQT65" s="41"/>
      <c r="MQU65" s="41"/>
      <c r="MQV65" s="41"/>
      <c r="MQW65" s="41"/>
      <c r="MQX65" s="41"/>
      <c r="MQY65" s="41"/>
      <c r="MQZ65" s="41"/>
      <c r="MRA65" s="41"/>
      <c r="MRB65" s="41"/>
      <c r="MRC65" s="41"/>
      <c r="MRD65" s="41"/>
      <c r="MRE65" s="41"/>
      <c r="MRF65" s="41"/>
      <c r="MRG65" s="41"/>
      <c r="MRH65" s="41"/>
      <c r="MRI65" s="41"/>
      <c r="MRJ65" s="41"/>
      <c r="MRK65" s="41"/>
      <c r="MRL65" s="41"/>
      <c r="MRM65" s="41"/>
      <c r="MRN65" s="41"/>
      <c r="MRO65" s="41"/>
      <c r="MRP65" s="41"/>
      <c r="MRQ65" s="41"/>
      <c r="MRR65" s="41"/>
      <c r="MRS65" s="41"/>
      <c r="MRT65" s="41"/>
      <c r="MRU65" s="41"/>
      <c r="MRV65" s="41"/>
      <c r="MRW65" s="41"/>
      <c r="MRX65" s="41"/>
      <c r="MRY65" s="41"/>
      <c r="MRZ65" s="41"/>
      <c r="MSA65" s="41"/>
      <c r="MSB65" s="41"/>
      <c r="MSC65" s="41"/>
      <c r="MSD65" s="41"/>
      <c r="MSE65" s="41"/>
      <c r="MSF65" s="41"/>
      <c r="MSG65" s="41"/>
      <c r="MSH65" s="41"/>
      <c r="MSI65" s="41"/>
      <c r="MSJ65" s="41"/>
      <c r="MSK65" s="41"/>
      <c r="MSL65" s="41"/>
      <c r="MSM65" s="41"/>
      <c r="MSN65" s="41"/>
      <c r="MSO65" s="41"/>
      <c r="MSP65" s="41"/>
      <c r="MSQ65" s="41"/>
      <c r="MSR65" s="41"/>
      <c r="MSS65" s="41"/>
      <c r="MST65" s="41"/>
      <c r="MSU65" s="41"/>
      <c r="MSV65" s="41"/>
      <c r="MSW65" s="41"/>
      <c r="MSX65" s="41"/>
      <c r="MSY65" s="41"/>
      <c r="MSZ65" s="41"/>
      <c r="MTA65" s="41"/>
      <c r="MTB65" s="41"/>
      <c r="MTC65" s="41"/>
      <c r="MTD65" s="41"/>
      <c r="MTE65" s="41"/>
      <c r="MTF65" s="41"/>
      <c r="MTG65" s="41"/>
      <c r="MTH65" s="41"/>
      <c r="MTI65" s="41"/>
      <c r="MTJ65" s="41"/>
      <c r="MTK65" s="41"/>
      <c r="MTL65" s="41"/>
      <c r="MTM65" s="41"/>
      <c r="MTN65" s="41"/>
      <c r="MTO65" s="41"/>
      <c r="MTP65" s="41"/>
      <c r="MTQ65" s="41"/>
      <c r="MTR65" s="41"/>
      <c r="MTS65" s="41"/>
      <c r="MTT65" s="41"/>
      <c r="MTU65" s="41"/>
      <c r="MTV65" s="41"/>
      <c r="MTW65" s="41"/>
      <c r="MTX65" s="41"/>
      <c r="MTY65" s="41"/>
      <c r="MTZ65" s="41"/>
      <c r="MUA65" s="41"/>
      <c r="MUB65" s="41"/>
      <c r="MUC65" s="41"/>
      <c r="MUD65" s="41"/>
      <c r="MUE65" s="41"/>
      <c r="MUF65" s="41"/>
      <c r="MUG65" s="41"/>
      <c r="MUH65" s="41"/>
      <c r="MUI65" s="41"/>
      <c r="MUJ65" s="41"/>
      <c r="MUK65" s="41"/>
      <c r="MUL65" s="41"/>
      <c r="MUM65" s="41"/>
      <c r="MUN65" s="41"/>
      <c r="MUO65" s="41"/>
      <c r="MUP65" s="41"/>
      <c r="MUQ65" s="41"/>
      <c r="MUR65" s="41"/>
      <c r="MUS65" s="41"/>
      <c r="MUT65" s="41"/>
      <c r="MUU65" s="41"/>
      <c r="MUV65" s="41"/>
      <c r="MUW65" s="41"/>
      <c r="MUX65" s="41"/>
      <c r="MUY65" s="41"/>
      <c r="MUZ65" s="41"/>
      <c r="MVA65" s="41"/>
      <c r="MVB65" s="41"/>
      <c r="MVC65" s="41"/>
      <c r="MVD65" s="41"/>
      <c r="MVE65" s="41"/>
      <c r="MVF65" s="41"/>
      <c r="MVG65" s="41"/>
      <c r="MVH65" s="41"/>
      <c r="MVI65" s="41"/>
      <c r="MVJ65" s="41"/>
      <c r="MVK65" s="41"/>
      <c r="MVL65" s="41"/>
      <c r="MVM65" s="41"/>
      <c r="MVN65" s="41"/>
      <c r="MVO65" s="41"/>
      <c r="MVP65" s="41"/>
      <c r="MVQ65" s="41"/>
      <c r="MVR65" s="41"/>
      <c r="MVS65" s="41"/>
      <c r="MVT65" s="41"/>
      <c r="MVU65" s="41"/>
      <c r="MVV65" s="41"/>
      <c r="MVW65" s="41"/>
      <c r="MVX65" s="41"/>
      <c r="MVY65" s="41"/>
      <c r="MVZ65" s="41"/>
      <c r="MWA65" s="41"/>
      <c r="MWB65" s="41"/>
      <c r="MWC65" s="41"/>
      <c r="MWD65" s="41"/>
      <c r="MWE65" s="41"/>
      <c r="MWF65" s="41"/>
      <c r="MWG65" s="41"/>
      <c r="MWH65" s="41"/>
      <c r="MWI65" s="41"/>
      <c r="MWJ65" s="41"/>
      <c r="MWK65" s="41"/>
      <c r="MWL65" s="41"/>
      <c r="MWM65" s="41"/>
      <c r="MWN65" s="41"/>
      <c r="MWO65" s="41"/>
      <c r="MWP65" s="41"/>
      <c r="MWQ65" s="41"/>
      <c r="MWR65" s="41"/>
      <c r="MWS65" s="41"/>
      <c r="MWT65" s="41"/>
      <c r="MWU65" s="41"/>
      <c r="MWV65" s="41"/>
      <c r="MWW65" s="41"/>
      <c r="MWX65" s="41"/>
      <c r="MWY65" s="41"/>
      <c r="MWZ65" s="41"/>
      <c r="MXA65" s="41"/>
      <c r="MXB65" s="41"/>
      <c r="MXC65" s="41"/>
      <c r="MXD65" s="41"/>
      <c r="MXE65" s="41"/>
      <c r="MXF65" s="41"/>
      <c r="MXG65" s="41"/>
      <c r="MXH65" s="41"/>
      <c r="MXI65" s="41"/>
      <c r="MXJ65" s="41"/>
      <c r="MXK65" s="41"/>
      <c r="MXL65" s="41"/>
      <c r="MXM65" s="41"/>
      <c r="MXN65" s="41"/>
      <c r="MXO65" s="41"/>
      <c r="MXP65" s="41"/>
      <c r="MXQ65" s="41"/>
      <c r="MXR65" s="41"/>
      <c r="MXS65" s="41"/>
      <c r="MXT65" s="41"/>
      <c r="MXU65" s="41"/>
      <c r="MXV65" s="41"/>
      <c r="MXW65" s="41"/>
      <c r="MXX65" s="41"/>
      <c r="MXY65" s="41"/>
      <c r="MXZ65" s="41"/>
      <c r="MYA65" s="41"/>
      <c r="MYB65" s="41"/>
      <c r="MYC65" s="41"/>
      <c r="MYD65" s="41"/>
      <c r="MYE65" s="41"/>
      <c r="MYF65" s="41"/>
      <c r="MYG65" s="41"/>
      <c r="MYH65" s="41"/>
      <c r="MYI65" s="41"/>
      <c r="MYJ65" s="41"/>
      <c r="MYK65" s="41"/>
      <c r="MYL65" s="41"/>
      <c r="MYM65" s="41"/>
      <c r="MYN65" s="41"/>
      <c r="MYO65" s="41"/>
      <c r="MYP65" s="41"/>
      <c r="MYQ65" s="41"/>
      <c r="MYR65" s="41"/>
      <c r="MYS65" s="41"/>
      <c r="MYT65" s="41"/>
      <c r="MYU65" s="41"/>
      <c r="MYV65" s="41"/>
      <c r="MYW65" s="41"/>
      <c r="MYX65" s="41"/>
      <c r="MYY65" s="41"/>
      <c r="MYZ65" s="41"/>
      <c r="MZA65" s="41"/>
      <c r="MZB65" s="41"/>
      <c r="MZC65" s="41"/>
      <c r="MZD65" s="41"/>
      <c r="MZE65" s="41"/>
      <c r="MZF65" s="41"/>
      <c r="MZG65" s="41"/>
      <c r="MZH65" s="41"/>
      <c r="MZI65" s="41"/>
      <c r="MZJ65" s="41"/>
      <c r="MZK65" s="41"/>
      <c r="MZL65" s="41"/>
      <c r="MZM65" s="41"/>
      <c r="MZN65" s="41"/>
      <c r="MZO65" s="41"/>
      <c r="MZP65" s="41"/>
      <c r="MZQ65" s="41"/>
      <c r="MZR65" s="41"/>
      <c r="MZS65" s="41"/>
      <c r="MZT65" s="41"/>
      <c r="MZU65" s="41"/>
      <c r="MZV65" s="41"/>
      <c r="MZW65" s="41"/>
      <c r="MZX65" s="41"/>
      <c r="MZY65" s="41"/>
      <c r="MZZ65" s="41"/>
      <c r="NAA65" s="41"/>
      <c r="NAB65" s="41"/>
      <c r="NAC65" s="41"/>
      <c r="NAD65" s="41"/>
      <c r="NAE65" s="41"/>
      <c r="NAF65" s="41"/>
      <c r="NAG65" s="41"/>
      <c r="NAH65" s="41"/>
      <c r="NAI65" s="41"/>
      <c r="NAJ65" s="41"/>
      <c r="NAK65" s="41"/>
      <c r="NAL65" s="41"/>
      <c r="NAM65" s="41"/>
      <c r="NAN65" s="41"/>
      <c r="NAO65" s="41"/>
      <c r="NAP65" s="41"/>
      <c r="NAQ65" s="41"/>
      <c r="NAR65" s="41"/>
      <c r="NAS65" s="41"/>
      <c r="NAT65" s="41"/>
      <c r="NAU65" s="41"/>
      <c r="NAV65" s="41"/>
      <c r="NAW65" s="41"/>
      <c r="NAX65" s="41"/>
      <c r="NAY65" s="41"/>
      <c r="NAZ65" s="41"/>
      <c r="NBA65" s="41"/>
      <c r="NBB65" s="41"/>
      <c r="NBC65" s="41"/>
      <c r="NBD65" s="41"/>
      <c r="NBE65" s="41"/>
      <c r="NBF65" s="41"/>
      <c r="NBG65" s="41"/>
      <c r="NBH65" s="41"/>
      <c r="NBI65" s="41"/>
      <c r="NBJ65" s="41"/>
      <c r="NBK65" s="41"/>
      <c r="NBL65" s="41"/>
      <c r="NBM65" s="41"/>
      <c r="NBN65" s="41"/>
      <c r="NBO65" s="41"/>
      <c r="NBP65" s="41"/>
      <c r="NBQ65" s="41"/>
      <c r="NBR65" s="41"/>
      <c r="NBS65" s="41"/>
      <c r="NBT65" s="41"/>
      <c r="NBU65" s="41"/>
      <c r="NBV65" s="41"/>
      <c r="NBW65" s="41"/>
      <c r="NBX65" s="41"/>
      <c r="NBY65" s="41"/>
      <c r="NBZ65" s="41"/>
      <c r="NCA65" s="41"/>
      <c r="NCB65" s="41"/>
      <c r="NCC65" s="41"/>
      <c r="NCD65" s="41"/>
      <c r="NCE65" s="41"/>
      <c r="NCF65" s="41"/>
      <c r="NCG65" s="41"/>
      <c r="NCH65" s="41"/>
      <c r="NCI65" s="41"/>
      <c r="NCJ65" s="41"/>
      <c r="NCK65" s="41"/>
      <c r="NCL65" s="41"/>
      <c r="NCM65" s="41"/>
      <c r="NCN65" s="41"/>
      <c r="NCO65" s="41"/>
      <c r="NCP65" s="41"/>
      <c r="NCQ65" s="41"/>
      <c r="NCR65" s="41"/>
      <c r="NCS65" s="41"/>
      <c r="NCT65" s="41"/>
      <c r="NCU65" s="41"/>
      <c r="NCV65" s="41"/>
      <c r="NCW65" s="41"/>
      <c r="NCX65" s="41"/>
      <c r="NCY65" s="41"/>
      <c r="NCZ65" s="41"/>
      <c r="NDA65" s="41"/>
      <c r="NDB65" s="41"/>
      <c r="NDC65" s="41"/>
      <c r="NDD65" s="41"/>
      <c r="NDE65" s="41"/>
      <c r="NDF65" s="41"/>
      <c r="NDG65" s="41"/>
      <c r="NDH65" s="41"/>
      <c r="NDI65" s="41"/>
      <c r="NDJ65" s="41"/>
      <c r="NDK65" s="41"/>
      <c r="NDL65" s="41"/>
      <c r="NDM65" s="41"/>
      <c r="NDN65" s="41"/>
      <c r="NDO65" s="41"/>
      <c r="NDP65" s="41"/>
      <c r="NDQ65" s="41"/>
      <c r="NDR65" s="41"/>
      <c r="NDS65" s="41"/>
      <c r="NDT65" s="41"/>
      <c r="NDU65" s="41"/>
      <c r="NDV65" s="41"/>
      <c r="NDW65" s="41"/>
      <c r="NDX65" s="41"/>
      <c r="NDY65" s="41"/>
      <c r="NDZ65" s="41"/>
      <c r="NEA65" s="41"/>
      <c r="NEB65" s="41"/>
      <c r="NEC65" s="41"/>
      <c r="NED65" s="41"/>
      <c r="NEE65" s="41"/>
      <c r="NEF65" s="41"/>
      <c r="NEG65" s="41"/>
      <c r="NEH65" s="41"/>
      <c r="NEI65" s="41"/>
      <c r="NEJ65" s="41"/>
      <c r="NEK65" s="41"/>
      <c r="NEL65" s="41"/>
      <c r="NEM65" s="41"/>
      <c r="NEN65" s="41"/>
      <c r="NEO65" s="41"/>
      <c r="NEP65" s="41"/>
      <c r="NEQ65" s="41"/>
      <c r="NER65" s="41"/>
      <c r="NES65" s="41"/>
      <c r="NET65" s="41"/>
      <c r="NEU65" s="41"/>
      <c r="NEV65" s="41"/>
      <c r="NEW65" s="41"/>
      <c r="NEX65" s="41"/>
      <c r="NEY65" s="41"/>
      <c r="NEZ65" s="41"/>
      <c r="NFA65" s="41"/>
      <c r="NFB65" s="41"/>
      <c r="NFC65" s="41"/>
      <c r="NFD65" s="41"/>
      <c r="NFE65" s="41"/>
      <c r="NFF65" s="41"/>
      <c r="NFG65" s="41"/>
      <c r="NFH65" s="41"/>
      <c r="NFI65" s="41"/>
      <c r="NFJ65" s="41"/>
      <c r="NFK65" s="41"/>
      <c r="NFL65" s="41"/>
      <c r="NFM65" s="41"/>
      <c r="NFN65" s="41"/>
      <c r="NFO65" s="41"/>
      <c r="NFP65" s="41"/>
      <c r="NFQ65" s="41"/>
      <c r="NFR65" s="41"/>
      <c r="NFS65" s="41"/>
      <c r="NFT65" s="41"/>
      <c r="NFU65" s="41"/>
      <c r="NFV65" s="41"/>
      <c r="NFW65" s="41"/>
      <c r="NFX65" s="41"/>
      <c r="NFY65" s="41"/>
      <c r="NFZ65" s="41"/>
      <c r="NGA65" s="41"/>
      <c r="NGB65" s="41"/>
      <c r="NGC65" s="41"/>
      <c r="NGD65" s="41"/>
      <c r="NGE65" s="41"/>
      <c r="NGF65" s="41"/>
      <c r="NGG65" s="41"/>
      <c r="NGH65" s="41"/>
      <c r="NGI65" s="41"/>
      <c r="NGJ65" s="41"/>
      <c r="NGK65" s="41"/>
      <c r="NGL65" s="41"/>
      <c r="NGM65" s="41"/>
      <c r="NGN65" s="41"/>
      <c r="NGO65" s="41"/>
      <c r="NGP65" s="41"/>
      <c r="NGQ65" s="41"/>
      <c r="NGR65" s="41"/>
      <c r="NGS65" s="41"/>
      <c r="NGT65" s="41"/>
      <c r="NGU65" s="41"/>
      <c r="NGV65" s="41"/>
      <c r="NGW65" s="41"/>
      <c r="NGX65" s="41"/>
      <c r="NGY65" s="41"/>
      <c r="NGZ65" s="41"/>
      <c r="NHA65" s="41"/>
      <c r="NHB65" s="41"/>
      <c r="NHC65" s="41"/>
      <c r="NHD65" s="41"/>
      <c r="NHE65" s="41"/>
      <c r="NHF65" s="41"/>
      <c r="NHG65" s="41"/>
      <c r="NHH65" s="41"/>
      <c r="NHI65" s="41"/>
      <c r="NHJ65" s="41"/>
      <c r="NHK65" s="41"/>
      <c r="NHL65" s="41"/>
      <c r="NHM65" s="41"/>
      <c r="NHN65" s="41"/>
      <c r="NHO65" s="41"/>
      <c r="NHP65" s="41"/>
      <c r="NHQ65" s="41"/>
      <c r="NHR65" s="41"/>
      <c r="NHS65" s="41"/>
      <c r="NHT65" s="41"/>
      <c r="NHU65" s="41"/>
      <c r="NHV65" s="41"/>
      <c r="NHW65" s="41"/>
      <c r="NHX65" s="41"/>
      <c r="NHY65" s="41"/>
      <c r="NHZ65" s="41"/>
      <c r="NIA65" s="41"/>
      <c r="NIB65" s="41"/>
      <c r="NIC65" s="41"/>
      <c r="NID65" s="41"/>
      <c r="NIE65" s="41"/>
      <c r="NIF65" s="41"/>
      <c r="NIG65" s="41"/>
      <c r="NIH65" s="41"/>
      <c r="NII65" s="41"/>
      <c r="NIJ65" s="41"/>
      <c r="NIK65" s="41"/>
      <c r="NIL65" s="41"/>
      <c r="NIM65" s="41"/>
      <c r="NIN65" s="41"/>
      <c r="NIO65" s="41"/>
      <c r="NIP65" s="41"/>
      <c r="NIQ65" s="41"/>
      <c r="NIR65" s="41"/>
      <c r="NIS65" s="41"/>
      <c r="NIT65" s="41"/>
      <c r="NIU65" s="41"/>
      <c r="NIV65" s="41"/>
      <c r="NIW65" s="41"/>
      <c r="NIX65" s="41"/>
      <c r="NIY65" s="41"/>
      <c r="NIZ65" s="41"/>
      <c r="NJA65" s="41"/>
      <c r="NJB65" s="41"/>
      <c r="NJC65" s="41"/>
      <c r="NJD65" s="41"/>
      <c r="NJE65" s="41"/>
      <c r="NJF65" s="41"/>
      <c r="NJG65" s="41"/>
      <c r="NJH65" s="41"/>
      <c r="NJI65" s="41"/>
      <c r="NJJ65" s="41"/>
      <c r="NJK65" s="41"/>
      <c r="NJL65" s="41"/>
      <c r="NJM65" s="41"/>
      <c r="NJN65" s="41"/>
      <c r="NJO65" s="41"/>
      <c r="NJP65" s="41"/>
      <c r="NJQ65" s="41"/>
      <c r="NJR65" s="41"/>
      <c r="NJS65" s="41"/>
      <c r="NJT65" s="41"/>
      <c r="NJU65" s="41"/>
      <c r="NJV65" s="41"/>
      <c r="NJW65" s="41"/>
      <c r="NJX65" s="41"/>
      <c r="NJY65" s="41"/>
      <c r="NJZ65" s="41"/>
      <c r="NKA65" s="41"/>
      <c r="NKB65" s="41"/>
      <c r="NKC65" s="41"/>
      <c r="NKD65" s="41"/>
      <c r="NKE65" s="41"/>
      <c r="NKF65" s="41"/>
      <c r="NKG65" s="41"/>
      <c r="NKH65" s="41"/>
      <c r="NKI65" s="41"/>
      <c r="NKJ65" s="41"/>
      <c r="NKK65" s="41"/>
      <c r="NKL65" s="41"/>
      <c r="NKM65" s="41"/>
      <c r="NKN65" s="41"/>
      <c r="NKO65" s="41"/>
      <c r="NKP65" s="41"/>
      <c r="NKQ65" s="41"/>
      <c r="NKR65" s="41"/>
      <c r="NKS65" s="41"/>
      <c r="NKT65" s="41"/>
      <c r="NKU65" s="41"/>
      <c r="NKV65" s="41"/>
      <c r="NKW65" s="41"/>
      <c r="NKX65" s="41"/>
      <c r="NKY65" s="41"/>
      <c r="NKZ65" s="41"/>
      <c r="NLA65" s="41"/>
      <c r="NLB65" s="41"/>
      <c r="NLC65" s="41"/>
      <c r="NLD65" s="41"/>
      <c r="NLE65" s="41"/>
      <c r="NLF65" s="41"/>
      <c r="NLG65" s="41"/>
      <c r="NLH65" s="41"/>
      <c r="NLI65" s="41"/>
      <c r="NLJ65" s="41"/>
      <c r="NLK65" s="41"/>
      <c r="NLL65" s="41"/>
      <c r="NLM65" s="41"/>
      <c r="NLN65" s="41"/>
      <c r="NLO65" s="41"/>
      <c r="NLP65" s="41"/>
      <c r="NLQ65" s="41"/>
      <c r="NLR65" s="41"/>
      <c r="NLS65" s="41"/>
      <c r="NLT65" s="41"/>
      <c r="NLU65" s="41"/>
      <c r="NLV65" s="41"/>
      <c r="NLW65" s="41"/>
      <c r="NLX65" s="41"/>
      <c r="NLY65" s="41"/>
      <c r="NLZ65" s="41"/>
      <c r="NMA65" s="41"/>
      <c r="NMB65" s="41"/>
      <c r="NMC65" s="41"/>
      <c r="NMD65" s="41"/>
      <c r="NME65" s="41"/>
      <c r="NMF65" s="41"/>
      <c r="NMG65" s="41"/>
      <c r="NMH65" s="41"/>
      <c r="NMI65" s="41"/>
      <c r="NMJ65" s="41"/>
      <c r="NMK65" s="41"/>
      <c r="NML65" s="41"/>
      <c r="NMM65" s="41"/>
      <c r="NMN65" s="41"/>
      <c r="NMO65" s="41"/>
      <c r="NMP65" s="41"/>
      <c r="NMQ65" s="41"/>
      <c r="NMR65" s="41"/>
      <c r="NMS65" s="41"/>
      <c r="NMT65" s="41"/>
      <c r="NMU65" s="41"/>
      <c r="NMV65" s="41"/>
      <c r="NMW65" s="41"/>
      <c r="NMX65" s="41"/>
      <c r="NMY65" s="41"/>
      <c r="NMZ65" s="41"/>
      <c r="NNA65" s="41"/>
      <c r="NNB65" s="41"/>
      <c r="NNC65" s="41"/>
      <c r="NND65" s="41"/>
      <c r="NNE65" s="41"/>
      <c r="NNF65" s="41"/>
      <c r="NNG65" s="41"/>
      <c r="NNH65" s="41"/>
      <c r="NNI65" s="41"/>
      <c r="NNJ65" s="41"/>
      <c r="NNK65" s="41"/>
      <c r="NNL65" s="41"/>
      <c r="NNM65" s="41"/>
      <c r="NNN65" s="41"/>
      <c r="NNO65" s="41"/>
      <c r="NNP65" s="41"/>
      <c r="NNQ65" s="41"/>
      <c r="NNR65" s="41"/>
      <c r="NNS65" s="41"/>
      <c r="NNT65" s="41"/>
      <c r="NNU65" s="41"/>
      <c r="NNV65" s="41"/>
      <c r="NNW65" s="41"/>
      <c r="NNX65" s="41"/>
      <c r="NNY65" s="41"/>
      <c r="NNZ65" s="41"/>
      <c r="NOA65" s="41"/>
      <c r="NOB65" s="41"/>
      <c r="NOC65" s="41"/>
      <c r="NOD65" s="41"/>
      <c r="NOE65" s="41"/>
      <c r="NOF65" s="41"/>
      <c r="NOG65" s="41"/>
      <c r="NOH65" s="41"/>
      <c r="NOI65" s="41"/>
      <c r="NOJ65" s="41"/>
      <c r="NOK65" s="41"/>
      <c r="NOL65" s="41"/>
      <c r="NOM65" s="41"/>
      <c r="NON65" s="41"/>
      <c r="NOO65" s="41"/>
      <c r="NOP65" s="41"/>
      <c r="NOQ65" s="41"/>
      <c r="NOR65" s="41"/>
      <c r="NOS65" s="41"/>
      <c r="NOT65" s="41"/>
      <c r="NOU65" s="41"/>
      <c r="NOV65" s="41"/>
      <c r="NOW65" s="41"/>
      <c r="NOX65" s="41"/>
      <c r="NOY65" s="41"/>
      <c r="NOZ65" s="41"/>
      <c r="NPA65" s="41"/>
      <c r="NPB65" s="41"/>
      <c r="NPC65" s="41"/>
      <c r="NPD65" s="41"/>
      <c r="NPE65" s="41"/>
      <c r="NPF65" s="41"/>
      <c r="NPG65" s="41"/>
      <c r="NPH65" s="41"/>
      <c r="NPI65" s="41"/>
      <c r="NPJ65" s="41"/>
      <c r="NPK65" s="41"/>
      <c r="NPL65" s="41"/>
      <c r="NPM65" s="41"/>
      <c r="NPN65" s="41"/>
      <c r="NPO65" s="41"/>
      <c r="NPP65" s="41"/>
      <c r="NPQ65" s="41"/>
      <c r="NPR65" s="41"/>
      <c r="NPS65" s="41"/>
      <c r="NPT65" s="41"/>
      <c r="NPU65" s="41"/>
      <c r="NPV65" s="41"/>
      <c r="NPW65" s="41"/>
      <c r="NPX65" s="41"/>
      <c r="NPY65" s="41"/>
      <c r="NPZ65" s="41"/>
      <c r="NQA65" s="41"/>
      <c r="NQB65" s="41"/>
      <c r="NQC65" s="41"/>
      <c r="NQD65" s="41"/>
      <c r="NQE65" s="41"/>
      <c r="NQF65" s="41"/>
      <c r="NQG65" s="41"/>
      <c r="NQH65" s="41"/>
      <c r="NQI65" s="41"/>
      <c r="NQJ65" s="41"/>
      <c r="NQK65" s="41"/>
      <c r="NQL65" s="41"/>
      <c r="NQM65" s="41"/>
      <c r="NQN65" s="41"/>
      <c r="NQO65" s="41"/>
      <c r="NQP65" s="41"/>
      <c r="NQQ65" s="41"/>
      <c r="NQR65" s="41"/>
      <c r="NQS65" s="41"/>
      <c r="NQT65" s="41"/>
      <c r="NQU65" s="41"/>
      <c r="NQV65" s="41"/>
      <c r="NQW65" s="41"/>
      <c r="NQX65" s="41"/>
      <c r="NQY65" s="41"/>
      <c r="NQZ65" s="41"/>
      <c r="NRA65" s="41"/>
      <c r="NRB65" s="41"/>
      <c r="NRC65" s="41"/>
      <c r="NRD65" s="41"/>
      <c r="NRE65" s="41"/>
      <c r="NRF65" s="41"/>
      <c r="NRG65" s="41"/>
      <c r="NRH65" s="41"/>
      <c r="NRI65" s="41"/>
      <c r="NRJ65" s="41"/>
      <c r="NRK65" s="41"/>
      <c r="NRL65" s="41"/>
      <c r="NRM65" s="41"/>
      <c r="NRN65" s="41"/>
      <c r="NRO65" s="41"/>
      <c r="NRP65" s="41"/>
      <c r="NRQ65" s="41"/>
      <c r="NRR65" s="41"/>
      <c r="NRS65" s="41"/>
      <c r="NRT65" s="41"/>
      <c r="NRU65" s="41"/>
      <c r="NRV65" s="41"/>
      <c r="NRW65" s="41"/>
      <c r="NRX65" s="41"/>
      <c r="NRY65" s="41"/>
      <c r="NRZ65" s="41"/>
      <c r="NSA65" s="41"/>
      <c r="NSB65" s="41"/>
      <c r="NSC65" s="41"/>
      <c r="NSD65" s="41"/>
      <c r="NSE65" s="41"/>
      <c r="NSF65" s="41"/>
      <c r="NSG65" s="41"/>
      <c r="NSH65" s="41"/>
      <c r="NSI65" s="41"/>
      <c r="NSJ65" s="41"/>
      <c r="NSK65" s="41"/>
      <c r="NSL65" s="41"/>
      <c r="NSM65" s="41"/>
      <c r="NSN65" s="41"/>
      <c r="NSO65" s="41"/>
      <c r="NSP65" s="41"/>
      <c r="NSQ65" s="41"/>
      <c r="NSR65" s="41"/>
      <c r="NSS65" s="41"/>
      <c r="NST65" s="41"/>
      <c r="NSU65" s="41"/>
      <c r="NSV65" s="41"/>
      <c r="NSW65" s="41"/>
      <c r="NSX65" s="41"/>
      <c r="NSY65" s="41"/>
      <c r="NSZ65" s="41"/>
      <c r="NTA65" s="41"/>
      <c r="NTB65" s="41"/>
      <c r="NTC65" s="41"/>
      <c r="NTD65" s="41"/>
      <c r="NTE65" s="41"/>
      <c r="NTF65" s="41"/>
      <c r="NTG65" s="41"/>
      <c r="NTH65" s="41"/>
      <c r="NTI65" s="41"/>
      <c r="NTJ65" s="41"/>
      <c r="NTK65" s="41"/>
      <c r="NTL65" s="41"/>
      <c r="NTM65" s="41"/>
      <c r="NTN65" s="41"/>
      <c r="NTO65" s="41"/>
      <c r="NTP65" s="41"/>
      <c r="NTQ65" s="41"/>
      <c r="NTR65" s="41"/>
      <c r="NTS65" s="41"/>
      <c r="NTT65" s="41"/>
      <c r="NTU65" s="41"/>
      <c r="NTV65" s="41"/>
      <c r="NTW65" s="41"/>
      <c r="NTX65" s="41"/>
      <c r="NTY65" s="41"/>
      <c r="NTZ65" s="41"/>
      <c r="NUA65" s="41"/>
      <c r="NUB65" s="41"/>
      <c r="NUC65" s="41"/>
      <c r="NUD65" s="41"/>
      <c r="NUE65" s="41"/>
      <c r="NUF65" s="41"/>
      <c r="NUG65" s="41"/>
      <c r="NUH65" s="41"/>
      <c r="NUI65" s="41"/>
      <c r="NUJ65" s="41"/>
      <c r="NUK65" s="41"/>
      <c r="NUL65" s="41"/>
      <c r="NUM65" s="41"/>
      <c r="NUN65" s="41"/>
      <c r="NUO65" s="41"/>
      <c r="NUP65" s="41"/>
      <c r="NUQ65" s="41"/>
      <c r="NUR65" s="41"/>
      <c r="NUS65" s="41"/>
      <c r="NUT65" s="41"/>
      <c r="NUU65" s="41"/>
      <c r="NUV65" s="41"/>
      <c r="NUW65" s="41"/>
      <c r="NUX65" s="41"/>
      <c r="NUY65" s="41"/>
      <c r="NUZ65" s="41"/>
      <c r="NVA65" s="41"/>
      <c r="NVB65" s="41"/>
      <c r="NVC65" s="41"/>
      <c r="NVD65" s="41"/>
      <c r="NVE65" s="41"/>
      <c r="NVF65" s="41"/>
      <c r="NVG65" s="41"/>
      <c r="NVH65" s="41"/>
      <c r="NVI65" s="41"/>
      <c r="NVJ65" s="41"/>
      <c r="NVK65" s="41"/>
      <c r="NVL65" s="41"/>
      <c r="NVM65" s="41"/>
      <c r="NVN65" s="41"/>
      <c r="NVO65" s="41"/>
      <c r="NVP65" s="41"/>
      <c r="NVQ65" s="41"/>
      <c r="NVR65" s="41"/>
      <c r="NVS65" s="41"/>
      <c r="NVT65" s="41"/>
      <c r="NVU65" s="41"/>
      <c r="NVV65" s="41"/>
      <c r="NVW65" s="41"/>
      <c r="NVX65" s="41"/>
      <c r="NVY65" s="41"/>
      <c r="NVZ65" s="41"/>
      <c r="NWA65" s="41"/>
      <c r="NWB65" s="41"/>
      <c r="NWC65" s="41"/>
      <c r="NWD65" s="41"/>
      <c r="NWE65" s="41"/>
      <c r="NWF65" s="41"/>
      <c r="NWG65" s="41"/>
      <c r="NWH65" s="41"/>
      <c r="NWI65" s="41"/>
      <c r="NWJ65" s="41"/>
      <c r="NWK65" s="41"/>
      <c r="NWL65" s="41"/>
      <c r="NWM65" s="41"/>
      <c r="NWN65" s="41"/>
      <c r="NWO65" s="41"/>
      <c r="NWP65" s="41"/>
      <c r="NWQ65" s="41"/>
      <c r="NWR65" s="41"/>
      <c r="NWS65" s="41"/>
      <c r="NWT65" s="41"/>
      <c r="NWU65" s="41"/>
      <c r="NWV65" s="41"/>
      <c r="NWW65" s="41"/>
      <c r="NWX65" s="41"/>
      <c r="NWY65" s="41"/>
      <c r="NWZ65" s="41"/>
      <c r="NXA65" s="41"/>
      <c r="NXB65" s="41"/>
      <c r="NXC65" s="41"/>
      <c r="NXD65" s="41"/>
      <c r="NXE65" s="41"/>
      <c r="NXF65" s="41"/>
      <c r="NXG65" s="41"/>
      <c r="NXH65" s="41"/>
      <c r="NXI65" s="41"/>
      <c r="NXJ65" s="41"/>
      <c r="NXK65" s="41"/>
      <c r="NXL65" s="41"/>
      <c r="NXM65" s="41"/>
      <c r="NXN65" s="41"/>
      <c r="NXO65" s="41"/>
      <c r="NXP65" s="41"/>
      <c r="NXQ65" s="41"/>
      <c r="NXR65" s="41"/>
      <c r="NXS65" s="41"/>
      <c r="NXT65" s="41"/>
      <c r="NXU65" s="41"/>
      <c r="NXV65" s="41"/>
      <c r="NXW65" s="41"/>
      <c r="NXX65" s="41"/>
      <c r="NXY65" s="41"/>
      <c r="NXZ65" s="41"/>
      <c r="NYA65" s="41"/>
      <c r="NYB65" s="41"/>
      <c r="NYC65" s="41"/>
      <c r="NYD65" s="41"/>
      <c r="NYE65" s="41"/>
      <c r="NYF65" s="41"/>
      <c r="NYG65" s="41"/>
      <c r="NYH65" s="41"/>
      <c r="NYI65" s="41"/>
      <c r="NYJ65" s="41"/>
      <c r="NYK65" s="41"/>
      <c r="NYL65" s="41"/>
      <c r="NYM65" s="41"/>
      <c r="NYN65" s="41"/>
      <c r="NYO65" s="41"/>
      <c r="NYP65" s="41"/>
      <c r="NYQ65" s="41"/>
      <c r="NYR65" s="41"/>
      <c r="NYS65" s="41"/>
      <c r="NYT65" s="41"/>
      <c r="NYU65" s="41"/>
      <c r="NYV65" s="41"/>
      <c r="NYW65" s="41"/>
      <c r="NYX65" s="41"/>
      <c r="NYY65" s="41"/>
      <c r="NYZ65" s="41"/>
      <c r="NZA65" s="41"/>
      <c r="NZB65" s="41"/>
      <c r="NZC65" s="41"/>
      <c r="NZD65" s="41"/>
      <c r="NZE65" s="41"/>
      <c r="NZF65" s="41"/>
      <c r="NZG65" s="41"/>
      <c r="NZH65" s="41"/>
      <c r="NZI65" s="41"/>
      <c r="NZJ65" s="41"/>
      <c r="NZK65" s="41"/>
      <c r="NZL65" s="41"/>
      <c r="NZM65" s="41"/>
      <c r="NZN65" s="41"/>
      <c r="NZO65" s="41"/>
      <c r="NZP65" s="41"/>
      <c r="NZQ65" s="41"/>
      <c r="NZR65" s="41"/>
      <c r="NZS65" s="41"/>
      <c r="NZT65" s="41"/>
      <c r="NZU65" s="41"/>
      <c r="NZV65" s="41"/>
      <c r="NZW65" s="41"/>
      <c r="NZX65" s="41"/>
      <c r="NZY65" s="41"/>
      <c r="NZZ65" s="41"/>
      <c r="OAA65" s="41"/>
      <c r="OAB65" s="41"/>
      <c r="OAC65" s="41"/>
      <c r="OAD65" s="41"/>
      <c r="OAE65" s="41"/>
      <c r="OAF65" s="41"/>
      <c r="OAG65" s="41"/>
      <c r="OAH65" s="41"/>
      <c r="OAI65" s="41"/>
      <c r="OAJ65" s="41"/>
      <c r="OAK65" s="41"/>
      <c r="OAL65" s="41"/>
      <c r="OAM65" s="41"/>
      <c r="OAN65" s="41"/>
      <c r="OAO65" s="41"/>
      <c r="OAP65" s="41"/>
      <c r="OAQ65" s="41"/>
      <c r="OAR65" s="41"/>
      <c r="OAS65" s="41"/>
      <c r="OAT65" s="41"/>
      <c r="OAU65" s="41"/>
      <c r="OAV65" s="41"/>
      <c r="OAW65" s="41"/>
      <c r="OAX65" s="41"/>
      <c r="OAY65" s="41"/>
      <c r="OAZ65" s="41"/>
      <c r="OBA65" s="41"/>
      <c r="OBB65" s="41"/>
      <c r="OBC65" s="41"/>
      <c r="OBD65" s="41"/>
      <c r="OBE65" s="41"/>
      <c r="OBF65" s="41"/>
      <c r="OBG65" s="41"/>
      <c r="OBH65" s="41"/>
      <c r="OBI65" s="41"/>
      <c r="OBJ65" s="41"/>
      <c r="OBK65" s="41"/>
      <c r="OBL65" s="41"/>
      <c r="OBM65" s="41"/>
      <c r="OBN65" s="41"/>
      <c r="OBO65" s="41"/>
      <c r="OBP65" s="41"/>
      <c r="OBQ65" s="41"/>
      <c r="OBR65" s="41"/>
      <c r="OBS65" s="41"/>
      <c r="OBT65" s="41"/>
      <c r="OBU65" s="41"/>
      <c r="OBV65" s="41"/>
      <c r="OBW65" s="41"/>
      <c r="OBX65" s="41"/>
      <c r="OBY65" s="41"/>
      <c r="OBZ65" s="41"/>
      <c r="OCA65" s="41"/>
      <c r="OCB65" s="41"/>
      <c r="OCC65" s="41"/>
      <c r="OCD65" s="41"/>
      <c r="OCE65" s="41"/>
      <c r="OCF65" s="41"/>
      <c r="OCG65" s="41"/>
      <c r="OCH65" s="41"/>
      <c r="OCI65" s="41"/>
      <c r="OCJ65" s="41"/>
      <c r="OCK65" s="41"/>
      <c r="OCL65" s="41"/>
      <c r="OCM65" s="41"/>
      <c r="OCN65" s="41"/>
      <c r="OCO65" s="41"/>
      <c r="OCP65" s="41"/>
      <c r="OCQ65" s="41"/>
      <c r="OCR65" s="41"/>
      <c r="OCS65" s="41"/>
      <c r="OCT65" s="41"/>
      <c r="OCU65" s="41"/>
      <c r="OCV65" s="41"/>
      <c r="OCW65" s="41"/>
      <c r="OCX65" s="41"/>
      <c r="OCY65" s="41"/>
      <c r="OCZ65" s="41"/>
      <c r="ODA65" s="41"/>
      <c r="ODB65" s="41"/>
      <c r="ODC65" s="41"/>
      <c r="ODD65" s="41"/>
      <c r="ODE65" s="41"/>
      <c r="ODF65" s="41"/>
      <c r="ODG65" s="41"/>
      <c r="ODH65" s="41"/>
      <c r="ODI65" s="41"/>
      <c r="ODJ65" s="41"/>
      <c r="ODK65" s="41"/>
      <c r="ODL65" s="41"/>
      <c r="ODM65" s="41"/>
      <c r="ODN65" s="41"/>
      <c r="ODO65" s="41"/>
      <c r="ODP65" s="41"/>
      <c r="ODQ65" s="41"/>
      <c r="ODR65" s="41"/>
      <c r="ODS65" s="41"/>
      <c r="ODT65" s="41"/>
      <c r="ODU65" s="41"/>
      <c r="ODV65" s="41"/>
      <c r="ODW65" s="41"/>
      <c r="ODX65" s="41"/>
      <c r="ODY65" s="41"/>
      <c r="ODZ65" s="41"/>
      <c r="OEA65" s="41"/>
      <c r="OEB65" s="41"/>
      <c r="OEC65" s="41"/>
      <c r="OED65" s="41"/>
      <c r="OEE65" s="41"/>
      <c r="OEF65" s="41"/>
      <c r="OEG65" s="41"/>
      <c r="OEH65" s="41"/>
      <c r="OEI65" s="41"/>
      <c r="OEJ65" s="41"/>
      <c r="OEK65" s="41"/>
      <c r="OEL65" s="41"/>
      <c r="OEM65" s="41"/>
      <c r="OEN65" s="41"/>
      <c r="OEO65" s="41"/>
      <c r="OEP65" s="41"/>
      <c r="OEQ65" s="41"/>
      <c r="OER65" s="41"/>
      <c r="OES65" s="41"/>
      <c r="OET65" s="41"/>
      <c r="OEU65" s="41"/>
      <c r="OEV65" s="41"/>
      <c r="OEW65" s="41"/>
      <c r="OEX65" s="41"/>
      <c r="OEY65" s="41"/>
      <c r="OEZ65" s="41"/>
      <c r="OFA65" s="41"/>
      <c r="OFB65" s="41"/>
      <c r="OFC65" s="41"/>
      <c r="OFD65" s="41"/>
      <c r="OFE65" s="41"/>
      <c r="OFF65" s="41"/>
      <c r="OFG65" s="41"/>
      <c r="OFH65" s="41"/>
      <c r="OFI65" s="41"/>
      <c r="OFJ65" s="41"/>
      <c r="OFK65" s="41"/>
      <c r="OFL65" s="41"/>
      <c r="OFM65" s="41"/>
      <c r="OFN65" s="41"/>
      <c r="OFO65" s="41"/>
      <c r="OFP65" s="41"/>
      <c r="OFQ65" s="41"/>
      <c r="OFR65" s="41"/>
      <c r="OFS65" s="41"/>
      <c r="OFT65" s="41"/>
      <c r="OFU65" s="41"/>
      <c r="OFV65" s="41"/>
      <c r="OFW65" s="41"/>
      <c r="OFX65" s="41"/>
      <c r="OFY65" s="41"/>
      <c r="OFZ65" s="41"/>
      <c r="OGA65" s="41"/>
      <c r="OGB65" s="41"/>
      <c r="OGC65" s="41"/>
      <c r="OGD65" s="41"/>
      <c r="OGE65" s="41"/>
      <c r="OGF65" s="41"/>
      <c r="OGG65" s="41"/>
      <c r="OGH65" s="41"/>
      <c r="OGI65" s="41"/>
      <c r="OGJ65" s="41"/>
      <c r="OGK65" s="41"/>
      <c r="OGL65" s="41"/>
      <c r="OGM65" s="41"/>
      <c r="OGN65" s="41"/>
      <c r="OGO65" s="41"/>
      <c r="OGP65" s="41"/>
      <c r="OGQ65" s="41"/>
      <c r="OGR65" s="41"/>
      <c r="OGS65" s="41"/>
      <c r="OGT65" s="41"/>
      <c r="OGU65" s="41"/>
      <c r="OGV65" s="41"/>
      <c r="OGW65" s="41"/>
      <c r="OGX65" s="41"/>
      <c r="OGY65" s="41"/>
      <c r="OGZ65" s="41"/>
      <c r="OHA65" s="41"/>
      <c r="OHB65" s="41"/>
      <c r="OHC65" s="41"/>
      <c r="OHD65" s="41"/>
      <c r="OHE65" s="41"/>
      <c r="OHF65" s="41"/>
      <c r="OHG65" s="41"/>
      <c r="OHH65" s="41"/>
      <c r="OHI65" s="41"/>
      <c r="OHJ65" s="41"/>
      <c r="OHK65" s="41"/>
      <c r="OHL65" s="41"/>
      <c r="OHM65" s="41"/>
      <c r="OHN65" s="41"/>
      <c r="OHO65" s="41"/>
      <c r="OHP65" s="41"/>
      <c r="OHQ65" s="41"/>
      <c r="OHR65" s="41"/>
      <c r="OHS65" s="41"/>
      <c r="OHT65" s="41"/>
      <c r="OHU65" s="41"/>
      <c r="OHV65" s="41"/>
      <c r="OHW65" s="41"/>
      <c r="OHX65" s="41"/>
      <c r="OHY65" s="41"/>
      <c r="OHZ65" s="41"/>
      <c r="OIA65" s="41"/>
      <c r="OIB65" s="41"/>
      <c r="OIC65" s="41"/>
      <c r="OID65" s="41"/>
      <c r="OIE65" s="41"/>
      <c r="OIF65" s="41"/>
      <c r="OIG65" s="41"/>
      <c r="OIH65" s="41"/>
      <c r="OII65" s="41"/>
      <c r="OIJ65" s="41"/>
      <c r="OIK65" s="41"/>
      <c r="OIL65" s="41"/>
      <c r="OIM65" s="41"/>
      <c r="OIN65" s="41"/>
      <c r="OIO65" s="41"/>
      <c r="OIP65" s="41"/>
      <c r="OIQ65" s="41"/>
      <c r="OIR65" s="41"/>
      <c r="OIS65" s="41"/>
      <c r="OIT65" s="41"/>
      <c r="OIU65" s="41"/>
      <c r="OIV65" s="41"/>
      <c r="OIW65" s="41"/>
      <c r="OIX65" s="41"/>
      <c r="OIY65" s="41"/>
      <c r="OIZ65" s="41"/>
      <c r="OJA65" s="41"/>
      <c r="OJB65" s="41"/>
      <c r="OJC65" s="41"/>
      <c r="OJD65" s="41"/>
      <c r="OJE65" s="41"/>
      <c r="OJF65" s="41"/>
      <c r="OJG65" s="41"/>
      <c r="OJH65" s="41"/>
      <c r="OJI65" s="41"/>
      <c r="OJJ65" s="41"/>
      <c r="OJK65" s="41"/>
      <c r="OJL65" s="41"/>
      <c r="OJM65" s="41"/>
      <c r="OJN65" s="41"/>
      <c r="OJO65" s="41"/>
      <c r="OJP65" s="41"/>
      <c r="OJQ65" s="41"/>
      <c r="OJR65" s="41"/>
      <c r="OJS65" s="41"/>
      <c r="OJT65" s="41"/>
      <c r="OJU65" s="41"/>
      <c r="OJV65" s="41"/>
      <c r="OJW65" s="41"/>
      <c r="OJX65" s="41"/>
      <c r="OJY65" s="41"/>
      <c r="OJZ65" s="41"/>
      <c r="OKA65" s="41"/>
      <c r="OKB65" s="41"/>
      <c r="OKC65" s="41"/>
      <c r="OKD65" s="41"/>
      <c r="OKE65" s="41"/>
      <c r="OKF65" s="41"/>
      <c r="OKG65" s="41"/>
      <c r="OKH65" s="41"/>
      <c r="OKI65" s="41"/>
      <c r="OKJ65" s="41"/>
      <c r="OKK65" s="41"/>
      <c r="OKL65" s="41"/>
      <c r="OKM65" s="41"/>
      <c r="OKN65" s="41"/>
      <c r="OKO65" s="41"/>
      <c r="OKP65" s="41"/>
      <c r="OKQ65" s="41"/>
      <c r="OKR65" s="41"/>
      <c r="OKS65" s="41"/>
      <c r="OKT65" s="41"/>
      <c r="OKU65" s="41"/>
      <c r="OKV65" s="41"/>
      <c r="OKW65" s="41"/>
      <c r="OKX65" s="41"/>
      <c r="OKY65" s="41"/>
      <c r="OKZ65" s="41"/>
      <c r="OLA65" s="41"/>
      <c r="OLB65" s="41"/>
      <c r="OLC65" s="41"/>
      <c r="OLD65" s="41"/>
      <c r="OLE65" s="41"/>
      <c r="OLF65" s="41"/>
      <c r="OLG65" s="41"/>
      <c r="OLH65" s="41"/>
      <c r="OLI65" s="41"/>
      <c r="OLJ65" s="41"/>
      <c r="OLK65" s="41"/>
      <c r="OLL65" s="41"/>
      <c r="OLM65" s="41"/>
      <c r="OLN65" s="41"/>
      <c r="OLO65" s="41"/>
      <c r="OLP65" s="41"/>
      <c r="OLQ65" s="41"/>
      <c r="OLR65" s="41"/>
      <c r="OLS65" s="41"/>
      <c r="OLT65" s="41"/>
      <c r="OLU65" s="41"/>
      <c r="OLV65" s="41"/>
      <c r="OLW65" s="41"/>
      <c r="OLX65" s="41"/>
      <c r="OLY65" s="41"/>
      <c r="OLZ65" s="41"/>
      <c r="OMA65" s="41"/>
      <c r="OMB65" s="41"/>
      <c r="OMC65" s="41"/>
      <c r="OMD65" s="41"/>
      <c r="OME65" s="41"/>
      <c r="OMF65" s="41"/>
      <c r="OMG65" s="41"/>
      <c r="OMH65" s="41"/>
      <c r="OMI65" s="41"/>
      <c r="OMJ65" s="41"/>
      <c r="OMK65" s="41"/>
      <c r="OML65" s="41"/>
      <c r="OMM65" s="41"/>
      <c r="OMN65" s="41"/>
      <c r="OMO65" s="41"/>
      <c r="OMP65" s="41"/>
      <c r="OMQ65" s="41"/>
      <c r="OMR65" s="41"/>
      <c r="OMS65" s="41"/>
      <c r="OMT65" s="41"/>
      <c r="OMU65" s="41"/>
      <c r="OMV65" s="41"/>
      <c r="OMW65" s="41"/>
      <c r="OMX65" s="41"/>
      <c r="OMY65" s="41"/>
      <c r="OMZ65" s="41"/>
      <c r="ONA65" s="41"/>
      <c r="ONB65" s="41"/>
      <c r="ONC65" s="41"/>
      <c r="OND65" s="41"/>
      <c r="ONE65" s="41"/>
      <c r="ONF65" s="41"/>
      <c r="ONG65" s="41"/>
      <c r="ONH65" s="41"/>
      <c r="ONI65" s="41"/>
      <c r="ONJ65" s="41"/>
      <c r="ONK65" s="41"/>
      <c r="ONL65" s="41"/>
      <c r="ONM65" s="41"/>
      <c r="ONN65" s="41"/>
      <c r="ONO65" s="41"/>
      <c r="ONP65" s="41"/>
      <c r="ONQ65" s="41"/>
      <c r="ONR65" s="41"/>
      <c r="ONS65" s="41"/>
      <c r="ONT65" s="41"/>
      <c r="ONU65" s="41"/>
      <c r="ONV65" s="41"/>
      <c r="ONW65" s="41"/>
      <c r="ONX65" s="41"/>
      <c r="ONY65" s="41"/>
      <c r="ONZ65" s="41"/>
      <c r="OOA65" s="41"/>
      <c r="OOB65" s="41"/>
      <c r="OOC65" s="41"/>
      <c r="OOD65" s="41"/>
      <c r="OOE65" s="41"/>
      <c r="OOF65" s="41"/>
      <c r="OOG65" s="41"/>
      <c r="OOH65" s="41"/>
      <c r="OOI65" s="41"/>
      <c r="OOJ65" s="41"/>
      <c r="OOK65" s="41"/>
      <c r="OOL65" s="41"/>
      <c r="OOM65" s="41"/>
      <c r="OON65" s="41"/>
      <c r="OOO65" s="41"/>
      <c r="OOP65" s="41"/>
      <c r="OOQ65" s="41"/>
      <c r="OOR65" s="41"/>
      <c r="OOS65" s="41"/>
      <c r="OOT65" s="41"/>
      <c r="OOU65" s="41"/>
      <c r="OOV65" s="41"/>
      <c r="OOW65" s="41"/>
      <c r="OOX65" s="41"/>
      <c r="OOY65" s="41"/>
      <c r="OOZ65" s="41"/>
      <c r="OPA65" s="41"/>
      <c r="OPB65" s="41"/>
      <c r="OPC65" s="41"/>
      <c r="OPD65" s="41"/>
      <c r="OPE65" s="41"/>
      <c r="OPF65" s="41"/>
      <c r="OPG65" s="41"/>
      <c r="OPH65" s="41"/>
      <c r="OPI65" s="41"/>
      <c r="OPJ65" s="41"/>
      <c r="OPK65" s="41"/>
      <c r="OPL65" s="41"/>
      <c r="OPM65" s="41"/>
      <c r="OPN65" s="41"/>
      <c r="OPO65" s="41"/>
      <c r="OPP65" s="41"/>
      <c r="OPQ65" s="41"/>
      <c r="OPR65" s="41"/>
      <c r="OPS65" s="41"/>
      <c r="OPT65" s="41"/>
      <c r="OPU65" s="41"/>
      <c r="OPV65" s="41"/>
      <c r="OPW65" s="41"/>
      <c r="OPX65" s="41"/>
      <c r="OPY65" s="41"/>
      <c r="OPZ65" s="41"/>
      <c r="OQA65" s="41"/>
      <c r="OQB65" s="41"/>
      <c r="OQC65" s="41"/>
      <c r="OQD65" s="41"/>
      <c r="OQE65" s="41"/>
      <c r="OQF65" s="41"/>
      <c r="OQG65" s="41"/>
      <c r="OQH65" s="41"/>
      <c r="OQI65" s="41"/>
      <c r="OQJ65" s="41"/>
      <c r="OQK65" s="41"/>
      <c r="OQL65" s="41"/>
      <c r="OQM65" s="41"/>
      <c r="OQN65" s="41"/>
      <c r="OQO65" s="41"/>
      <c r="OQP65" s="41"/>
      <c r="OQQ65" s="41"/>
      <c r="OQR65" s="41"/>
      <c r="OQS65" s="41"/>
      <c r="OQT65" s="41"/>
      <c r="OQU65" s="41"/>
      <c r="OQV65" s="41"/>
      <c r="OQW65" s="41"/>
      <c r="OQX65" s="41"/>
      <c r="OQY65" s="41"/>
      <c r="OQZ65" s="41"/>
      <c r="ORA65" s="41"/>
      <c r="ORB65" s="41"/>
      <c r="ORC65" s="41"/>
      <c r="ORD65" s="41"/>
      <c r="ORE65" s="41"/>
      <c r="ORF65" s="41"/>
      <c r="ORG65" s="41"/>
      <c r="ORH65" s="41"/>
      <c r="ORI65" s="41"/>
      <c r="ORJ65" s="41"/>
      <c r="ORK65" s="41"/>
      <c r="ORL65" s="41"/>
      <c r="ORM65" s="41"/>
      <c r="ORN65" s="41"/>
      <c r="ORO65" s="41"/>
      <c r="ORP65" s="41"/>
      <c r="ORQ65" s="41"/>
      <c r="ORR65" s="41"/>
      <c r="ORS65" s="41"/>
      <c r="ORT65" s="41"/>
      <c r="ORU65" s="41"/>
      <c r="ORV65" s="41"/>
      <c r="ORW65" s="41"/>
      <c r="ORX65" s="41"/>
      <c r="ORY65" s="41"/>
      <c r="ORZ65" s="41"/>
      <c r="OSA65" s="41"/>
      <c r="OSB65" s="41"/>
      <c r="OSC65" s="41"/>
      <c r="OSD65" s="41"/>
      <c r="OSE65" s="41"/>
      <c r="OSF65" s="41"/>
      <c r="OSG65" s="41"/>
      <c r="OSH65" s="41"/>
      <c r="OSI65" s="41"/>
      <c r="OSJ65" s="41"/>
      <c r="OSK65" s="41"/>
      <c r="OSL65" s="41"/>
      <c r="OSM65" s="41"/>
      <c r="OSN65" s="41"/>
      <c r="OSO65" s="41"/>
      <c r="OSP65" s="41"/>
      <c r="OSQ65" s="41"/>
      <c r="OSR65" s="41"/>
      <c r="OSS65" s="41"/>
      <c r="OST65" s="41"/>
      <c r="OSU65" s="41"/>
      <c r="OSV65" s="41"/>
      <c r="OSW65" s="41"/>
      <c r="OSX65" s="41"/>
      <c r="OSY65" s="41"/>
      <c r="OSZ65" s="41"/>
      <c r="OTA65" s="41"/>
      <c r="OTB65" s="41"/>
      <c r="OTC65" s="41"/>
      <c r="OTD65" s="41"/>
      <c r="OTE65" s="41"/>
      <c r="OTF65" s="41"/>
      <c r="OTG65" s="41"/>
      <c r="OTH65" s="41"/>
      <c r="OTI65" s="41"/>
      <c r="OTJ65" s="41"/>
      <c r="OTK65" s="41"/>
      <c r="OTL65" s="41"/>
      <c r="OTM65" s="41"/>
      <c r="OTN65" s="41"/>
      <c r="OTO65" s="41"/>
      <c r="OTP65" s="41"/>
      <c r="OTQ65" s="41"/>
      <c r="OTR65" s="41"/>
      <c r="OTS65" s="41"/>
      <c r="OTT65" s="41"/>
      <c r="OTU65" s="41"/>
      <c r="OTV65" s="41"/>
      <c r="OTW65" s="41"/>
      <c r="OTX65" s="41"/>
      <c r="OTY65" s="41"/>
      <c r="OTZ65" s="41"/>
      <c r="OUA65" s="41"/>
      <c r="OUB65" s="41"/>
      <c r="OUC65" s="41"/>
      <c r="OUD65" s="41"/>
      <c r="OUE65" s="41"/>
      <c r="OUF65" s="41"/>
      <c r="OUG65" s="41"/>
      <c r="OUH65" s="41"/>
      <c r="OUI65" s="41"/>
      <c r="OUJ65" s="41"/>
      <c r="OUK65" s="41"/>
      <c r="OUL65" s="41"/>
      <c r="OUM65" s="41"/>
      <c r="OUN65" s="41"/>
      <c r="OUO65" s="41"/>
      <c r="OUP65" s="41"/>
      <c r="OUQ65" s="41"/>
      <c r="OUR65" s="41"/>
      <c r="OUS65" s="41"/>
      <c r="OUT65" s="41"/>
      <c r="OUU65" s="41"/>
      <c r="OUV65" s="41"/>
      <c r="OUW65" s="41"/>
      <c r="OUX65" s="41"/>
      <c r="OUY65" s="41"/>
      <c r="OUZ65" s="41"/>
      <c r="OVA65" s="41"/>
      <c r="OVB65" s="41"/>
      <c r="OVC65" s="41"/>
      <c r="OVD65" s="41"/>
      <c r="OVE65" s="41"/>
      <c r="OVF65" s="41"/>
      <c r="OVG65" s="41"/>
      <c r="OVH65" s="41"/>
      <c r="OVI65" s="41"/>
      <c r="OVJ65" s="41"/>
      <c r="OVK65" s="41"/>
      <c r="OVL65" s="41"/>
      <c r="OVM65" s="41"/>
      <c r="OVN65" s="41"/>
      <c r="OVO65" s="41"/>
      <c r="OVP65" s="41"/>
      <c r="OVQ65" s="41"/>
      <c r="OVR65" s="41"/>
      <c r="OVS65" s="41"/>
      <c r="OVT65" s="41"/>
      <c r="OVU65" s="41"/>
      <c r="OVV65" s="41"/>
      <c r="OVW65" s="41"/>
      <c r="OVX65" s="41"/>
      <c r="OVY65" s="41"/>
      <c r="OVZ65" s="41"/>
      <c r="OWA65" s="41"/>
      <c r="OWB65" s="41"/>
      <c r="OWC65" s="41"/>
      <c r="OWD65" s="41"/>
      <c r="OWE65" s="41"/>
      <c r="OWF65" s="41"/>
      <c r="OWG65" s="41"/>
      <c r="OWH65" s="41"/>
      <c r="OWI65" s="41"/>
      <c r="OWJ65" s="41"/>
      <c r="OWK65" s="41"/>
      <c r="OWL65" s="41"/>
      <c r="OWM65" s="41"/>
      <c r="OWN65" s="41"/>
      <c r="OWO65" s="41"/>
      <c r="OWP65" s="41"/>
      <c r="OWQ65" s="41"/>
      <c r="OWR65" s="41"/>
      <c r="OWS65" s="41"/>
      <c r="OWT65" s="41"/>
      <c r="OWU65" s="41"/>
      <c r="OWV65" s="41"/>
      <c r="OWW65" s="41"/>
      <c r="OWX65" s="41"/>
      <c r="OWY65" s="41"/>
      <c r="OWZ65" s="41"/>
      <c r="OXA65" s="41"/>
      <c r="OXB65" s="41"/>
      <c r="OXC65" s="41"/>
      <c r="OXD65" s="41"/>
      <c r="OXE65" s="41"/>
      <c r="OXF65" s="41"/>
      <c r="OXG65" s="41"/>
      <c r="OXH65" s="41"/>
      <c r="OXI65" s="41"/>
      <c r="OXJ65" s="41"/>
      <c r="OXK65" s="41"/>
      <c r="OXL65" s="41"/>
      <c r="OXM65" s="41"/>
      <c r="OXN65" s="41"/>
      <c r="OXO65" s="41"/>
      <c r="OXP65" s="41"/>
      <c r="OXQ65" s="41"/>
      <c r="OXR65" s="41"/>
      <c r="OXS65" s="41"/>
      <c r="OXT65" s="41"/>
      <c r="OXU65" s="41"/>
      <c r="OXV65" s="41"/>
      <c r="OXW65" s="41"/>
      <c r="OXX65" s="41"/>
      <c r="OXY65" s="41"/>
      <c r="OXZ65" s="41"/>
      <c r="OYA65" s="41"/>
      <c r="OYB65" s="41"/>
      <c r="OYC65" s="41"/>
      <c r="OYD65" s="41"/>
      <c r="OYE65" s="41"/>
      <c r="OYF65" s="41"/>
      <c r="OYG65" s="41"/>
      <c r="OYH65" s="41"/>
      <c r="OYI65" s="41"/>
      <c r="OYJ65" s="41"/>
      <c r="OYK65" s="41"/>
      <c r="OYL65" s="41"/>
      <c r="OYM65" s="41"/>
      <c r="OYN65" s="41"/>
      <c r="OYO65" s="41"/>
      <c r="OYP65" s="41"/>
      <c r="OYQ65" s="41"/>
      <c r="OYR65" s="41"/>
      <c r="OYS65" s="41"/>
      <c r="OYT65" s="41"/>
      <c r="OYU65" s="41"/>
      <c r="OYV65" s="41"/>
      <c r="OYW65" s="41"/>
      <c r="OYX65" s="41"/>
      <c r="OYY65" s="41"/>
      <c r="OYZ65" s="41"/>
      <c r="OZA65" s="41"/>
      <c r="OZB65" s="41"/>
      <c r="OZC65" s="41"/>
      <c r="OZD65" s="41"/>
      <c r="OZE65" s="41"/>
      <c r="OZF65" s="41"/>
      <c r="OZG65" s="41"/>
      <c r="OZH65" s="41"/>
      <c r="OZI65" s="41"/>
      <c r="OZJ65" s="41"/>
      <c r="OZK65" s="41"/>
      <c r="OZL65" s="41"/>
      <c r="OZM65" s="41"/>
      <c r="OZN65" s="41"/>
      <c r="OZO65" s="41"/>
      <c r="OZP65" s="41"/>
      <c r="OZQ65" s="41"/>
      <c r="OZR65" s="41"/>
      <c r="OZS65" s="41"/>
      <c r="OZT65" s="41"/>
      <c r="OZU65" s="41"/>
      <c r="OZV65" s="41"/>
      <c r="OZW65" s="41"/>
      <c r="OZX65" s="41"/>
      <c r="OZY65" s="41"/>
      <c r="OZZ65" s="41"/>
      <c r="PAA65" s="41"/>
      <c r="PAB65" s="41"/>
      <c r="PAC65" s="41"/>
      <c r="PAD65" s="41"/>
      <c r="PAE65" s="41"/>
      <c r="PAF65" s="41"/>
      <c r="PAG65" s="41"/>
      <c r="PAH65" s="41"/>
      <c r="PAI65" s="41"/>
      <c r="PAJ65" s="41"/>
      <c r="PAK65" s="41"/>
      <c r="PAL65" s="41"/>
      <c r="PAM65" s="41"/>
      <c r="PAN65" s="41"/>
      <c r="PAO65" s="41"/>
      <c r="PAP65" s="41"/>
      <c r="PAQ65" s="41"/>
      <c r="PAR65" s="41"/>
      <c r="PAS65" s="41"/>
      <c r="PAT65" s="41"/>
      <c r="PAU65" s="41"/>
      <c r="PAV65" s="41"/>
      <c r="PAW65" s="41"/>
      <c r="PAX65" s="41"/>
      <c r="PAY65" s="41"/>
      <c r="PAZ65" s="41"/>
      <c r="PBA65" s="41"/>
      <c r="PBB65" s="41"/>
      <c r="PBC65" s="41"/>
      <c r="PBD65" s="41"/>
      <c r="PBE65" s="41"/>
      <c r="PBF65" s="41"/>
      <c r="PBG65" s="41"/>
      <c r="PBH65" s="41"/>
      <c r="PBI65" s="41"/>
      <c r="PBJ65" s="41"/>
      <c r="PBK65" s="41"/>
      <c r="PBL65" s="41"/>
      <c r="PBM65" s="41"/>
      <c r="PBN65" s="41"/>
      <c r="PBO65" s="41"/>
      <c r="PBP65" s="41"/>
      <c r="PBQ65" s="41"/>
      <c r="PBR65" s="41"/>
      <c r="PBS65" s="41"/>
      <c r="PBT65" s="41"/>
      <c r="PBU65" s="41"/>
      <c r="PBV65" s="41"/>
      <c r="PBW65" s="41"/>
      <c r="PBX65" s="41"/>
      <c r="PBY65" s="41"/>
      <c r="PBZ65" s="41"/>
      <c r="PCA65" s="41"/>
      <c r="PCB65" s="41"/>
      <c r="PCC65" s="41"/>
      <c r="PCD65" s="41"/>
      <c r="PCE65" s="41"/>
      <c r="PCF65" s="41"/>
      <c r="PCG65" s="41"/>
      <c r="PCH65" s="41"/>
      <c r="PCI65" s="41"/>
      <c r="PCJ65" s="41"/>
      <c r="PCK65" s="41"/>
      <c r="PCL65" s="41"/>
      <c r="PCM65" s="41"/>
      <c r="PCN65" s="41"/>
      <c r="PCO65" s="41"/>
      <c r="PCP65" s="41"/>
      <c r="PCQ65" s="41"/>
      <c r="PCR65" s="41"/>
      <c r="PCS65" s="41"/>
      <c r="PCT65" s="41"/>
      <c r="PCU65" s="41"/>
      <c r="PCV65" s="41"/>
      <c r="PCW65" s="41"/>
      <c r="PCX65" s="41"/>
      <c r="PCY65" s="41"/>
      <c r="PCZ65" s="41"/>
      <c r="PDA65" s="41"/>
      <c r="PDB65" s="41"/>
      <c r="PDC65" s="41"/>
      <c r="PDD65" s="41"/>
      <c r="PDE65" s="41"/>
      <c r="PDF65" s="41"/>
      <c r="PDG65" s="41"/>
      <c r="PDH65" s="41"/>
      <c r="PDI65" s="41"/>
      <c r="PDJ65" s="41"/>
      <c r="PDK65" s="41"/>
      <c r="PDL65" s="41"/>
      <c r="PDM65" s="41"/>
      <c r="PDN65" s="41"/>
      <c r="PDO65" s="41"/>
      <c r="PDP65" s="41"/>
      <c r="PDQ65" s="41"/>
      <c r="PDR65" s="41"/>
      <c r="PDS65" s="41"/>
      <c r="PDT65" s="41"/>
      <c r="PDU65" s="41"/>
      <c r="PDV65" s="41"/>
      <c r="PDW65" s="41"/>
      <c r="PDX65" s="41"/>
      <c r="PDY65" s="41"/>
      <c r="PDZ65" s="41"/>
      <c r="PEA65" s="41"/>
      <c r="PEB65" s="41"/>
      <c r="PEC65" s="41"/>
      <c r="PED65" s="41"/>
      <c r="PEE65" s="41"/>
      <c r="PEF65" s="41"/>
      <c r="PEG65" s="41"/>
      <c r="PEH65" s="41"/>
      <c r="PEI65" s="41"/>
      <c r="PEJ65" s="41"/>
      <c r="PEK65" s="41"/>
      <c r="PEL65" s="41"/>
      <c r="PEM65" s="41"/>
      <c r="PEN65" s="41"/>
      <c r="PEO65" s="41"/>
      <c r="PEP65" s="41"/>
      <c r="PEQ65" s="41"/>
      <c r="PER65" s="41"/>
      <c r="PES65" s="41"/>
      <c r="PET65" s="41"/>
      <c r="PEU65" s="41"/>
      <c r="PEV65" s="41"/>
      <c r="PEW65" s="41"/>
      <c r="PEX65" s="41"/>
      <c r="PEY65" s="41"/>
      <c r="PEZ65" s="41"/>
      <c r="PFA65" s="41"/>
      <c r="PFB65" s="41"/>
      <c r="PFC65" s="41"/>
      <c r="PFD65" s="41"/>
      <c r="PFE65" s="41"/>
      <c r="PFF65" s="41"/>
      <c r="PFG65" s="41"/>
      <c r="PFH65" s="41"/>
      <c r="PFI65" s="41"/>
      <c r="PFJ65" s="41"/>
      <c r="PFK65" s="41"/>
      <c r="PFL65" s="41"/>
      <c r="PFM65" s="41"/>
      <c r="PFN65" s="41"/>
      <c r="PFO65" s="41"/>
      <c r="PFP65" s="41"/>
      <c r="PFQ65" s="41"/>
      <c r="PFR65" s="41"/>
      <c r="PFS65" s="41"/>
      <c r="PFT65" s="41"/>
      <c r="PFU65" s="41"/>
      <c r="PFV65" s="41"/>
      <c r="PFW65" s="41"/>
      <c r="PFX65" s="41"/>
      <c r="PFY65" s="41"/>
      <c r="PFZ65" s="41"/>
      <c r="PGA65" s="41"/>
      <c r="PGB65" s="41"/>
      <c r="PGC65" s="41"/>
      <c r="PGD65" s="41"/>
      <c r="PGE65" s="41"/>
      <c r="PGF65" s="41"/>
      <c r="PGG65" s="41"/>
      <c r="PGH65" s="41"/>
      <c r="PGI65" s="41"/>
      <c r="PGJ65" s="41"/>
      <c r="PGK65" s="41"/>
      <c r="PGL65" s="41"/>
      <c r="PGM65" s="41"/>
      <c r="PGN65" s="41"/>
      <c r="PGO65" s="41"/>
      <c r="PGP65" s="41"/>
      <c r="PGQ65" s="41"/>
      <c r="PGR65" s="41"/>
      <c r="PGS65" s="41"/>
      <c r="PGT65" s="41"/>
      <c r="PGU65" s="41"/>
      <c r="PGV65" s="41"/>
      <c r="PGW65" s="41"/>
      <c r="PGX65" s="41"/>
      <c r="PGY65" s="41"/>
      <c r="PGZ65" s="41"/>
      <c r="PHA65" s="41"/>
      <c r="PHB65" s="41"/>
      <c r="PHC65" s="41"/>
      <c r="PHD65" s="41"/>
      <c r="PHE65" s="41"/>
      <c r="PHF65" s="41"/>
      <c r="PHG65" s="41"/>
      <c r="PHH65" s="41"/>
      <c r="PHI65" s="41"/>
      <c r="PHJ65" s="41"/>
      <c r="PHK65" s="41"/>
      <c r="PHL65" s="41"/>
      <c r="PHM65" s="41"/>
      <c r="PHN65" s="41"/>
      <c r="PHO65" s="41"/>
      <c r="PHP65" s="41"/>
      <c r="PHQ65" s="41"/>
      <c r="PHR65" s="41"/>
      <c r="PHS65" s="41"/>
      <c r="PHT65" s="41"/>
      <c r="PHU65" s="41"/>
      <c r="PHV65" s="41"/>
      <c r="PHW65" s="41"/>
      <c r="PHX65" s="41"/>
      <c r="PHY65" s="41"/>
      <c r="PHZ65" s="41"/>
      <c r="PIA65" s="41"/>
      <c r="PIB65" s="41"/>
      <c r="PIC65" s="41"/>
      <c r="PID65" s="41"/>
      <c r="PIE65" s="41"/>
      <c r="PIF65" s="41"/>
      <c r="PIG65" s="41"/>
      <c r="PIH65" s="41"/>
      <c r="PII65" s="41"/>
      <c r="PIJ65" s="41"/>
      <c r="PIK65" s="41"/>
      <c r="PIL65" s="41"/>
      <c r="PIM65" s="41"/>
      <c r="PIN65" s="41"/>
      <c r="PIO65" s="41"/>
      <c r="PIP65" s="41"/>
      <c r="PIQ65" s="41"/>
      <c r="PIR65" s="41"/>
      <c r="PIS65" s="41"/>
      <c r="PIT65" s="41"/>
      <c r="PIU65" s="41"/>
      <c r="PIV65" s="41"/>
      <c r="PIW65" s="41"/>
      <c r="PIX65" s="41"/>
      <c r="PIY65" s="41"/>
      <c r="PIZ65" s="41"/>
      <c r="PJA65" s="41"/>
      <c r="PJB65" s="41"/>
      <c r="PJC65" s="41"/>
      <c r="PJD65" s="41"/>
      <c r="PJE65" s="41"/>
      <c r="PJF65" s="41"/>
      <c r="PJG65" s="41"/>
      <c r="PJH65" s="41"/>
      <c r="PJI65" s="41"/>
      <c r="PJJ65" s="41"/>
      <c r="PJK65" s="41"/>
      <c r="PJL65" s="41"/>
      <c r="PJM65" s="41"/>
      <c r="PJN65" s="41"/>
      <c r="PJO65" s="41"/>
      <c r="PJP65" s="41"/>
      <c r="PJQ65" s="41"/>
      <c r="PJR65" s="41"/>
      <c r="PJS65" s="41"/>
      <c r="PJT65" s="41"/>
      <c r="PJU65" s="41"/>
      <c r="PJV65" s="41"/>
      <c r="PJW65" s="41"/>
      <c r="PJX65" s="41"/>
      <c r="PJY65" s="41"/>
      <c r="PJZ65" s="41"/>
      <c r="PKA65" s="41"/>
      <c r="PKB65" s="41"/>
      <c r="PKC65" s="41"/>
      <c r="PKD65" s="41"/>
      <c r="PKE65" s="41"/>
      <c r="PKF65" s="41"/>
      <c r="PKG65" s="41"/>
      <c r="PKH65" s="41"/>
      <c r="PKI65" s="41"/>
      <c r="PKJ65" s="41"/>
      <c r="PKK65" s="41"/>
      <c r="PKL65" s="41"/>
      <c r="PKM65" s="41"/>
      <c r="PKN65" s="41"/>
      <c r="PKO65" s="41"/>
      <c r="PKP65" s="41"/>
      <c r="PKQ65" s="41"/>
      <c r="PKR65" s="41"/>
      <c r="PKS65" s="41"/>
      <c r="PKT65" s="41"/>
      <c r="PKU65" s="41"/>
      <c r="PKV65" s="41"/>
      <c r="PKW65" s="41"/>
      <c r="PKX65" s="41"/>
      <c r="PKY65" s="41"/>
      <c r="PKZ65" s="41"/>
      <c r="PLA65" s="41"/>
      <c r="PLB65" s="41"/>
      <c r="PLC65" s="41"/>
      <c r="PLD65" s="41"/>
      <c r="PLE65" s="41"/>
      <c r="PLF65" s="41"/>
      <c r="PLG65" s="41"/>
      <c r="PLH65" s="41"/>
      <c r="PLI65" s="41"/>
      <c r="PLJ65" s="41"/>
      <c r="PLK65" s="41"/>
      <c r="PLL65" s="41"/>
      <c r="PLM65" s="41"/>
      <c r="PLN65" s="41"/>
      <c r="PLO65" s="41"/>
      <c r="PLP65" s="41"/>
      <c r="PLQ65" s="41"/>
      <c r="PLR65" s="41"/>
      <c r="PLS65" s="41"/>
      <c r="PLT65" s="41"/>
      <c r="PLU65" s="41"/>
      <c r="PLV65" s="41"/>
      <c r="PLW65" s="41"/>
      <c r="PLX65" s="41"/>
      <c r="PLY65" s="41"/>
      <c r="PLZ65" s="41"/>
      <c r="PMA65" s="41"/>
      <c r="PMB65" s="41"/>
      <c r="PMC65" s="41"/>
      <c r="PMD65" s="41"/>
      <c r="PME65" s="41"/>
      <c r="PMF65" s="41"/>
      <c r="PMG65" s="41"/>
      <c r="PMH65" s="41"/>
      <c r="PMI65" s="41"/>
      <c r="PMJ65" s="41"/>
      <c r="PMK65" s="41"/>
      <c r="PML65" s="41"/>
      <c r="PMM65" s="41"/>
      <c r="PMN65" s="41"/>
      <c r="PMO65" s="41"/>
      <c r="PMP65" s="41"/>
      <c r="PMQ65" s="41"/>
      <c r="PMR65" s="41"/>
      <c r="PMS65" s="41"/>
      <c r="PMT65" s="41"/>
      <c r="PMU65" s="41"/>
      <c r="PMV65" s="41"/>
      <c r="PMW65" s="41"/>
      <c r="PMX65" s="41"/>
      <c r="PMY65" s="41"/>
      <c r="PMZ65" s="41"/>
      <c r="PNA65" s="41"/>
      <c r="PNB65" s="41"/>
      <c r="PNC65" s="41"/>
      <c r="PND65" s="41"/>
      <c r="PNE65" s="41"/>
      <c r="PNF65" s="41"/>
      <c r="PNG65" s="41"/>
      <c r="PNH65" s="41"/>
      <c r="PNI65" s="41"/>
      <c r="PNJ65" s="41"/>
      <c r="PNK65" s="41"/>
      <c r="PNL65" s="41"/>
      <c r="PNM65" s="41"/>
      <c r="PNN65" s="41"/>
      <c r="PNO65" s="41"/>
      <c r="PNP65" s="41"/>
      <c r="PNQ65" s="41"/>
      <c r="PNR65" s="41"/>
      <c r="PNS65" s="41"/>
      <c r="PNT65" s="41"/>
      <c r="PNU65" s="41"/>
      <c r="PNV65" s="41"/>
      <c r="PNW65" s="41"/>
      <c r="PNX65" s="41"/>
      <c r="PNY65" s="41"/>
      <c r="PNZ65" s="41"/>
      <c r="POA65" s="41"/>
      <c r="POB65" s="41"/>
      <c r="POC65" s="41"/>
      <c r="POD65" s="41"/>
      <c r="POE65" s="41"/>
      <c r="POF65" s="41"/>
      <c r="POG65" s="41"/>
      <c r="POH65" s="41"/>
      <c r="POI65" s="41"/>
      <c r="POJ65" s="41"/>
      <c r="POK65" s="41"/>
      <c r="POL65" s="41"/>
      <c r="POM65" s="41"/>
      <c r="PON65" s="41"/>
      <c r="POO65" s="41"/>
      <c r="POP65" s="41"/>
      <c r="POQ65" s="41"/>
      <c r="POR65" s="41"/>
      <c r="POS65" s="41"/>
      <c r="POT65" s="41"/>
      <c r="POU65" s="41"/>
      <c r="POV65" s="41"/>
      <c r="POW65" s="41"/>
      <c r="POX65" s="41"/>
      <c r="POY65" s="41"/>
      <c r="POZ65" s="41"/>
      <c r="PPA65" s="41"/>
      <c r="PPB65" s="41"/>
      <c r="PPC65" s="41"/>
      <c r="PPD65" s="41"/>
      <c r="PPE65" s="41"/>
      <c r="PPF65" s="41"/>
      <c r="PPG65" s="41"/>
      <c r="PPH65" s="41"/>
      <c r="PPI65" s="41"/>
      <c r="PPJ65" s="41"/>
      <c r="PPK65" s="41"/>
      <c r="PPL65" s="41"/>
      <c r="PPM65" s="41"/>
      <c r="PPN65" s="41"/>
      <c r="PPO65" s="41"/>
      <c r="PPP65" s="41"/>
      <c r="PPQ65" s="41"/>
      <c r="PPR65" s="41"/>
      <c r="PPS65" s="41"/>
      <c r="PPT65" s="41"/>
      <c r="PPU65" s="41"/>
      <c r="PPV65" s="41"/>
      <c r="PPW65" s="41"/>
      <c r="PPX65" s="41"/>
      <c r="PPY65" s="41"/>
      <c r="PPZ65" s="41"/>
      <c r="PQA65" s="41"/>
      <c r="PQB65" s="41"/>
      <c r="PQC65" s="41"/>
      <c r="PQD65" s="41"/>
      <c r="PQE65" s="41"/>
      <c r="PQF65" s="41"/>
      <c r="PQG65" s="41"/>
      <c r="PQH65" s="41"/>
      <c r="PQI65" s="41"/>
      <c r="PQJ65" s="41"/>
      <c r="PQK65" s="41"/>
      <c r="PQL65" s="41"/>
      <c r="PQM65" s="41"/>
      <c r="PQN65" s="41"/>
      <c r="PQO65" s="41"/>
      <c r="PQP65" s="41"/>
      <c r="PQQ65" s="41"/>
      <c r="PQR65" s="41"/>
      <c r="PQS65" s="41"/>
      <c r="PQT65" s="41"/>
      <c r="PQU65" s="41"/>
      <c r="PQV65" s="41"/>
      <c r="PQW65" s="41"/>
      <c r="PQX65" s="41"/>
      <c r="PQY65" s="41"/>
      <c r="PQZ65" s="41"/>
      <c r="PRA65" s="41"/>
      <c r="PRB65" s="41"/>
      <c r="PRC65" s="41"/>
      <c r="PRD65" s="41"/>
      <c r="PRE65" s="41"/>
      <c r="PRF65" s="41"/>
      <c r="PRG65" s="41"/>
      <c r="PRH65" s="41"/>
      <c r="PRI65" s="41"/>
      <c r="PRJ65" s="41"/>
      <c r="PRK65" s="41"/>
      <c r="PRL65" s="41"/>
      <c r="PRM65" s="41"/>
      <c r="PRN65" s="41"/>
      <c r="PRO65" s="41"/>
      <c r="PRP65" s="41"/>
      <c r="PRQ65" s="41"/>
      <c r="PRR65" s="41"/>
      <c r="PRS65" s="41"/>
      <c r="PRT65" s="41"/>
      <c r="PRU65" s="41"/>
      <c r="PRV65" s="41"/>
      <c r="PRW65" s="41"/>
      <c r="PRX65" s="41"/>
      <c r="PRY65" s="41"/>
      <c r="PRZ65" s="41"/>
      <c r="PSA65" s="41"/>
      <c r="PSB65" s="41"/>
      <c r="PSC65" s="41"/>
      <c r="PSD65" s="41"/>
      <c r="PSE65" s="41"/>
      <c r="PSF65" s="41"/>
      <c r="PSG65" s="41"/>
      <c r="PSH65" s="41"/>
      <c r="PSI65" s="41"/>
      <c r="PSJ65" s="41"/>
      <c r="PSK65" s="41"/>
      <c r="PSL65" s="41"/>
      <c r="PSM65" s="41"/>
      <c r="PSN65" s="41"/>
      <c r="PSO65" s="41"/>
      <c r="PSP65" s="41"/>
      <c r="PSQ65" s="41"/>
      <c r="PSR65" s="41"/>
      <c r="PSS65" s="41"/>
      <c r="PST65" s="41"/>
      <c r="PSU65" s="41"/>
      <c r="PSV65" s="41"/>
      <c r="PSW65" s="41"/>
      <c r="PSX65" s="41"/>
      <c r="PSY65" s="41"/>
      <c r="PSZ65" s="41"/>
      <c r="PTA65" s="41"/>
      <c r="PTB65" s="41"/>
      <c r="PTC65" s="41"/>
      <c r="PTD65" s="41"/>
      <c r="PTE65" s="41"/>
      <c r="PTF65" s="41"/>
      <c r="PTG65" s="41"/>
      <c r="PTH65" s="41"/>
      <c r="PTI65" s="41"/>
      <c r="PTJ65" s="41"/>
      <c r="PTK65" s="41"/>
      <c r="PTL65" s="41"/>
      <c r="PTM65" s="41"/>
      <c r="PTN65" s="41"/>
      <c r="PTO65" s="41"/>
      <c r="PTP65" s="41"/>
      <c r="PTQ65" s="41"/>
      <c r="PTR65" s="41"/>
      <c r="PTS65" s="41"/>
      <c r="PTT65" s="41"/>
      <c r="PTU65" s="41"/>
      <c r="PTV65" s="41"/>
      <c r="PTW65" s="41"/>
      <c r="PTX65" s="41"/>
      <c r="PTY65" s="41"/>
      <c r="PTZ65" s="41"/>
      <c r="PUA65" s="41"/>
      <c r="PUB65" s="41"/>
      <c r="PUC65" s="41"/>
      <c r="PUD65" s="41"/>
      <c r="PUE65" s="41"/>
      <c r="PUF65" s="41"/>
      <c r="PUG65" s="41"/>
      <c r="PUH65" s="41"/>
      <c r="PUI65" s="41"/>
      <c r="PUJ65" s="41"/>
      <c r="PUK65" s="41"/>
      <c r="PUL65" s="41"/>
      <c r="PUM65" s="41"/>
      <c r="PUN65" s="41"/>
      <c r="PUO65" s="41"/>
      <c r="PUP65" s="41"/>
      <c r="PUQ65" s="41"/>
      <c r="PUR65" s="41"/>
      <c r="PUS65" s="41"/>
      <c r="PUT65" s="41"/>
      <c r="PUU65" s="41"/>
      <c r="PUV65" s="41"/>
      <c r="PUW65" s="41"/>
      <c r="PUX65" s="41"/>
      <c r="PUY65" s="41"/>
      <c r="PUZ65" s="41"/>
      <c r="PVA65" s="41"/>
      <c r="PVB65" s="41"/>
      <c r="PVC65" s="41"/>
      <c r="PVD65" s="41"/>
      <c r="PVE65" s="41"/>
      <c r="PVF65" s="41"/>
      <c r="PVG65" s="41"/>
      <c r="PVH65" s="41"/>
      <c r="PVI65" s="41"/>
      <c r="PVJ65" s="41"/>
      <c r="PVK65" s="41"/>
      <c r="PVL65" s="41"/>
      <c r="PVM65" s="41"/>
      <c r="PVN65" s="41"/>
      <c r="PVO65" s="41"/>
      <c r="PVP65" s="41"/>
      <c r="PVQ65" s="41"/>
      <c r="PVR65" s="41"/>
      <c r="PVS65" s="41"/>
      <c r="PVT65" s="41"/>
      <c r="PVU65" s="41"/>
      <c r="PVV65" s="41"/>
      <c r="PVW65" s="41"/>
      <c r="PVX65" s="41"/>
      <c r="PVY65" s="41"/>
      <c r="PVZ65" s="41"/>
      <c r="PWA65" s="41"/>
      <c r="PWB65" s="41"/>
      <c r="PWC65" s="41"/>
      <c r="PWD65" s="41"/>
      <c r="PWE65" s="41"/>
      <c r="PWF65" s="41"/>
      <c r="PWG65" s="41"/>
      <c r="PWH65" s="41"/>
      <c r="PWI65" s="41"/>
      <c r="PWJ65" s="41"/>
      <c r="PWK65" s="41"/>
      <c r="PWL65" s="41"/>
      <c r="PWM65" s="41"/>
      <c r="PWN65" s="41"/>
      <c r="PWO65" s="41"/>
      <c r="PWP65" s="41"/>
      <c r="PWQ65" s="41"/>
      <c r="PWR65" s="41"/>
      <c r="PWS65" s="41"/>
      <c r="PWT65" s="41"/>
      <c r="PWU65" s="41"/>
      <c r="PWV65" s="41"/>
      <c r="PWW65" s="41"/>
      <c r="PWX65" s="41"/>
      <c r="PWY65" s="41"/>
      <c r="PWZ65" s="41"/>
      <c r="PXA65" s="41"/>
      <c r="PXB65" s="41"/>
      <c r="PXC65" s="41"/>
      <c r="PXD65" s="41"/>
      <c r="PXE65" s="41"/>
      <c r="PXF65" s="41"/>
      <c r="PXG65" s="41"/>
      <c r="PXH65" s="41"/>
      <c r="PXI65" s="41"/>
      <c r="PXJ65" s="41"/>
      <c r="PXK65" s="41"/>
      <c r="PXL65" s="41"/>
      <c r="PXM65" s="41"/>
      <c r="PXN65" s="41"/>
      <c r="PXO65" s="41"/>
      <c r="PXP65" s="41"/>
      <c r="PXQ65" s="41"/>
      <c r="PXR65" s="41"/>
      <c r="PXS65" s="41"/>
      <c r="PXT65" s="41"/>
      <c r="PXU65" s="41"/>
      <c r="PXV65" s="41"/>
      <c r="PXW65" s="41"/>
      <c r="PXX65" s="41"/>
      <c r="PXY65" s="41"/>
      <c r="PXZ65" s="41"/>
      <c r="PYA65" s="41"/>
      <c r="PYB65" s="41"/>
      <c r="PYC65" s="41"/>
      <c r="PYD65" s="41"/>
      <c r="PYE65" s="41"/>
      <c r="PYF65" s="41"/>
      <c r="PYG65" s="41"/>
      <c r="PYH65" s="41"/>
      <c r="PYI65" s="41"/>
      <c r="PYJ65" s="41"/>
      <c r="PYK65" s="41"/>
      <c r="PYL65" s="41"/>
      <c r="PYM65" s="41"/>
      <c r="PYN65" s="41"/>
      <c r="PYO65" s="41"/>
      <c r="PYP65" s="41"/>
      <c r="PYQ65" s="41"/>
      <c r="PYR65" s="41"/>
      <c r="PYS65" s="41"/>
      <c r="PYT65" s="41"/>
      <c r="PYU65" s="41"/>
      <c r="PYV65" s="41"/>
      <c r="PYW65" s="41"/>
      <c r="PYX65" s="41"/>
      <c r="PYY65" s="41"/>
      <c r="PYZ65" s="41"/>
      <c r="PZA65" s="41"/>
      <c r="PZB65" s="41"/>
      <c r="PZC65" s="41"/>
      <c r="PZD65" s="41"/>
      <c r="PZE65" s="41"/>
      <c r="PZF65" s="41"/>
      <c r="PZG65" s="41"/>
      <c r="PZH65" s="41"/>
      <c r="PZI65" s="41"/>
      <c r="PZJ65" s="41"/>
      <c r="PZK65" s="41"/>
      <c r="PZL65" s="41"/>
      <c r="PZM65" s="41"/>
      <c r="PZN65" s="41"/>
      <c r="PZO65" s="41"/>
      <c r="PZP65" s="41"/>
      <c r="PZQ65" s="41"/>
      <c r="PZR65" s="41"/>
      <c r="PZS65" s="41"/>
      <c r="PZT65" s="41"/>
      <c r="PZU65" s="41"/>
      <c r="PZV65" s="41"/>
      <c r="PZW65" s="41"/>
      <c r="PZX65" s="41"/>
      <c r="PZY65" s="41"/>
      <c r="PZZ65" s="41"/>
      <c r="QAA65" s="41"/>
      <c r="QAB65" s="41"/>
      <c r="QAC65" s="41"/>
      <c r="QAD65" s="41"/>
      <c r="QAE65" s="41"/>
      <c r="QAF65" s="41"/>
      <c r="QAG65" s="41"/>
      <c r="QAH65" s="41"/>
      <c r="QAI65" s="41"/>
      <c r="QAJ65" s="41"/>
      <c r="QAK65" s="41"/>
      <c r="QAL65" s="41"/>
      <c r="QAM65" s="41"/>
      <c r="QAN65" s="41"/>
      <c r="QAO65" s="41"/>
      <c r="QAP65" s="41"/>
      <c r="QAQ65" s="41"/>
      <c r="QAR65" s="41"/>
      <c r="QAS65" s="41"/>
      <c r="QAT65" s="41"/>
      <c r="QAU65" s="41"/>
      <c r="QAV65" s="41"/>
      <c r="QAW65" s="41"/>
      <c r="QAX65" s="41"/>
      <c r="QAY65" s="41"/>
      <c r="QAZ65" s="41"/>
      <c r="QBA65" s="41"/>
      <c r="QBB65" s="41"/>
      <c r="QBC65" s="41"/>
      <c r="QBD65" s="41"/>
      <c r="QBE65" s="41"/>
      <c r="QBF65" s="41"/>
      <c r="QBG65" s="41"/>
      <c r="QBH65" s="41"/>
      <c r="QBI65" s="41"/>
      <c r="QBJ65" s="41"/>
      <c r="QBK65" s="41"/>
      <c r="QBL65" s="41"/>
      <c r="QBM65" s="41"/>
      <c r="QBN65" s="41"/>
      <c r="QBO65" s="41"/>
      <c r="QBP65" s="41"/>
      <c r="QBQ65" s="41"/>
      <c r="QBR65" s="41"/>
      <c r="QBS65" s="41"/>
      <c r="QBT65" s="41"/>
      <c r="QBU65" s="41"/>
      <c r="QBV65" s="41"/>
      <c r="QBW65" s="41"/>
      <c r="QBX65" s="41"/>
      <c r="QBY65" s="41"/>
      <c r="QBZ65" s="41"/>
      <c r="QCA65" s="41"/>
      <c r="QCB65" s="41"/>
      <c r="QCC65" s="41"/>
      <c r="QCD65" s="41"/>
      <c r="QCE65" s="41"/>
      <c r="QCF65" s="41"/>
      <c r="QCG65" s="41"/>
      <c r="QCH65" s="41"/>
      <c r="QCI65" s="41"/>
      <c r="QCJ65" s="41"/>
      <c r="QCK65" s="41"/>
      <c r="QCL65" s="41"/>
      <c r="QCM65" s="41"/>
      <c r="QCN65" s="41"/>
      <c r="QCO65" s="41"/>
      <c r="QCP65" s="41"/>
      <c r="QCQ65" s="41"/>
      <c r="QCR65" s="41"/>
      <c r="QCS65" s="41"/>
      <c r="QCT65" s="41"/>
      <c r="QCU65" s="41"/>
      <c r="QCV65" s="41"/>
      <c r="QCW65" s="41"/>
      <c r="QCX65" s="41"/>
      <c r="QCY65" s="41"/>
      <c r="QCZ65" s="41"/>
      <c r="QDA65" s="41"/>
      <c r="QDB65" s="41"/>
      <c r="QDC65" s="41"/>
      <c r="QDD65" s="41"/>
      <c r="QDE65" s="41"/>
      <c r="QDF65" s="41"/>
      <c r="QDG65" s="41"/>
      <c r="QDH65" s="41"/>
      <c r="QDI65" s="41"/>
      <c r="QDJ65" s="41"/>
      <c r="QDK65" s="41"/>
      <c r="QDL65" s="41"/>
      <c r="QDM65" s="41"/>
      <c r="QDN65" s="41"/>
      <c r="QDO65" s="41"/>
      <c r="QDP65" s="41"/>
      <c r="QDQ65" s="41"/>
      <c r="QDR65" s="41"/>
      <c r="QDS65" s="41"/>
      <c r="QDT65" s="41"/>
      <c r="QDU65" s="41"/>
      <c r="QDV65" s="41"/>
      <c r="QDW65" s="41"/>
      <c r="QDX65" s="41"/>
      <c r="QDY65" s="41"/>
      <c r="QDZ65" s="41"/>
      <c r="QEA65" s="41"/>
      <c r="QEB65" s="41"/>
      <c r="QEC65" s="41"/>
      <c r="QED65" s="41"/>
      <c r="QEE65" s="41"/>
      <c r="QEF65" s="41"/>
      <c r="QEG65" s="41"/>
      <c r="QEH65" s="41"/>
      <c r="QEI65" s="41"/>
      <c r="QEJ65" s="41"/>
      <c r="QEK65" s="41"/>
      <c r="QEL65" s="41"/>
      <c r="QEM65" s="41"/>
      <c r="QEN65" s="41"/>
      <c r="QEO65" s="41"/>
      <c r="QEP65" s="41"/>
      <c r="QEQ65" s="41"/>
      <c r="QER65" s="41"/>
      <c r="QES65" s="41"/>
      <c r="QET65" s="41"/>
      <c r="QEU65" s="41"/>
      <c r="QEV65" s="41"/>
      <c r="QEW65" s="41"/>
      <c r="QEX65" s="41"/>
      <c r="QEY65" s="41"/>
      <c r="QEZ65" s="41"/>
      <c r="QFA65" s="41"/>
      <c r="QFB65" s="41"/>
      <c r="QFC65" s="41"/>
      <c r="QFD65" s="41"/>
      <c r="QFE65" s="41"/>
      <c r="QFF65" s="41"/>
      <c r="QFG65" s="41"/>
      <c r="QFH65" s="41"/>
      <c r="QFI65" s="41"/>
      <c r="QFJ65" s="41"/>
      <c r="QFK65" s="41"/>
      <c r="QFL65" s="41"/>
      <c r="QFM65" s="41"/>
      <c r="QFN65" s="41"/>
      <c r="QFO65" s="41"/>
      <c r="QFP65" s="41"/>
      <c r="QFQ65" s="41"/>
      <c r="QFR65" s="41"/>
      <c r="QFS65" s="41"/>
      <c r="QFT65" s="41"/>
      <c r="QFU65" s="41"/>
      <c r="QFV65" s="41"/>
      <c r="QFW65" s="41"/>
      <c r="QFX65" s="41"/>
      <c r="QFY65" s="41"/>
      <c r="QFZ65" s="41"/>
      <c r="QGA65" s="41"/>
      <c r="QGB65" s="41"/>
      <c r="QGC65" s="41"/>
      <c r="QGD65" s="41"/>
      <c r="QGE65" s="41"/>
      <c r="QGF65" s="41"/>
      <c r="QGG65" s="41"/>
      <c r="QGH65" s="41"/>
      <c r="QGI65" s="41"/>
      <c r="QGJ65" s="41"/>
      <c r="QGK65" s="41"/>
      <c r="QGL65" s="41"/>
      <c r="QGM65" s="41"/>
      <c r="QGN65" s="41"/>
      <c r="QGO65" s="41"/>
      <c r="QGP65" s="41"/>
      <c r="QGQ65" s="41"/>
      <c r="QGR65" s="41"/>
      <c r="QGS65" s="41"/>
      <c r="QGT65" s="41"/>
      <c r="QGU65" s="41"/>
      <c r="QGV65" s="41"/>
      <c r="QGW65" s="41"/>
      <c r="QGX65" s="41"/>
      <c r="QGY65" s="41"/>
      <c r="QGZ65" s="41"/>
      <c r="QHA65" s="41"/>
      <c r="QHB65" s="41"/>
      <c r="QHC65" s="41"/>
      <c r="QHD65" s="41"/>
      <c r="QHE65" s="41"/>
      <c r="QHF65" s="41"/>
      <c r="QHG65" s="41"/>
      <c r="QHH65" s="41"/>
      <c r="QHI65" s="41"/>
      <c r="QHJ65" s="41"/>
      <c r="QHK65" s="41"/>
      <c r="QHL65" s="41"/>
      <c r="QHM65" s="41"/>
      <c r="QHN65" s="41"/>
      <c r="QHO65" s="41"/>
      <c r="QHP65" s="41"/>
      <c r="QHQ65" s="41"/>
      <c r="QHR65" s="41"/>
      <c r="QHS65" s="41"/>
      <c r="QHT65" s="41"/>
      <c r="QHU65" s="41"/>
      <c r="QHV65" s="41"/>
      <c r="QHW65" s="41"/>
      <c r="QHX65" s="41"/>
      <c r="QHY65" s="41"/>
      <c r="QHZ65" s="41"/>
      <c r="QIA65" s="41"/>
      <c r="QIB65" s="41"/>
      <c r="QIC65" s="41"/>
      <c r="QID65" s="41"/>
      <c r="QIE65" s="41"/>
      <c r="QIF65" s="41"/>
      <c r="QIG65" s="41"/>
      <c r="QIH65" s="41"/>
      <c r="QII65" s="41"/>
      <c r="QIJ65" s="41"/>
      <c r="QIK65" s="41"/>
      <c r="QIL65" s="41"/>
      <c r="QIM65" s="41"/>
      <c r="QIN65" s="41"/>
      <c r="QIO65" s="41"/>
      <c r="QIP65" s="41"/>
      <c r="QIQ65" s="41"/>
      <c r="QIR65" s="41"/>
      <c r="QIS65" s="41"/>
      <c r="QIT65" s="41"/>
      <c r="QIU65" s="41"/>
      <c r="QIV65" s="41"/>
      <c r="QIW65" s="41"/>
      <c r="QIX65" s="41"/>
      <c r="QIY65" s="41"/>
      <c r="QIZ65" s="41"/>
      <c r="QJA65" s="41"/>
      <c r="QJB65" s="41"/>
      <c r="QJC65" s="41"/>
      <c r="QJD65" s="41"/>
      <c r="QJE65" s="41"/>
      <c r="QJF65" s="41"/>
      <c r="QJG65" s="41"/>
      <c r="QJH65" s="41"/>
      <c r="QJI65" s="41"/>
      <c r="QJJ65" s="41"/>
      <c r="QJK65" s="41"/>
      <c r="QJL65" s="41"/>
      <c r="QJM65" s="41"/>
      <c r="QJN65" s="41"/>
      <c r="QJO65" s="41"/>
      <c r="QJP65" s="41"/>
      <c r="QJQ65" s="41"/>
      <c r="QJR65" s="41"/>
      <c r="QJS65" s="41"/>
      <c r="QJT65" s="41"/>
      <c r="QJU65" s="41"/>
      <c r="QJV65" s="41"/>
      <c r="QJW65" s="41"/>
      <c r="QJX65" s="41"/>
      <c r="QJY65" s="41"/>
      <c r="QJZ65" s="41"/>
      <c r="QKA65" s="41"/>
      <c r="QKB65" s="41"/>
      <c r="QKC65" s="41"/>
      <c r="QKD65" s="41"/>
      <c r="QKE65" s="41"/>
      <c r="QKF65" s="41"/>
      <c r="QKG65" s="41"/>
      <c r="QKH65" s="41"/>
      <c r="QKI65" s="41"/>
      <c r="QKJ65" s="41"/>
      <c r="QKK65" s="41"/>
      <c r="QKL65" s="41"/>
      <c r="QKM65" s="41"/>
      <c r="QKN65" s="41"/>
      <c r="QKO65" s="41"/>
      <c r="QKP65" s="41"/>
      <c r="QKQ65" s="41"/>
      <c r="QKR65" s="41"/>
      <c r="QKS65" s="41"/>
      <c r="QKT65" s="41"/>
      <c r="QKU65" s="41"/>
      <c r="QKV65" s="41"/>
      <c r="QKW65" s="41"/>
      <c r="QKX65" s="41"/>
      <c r="QKY65" s="41"/>
      <c r="QKZ65" s="41"/>
      <c r="QLA65" s="41"/>
      <c r="QLB65" s="41"/>
      <c r="QLC65" s="41"/>
      <c r="QLD65" s="41"/>
      <c r="QLE65" s="41"/>
      <c r="QLF65" s="41"/>
      <c r="QLG65" s="41"/>
      <c r="QLH65" s="41"/>
      <c r="QLI65" s="41"/>
      <c r="QLJ65" s="41"/>
      <c r="QLK65" s="41"/>
      <c r="QLL65" s="41"/>
      <c r="QLM65" s="41"/>
      <c r="QLN65" s="41"/>
      <c r="QLO65" s="41"/>
      <c r="QLP65" s="41"/>
      <c r="QLQ65" s="41"/>
      <c r="QLR65" s="41"/>
      <c r="QLS65" s="41"/>
      <c r="QLT65" s="41"/>
      <c r="QLU65" s="41"/>
      <c r="QLV65" s="41"/>
      <c r="QLW65" s="41"/>
      <c r="QLX65" s="41"/>
      <c r="QLY65" s="41"/>
      <c r="QLZ65" s="41"/>
      <c r="QMA65" s="41"/>
      <c r="QMB65" s="41"/>
      <c r="QMC65" s="41"/>
      <c r="QMD65" s="41"/>
      <c r="QME65" s="41"/>
      <c r="QMF65" s="41"/>
      <c r="QMG65" s="41"/>
      <c r="QMH65" s="41"/>
      <c r="QMI65" s="41"/>
      <c r="QMJ65" s="41"/>
      <c r="QMK65" s="41"/>
      <c r="QML65" s="41"/>
      <c r="QMM65" s="41"/>
      <c r="QMN65" s="41"/>
      <c r="QMO65" s="41"/>
      <c r="QMP65" s="41"/>
      <c r="QMQ65" s="41"/>
      <c r="QMR65" s="41"/>
      <c r="QMS65" s="41"/>
      <c r="QMT65" s="41"/>
      <c r="QMU65" s="41"/>
      <c r="QMV65" s="41"/>
      <c r="QMW65" s="41"/>
      <c r="QMX65" s="41"/>
      <c r="QMY65" s="41"/>
      <c r="QMZ65" s="41"/>
      <c r="QNA65" s="41"/>
      <c r="QNB65" s="41"/>
      <c r="QNC65" s="41"/>
      <c r="QND65" s="41"/>
      <c r="QNE65" s="41"/>
      <c r="QNF65" s="41"/>
      <c r="QNG65" s="41"/>
      <c r="QNH65" s="41"/>
      <c r="QNI65" s="41"/>
      <c r="QNJ65" s="41"/>
      <c r="QNK65" s="41"/>
      <c r="QNL65" s="41"/>
      <c r="QNM65" s="41"/>
      <c r="QNN65" s="41"/>
      <c r="QNO65" s="41"/>
      <c r="QNP65" s="41"/>
      <c r="QNQ65" s="41"/>
      <c r="QNR65" s="41"/>
      <c r="QNS65" s="41"/>
      <c r="QNT65" s="41"/>
      <c r="QNU65" s="41"/>
      <c r="QNV65" s="41"/>
      <c r="QNW65" s="41"/>
      <c r="QNX65" s="41"/>
      <c r="QNY65" s="41"/>
      <c r="QNZ65" s="41"/>
      <c r="QOA65" s="41"/>
      <c r="QOB65" s="41"/>
      <c r="QOC65" s="41"/>
      <c r="QOD65" s="41"/>
      <c r="QOE65" s="41"/>
      <c r="QOF65" s="41"/>
      <c r="QOG65" s="41"/>
      <c r="QOH65" s="41"/>
      <c r="QOI65" s="41"/>
      <c r="QOJ65" s="41"/>
      <c r="QOK65" s="41"/>
      <c r="QOL65" s="41"/>
      <c r="QOM65" s="41"/>
      <c r="QON65" s="41"/>
      <c r="QOO65" s="41"/>
      <c r="QOP65" s="41"/>
      <c r="QOQ65" s="41"/>
      <c r="QOR65" s="41"/>
      <c r="QOS65" s="41"/>
      <c r="QOT65" s="41"/>
      <c r="QOU65" s="41"/>
      <c r="QOV65" s="41"/>
      <c r="QOW65" s="41"/>
      <c r="QOX65" s="41"/>
      <c r="QOY65" s="41"/>
      <c r="QOZ65" s="41"/>
      <c r="QPA65" s="41"/>
      <c r="QPB65" s="41"/>
      <c r="QPC65" s="41"/>
      <c r="QPD65" s="41"/>
      <c r="QPE65" s="41"/>
      <c r="QPF65" s="41"/>
      <c r="QPG65" s="41"/>
      <c r="QPH65" s="41"/>
      <c r="QPI65" s="41"/>
      <c r="QPJ65" s="41"/>
      <c r="QPK65" s="41"/>
      <c r="QPL65" s="41"/>
      <c r="QPM65" s="41"/>
      <c r="QPN65" s="41"/>
      <c r="QPO65" s="41"/>
      <c r="QPP65" s="41"/>
      <c r="QPQ65" s="41"/>
      <c r="QPR65" s="41"/>
      <c r="QPS65" s="41"/>
      <c r="QPT65" s="41"/>
      <c r="QPU65" s="41"/>
      <c r="QPV65" s="41"/>
      <c r="QPW65" s="41"/>
      <c r="QPX65" s="41"/>
      <c r="QPY65" s="41"/>
      <c r="QPZ65" s="41"/>
      <c r="QQA65" s="41"/>
      <c r="QQB65" s="41"/>
      <c r="QQC65" s="41"/>
      <c r="QQD65" s="41"/>
      <c r="QQE65" s="41"/>
      <c r="QQF65" s="41"/>
      <c r="QQG65" s="41"/>
      <c r="QQH65" s="41"/>
      <c r="QQI65" s="41"/>
      <c r="QQJ65" s="41"/>
      <c r="QQK65" s="41"/>
      <c r="QQL65" s="41"/>
      <c r="QQM65" s="41"/>
      <c r="QQN65" s="41"/>
      <c r="QQO65" s="41"/>
      <c r="QQP65" s="41"/>
      <c r="QQQ65" s="41"/>
      <c r="QQR65" s="41"/>
      <c r="QQS65" s="41"/>
      <c r="QQT65" s="41"/>
      <c r="QQU65" s="41"/>
      <c r="QQV65" s="41"/>
      <c r="QQW65" s="41"/>
      <c r="QQX65" s="41"/>
      <c r="QQY65" s="41"/>
      <c r="QQZ65" s="41"/>
      <c r="QRA65" s="41"/>
      <c r="QRB65" s="41"/>
      <c r="QRC65" s="41"/>
      <c r="QRD65" s="41"/>
      <c r="QRE65" s="41"/>
      <c r="QRF65" s="41"/>
      <c r="QRG65" s="41"/>
      <c r="QRH65" s="41"/>
      <c r="QRI65" s="41"/>
      <c r="QRJ65" s="41"/>
      <c r="QRK65" s="41"/>
      <c r="QRL65" s="41"/>
      <c r="QRM65" s="41"/>
      <c r="QRN65" s="41"/>
      <c r="QRO65" s="41"/>
      <c r="QRP65" s="41"/>
      <c r="QRQ65" s="41"/>
      <c r="QRR65" s="41"/>
      <c r="QRS65" s="41"/>
      <c r="QRT65" s="41"/>
      <c r="QRU65" s="41"/>
      <c r="QRV65" s="41"/>
      <c r="QRW65" s="41"/>
      <c r="QRX65" s="41"/>
      <c r="QRY65" s="41"/>
      <c r="QRZ65" s="41"/>
      <c r="QSA65" s="41"/>
      <c r="QSB65" s="41"/>
      <c r="QSC65" s="41"/>
      <c r="QSD65" s="41"/>
      <c r="QSE65" s="41"/>
      <c r="QSF65" s="41"/>
      <c r="QSG65" s="41"/>
      <c r="QSH65" s="41"/>
      <c r="QSI65" s="41"/>
      <c r="QSJ65" s="41"/>
      <c r="QSK65" s="41"/>
      <c r="QSL65" s="41"/>
      <c r="QSM65" s="41"/>
      <c r="QSN65" s="41"/>
      <c r="QSO65" s="41"/>
      <c r="QSP65" s="41"/>
      <c r="QSQ65" s="41"/>
      <c r="QSR65" s="41"/>
      <c r="QSS65" s="41"/>
      <c r="QST65" s="41"/>
      <c r="QSU65" s="41"/>
      <c r="QSV65" s="41"/>
      <c r="QSW65" s="41"/>
      <c r="QSX65" s="41"/>
      <c r="QSY65" s="41"/>
      <c r="QSZ65" s="41"/>
      <c r="QTA65" s="41"/>
      <c r="QTB65" s="41"/>
      <c r="QTC65" s="41"/>
      <c r="QTD65" s="41"/>
      <c r="QTE65" s="41"/>
      <c r="QTF65" s="41"/>
      <c r="QTG65" s="41"/>
      <c r="QTH65" s="41"/>
      <c r="QTI65" s="41"/>
      <c r="QTJ65" s="41"/>
      <c r="QTK65" s="41"/>
      <c r="QTL65" s="41"/>
      <c r="QTM65" s="41"/>
      <c r="QTN65" s="41"/>
      <c r="QTO65" s="41"/>
      <c r="QTP65" s="41"/>
      <c r="QTQ65" s="41"/>
      <c r="QTR65" s="41"/>
      <c r="QTS65" s="41"/>
      <c r="QTT65" s="41"/>
      <c r="QTU65" s="41"/>
      <c r="QTV65" s="41"/>
      <c r="QTW65" s="41"/>
      <c r="QTX65" s="41"/>
      <c r="QTY65" s="41"/>
      <c r="QTZ65" s="41"/>
      <c r="QUA65" s="41"/>
      <c r="QUB65" s="41"/>
      <c r="QUC65" s="41"/>
      <c r="QUD65" s="41"/>
      <c r="QUE65" s="41"/>
      <c r="QUF65" s="41"/>
      <c r="QUG65" s="41"/>
      <c r="QUH65" s="41"/>
      <c r="QUI65" s="41"/>
      <c r="QUJ65" s="41"/>
      <c r="QUK65" s="41"/>
      <c r="QUL65" s="41"/>
      <c r="QUM65" s="41"/>
      <c r="QUN65" s="41"/>
      <c r="QUO65" s="41"/>
      <c r="QUP65" s="41"/>
      <c r="QUQ65" s="41"/>
      <c r="QUR65" s="41"/>
      <c r="QUS65" s="41"/>
      <c r="QUT65" s="41"/>
      <c r="QUU65" s="41"/>
      <c r="QUV65" s="41"/>
      <c r="QUW65" s="41"/>
      <c r="QUX65" s="41"/>
      <c r="QUY65" s="41"/>
      <c r="QUZ65" s="41"/>
      <c r="QVA65" s="41"/>
      <c r="QVB65" s="41"/>
      <c r="QVC65" s="41"/>
      <c r="QVD65" s="41"/>
      <c r="QVE65" s="41"/>
      <c r="QVF65" s="41"/>
      <c r="QVG65" s="41"/>
      <c r="QVH65" s="41"/>
      <c r="QVI65" s="41"/>
      <c r="QVJ65" s="41"/>
      <c r="QVK65" s="41"/>
      <c r="QVL65" s="41"/>
      <c r="QVM65" s="41"/>
      <c r="QVN65" s="41"/>
      <c r="QVO65" s="41"/>
      <c r="QVP65" s="41"/>
      <c r="QVQ65" s="41"/>
      <c r="QVR65" s="41"/>
      <c r="QVS65" s="41"/>
      <c r="QVT65" s="41"/>
      <c r="QVU65" s="41"/>
      <c r="QVV65" s="41"/>
      <c r="QVW65" s="41"/>
      <c r="QVX65" s="41"/>
      <c r="QVY65" s="41"/>
      <c r="QVZ65" s="41"/>
      <c r="QWA65" s="41"/>
      <c r="QWB65" s="41"/>
      <c r="QWC65" s="41"/>
      <c r="QWD65" s="41"/>
      <c r="QWE65" s="41"/>
      <c r="QWF65" s="41"/>
      <c r="QWG65" s="41"/>
      <c r="QWH65" s="41"/>
      <c r="QWI65" s="41"/>
      <c r="QWJ65" s="41"/>
      <c r="QWK65" s="41"/>
      <c r="QWL65" s="41"/>
      <c r="QWM65" s="41"/>
      <c r="QWN65" s="41"/>
      <c r="QWO65" s="41"/>
      <c r="QWP65" s="41"/>
      <c r="QWQ65" s="41"/>
      <c r="QWR65" s="41"/>
      <c r="QWS65" s="41"/>
      <c r="QWT65" s="41"/>
      <c r="QWU65" s="41"/>
      <c r="QWV65" s="41"/>
      <c r="QWW65" s="41"/>
      <c r="QWX65" s="41"/>
      <c r="QWY65" s="41"/>
      <c r="QWZ65" s="41"/>
      <c r="QXA65" s="41"/>
      <c r="QXB65" s="41"/>
      <c r="QXC65" s="41"/>
      <c r="QXD65" s="41"/>
      <c r="QXE65" s="41"/>
      <c r="QXF65" s="41"/>
      <c r="QXG65" s="41"/>
      <c r="QXH65" s="41"/>
      <c r="QXI65" s="41"/>
      <c r="QXJ65" s="41"/>
      <c r="QXK65" s="41"/>
      <c r="QXL65" s="41"/>
      <c r="QXM65" s="41"/>
      <c r="QXN65" s="41"/>
      <c r="QXO65" s="41"/>
      <c r="QXP65" s="41"/>
      <c r="QXQ65" s="41"/>
      <c r="QXR65" s="41"/>
      <c r="QXS65" s="41"/>
      <c r="QXT65" s="41"/>
      <c r="QXU65" s="41"/>
      <c r="QXV65" s="41"/>
      <c r="QXW65" s="41"/>
      <c r="QXX65" s="41"/>
      <c r="QXY65" s="41"/>
      <c r="QXZ65" s="41"/>
      <c r="QYA65" s="41"/>
      <c r="QYB65" s="41"/>
      <c r="QYC65" s="41"/>
      <c r="QYD65" s="41"/>
      <c r="QYE65" s="41"/>
      <c r="QYF65" s="41"/>
      <c r="QYG65" s="41"/>
      <c r="QYH65" s="41"/>
      <c r="QYI65" s="41"/>
      <c r="QYJ65" s="41"/>
      <c r="QYK65" s="41"/>
      <c r="QYL65" s="41"/>
      <c r="QYM65" s="41"/>
      <c r="QYN65" s="41"/>
      <c r="QYO65" s="41"/>
      <c r="QYP65" s="41"/>
      <c r="QYQ65" s="41"/>
      <c r="QYR65" s="41"/>
      <c r="QYS65" s="41"/>
      <c r="QYT65" s="41"/>
      <c r="QYU65" s="41"/>
      <c r="QYV65" s="41"/>
      <c r="QYW65" s="41"/>
      <c r="QYX65" s="41"/>
      <c r="QYY65" s="41"/>
      <c r="QYZ65" s="41"/>
      <c r="QZA65" s="41"/>
      <c r="QZB65" s="41"/>
      <c r="QZC65" s="41"/>
      <c r="QZD65" s="41"/>
      <c r="QZE65" s="41"/>
      <c r="QZF65" s="41"/>
      <c r="QZG65" s="41"/>
      <c r="QZH65" s="41"/>
      <c r="QZI65" s="41"/>
      <c r="QZJ65" s="41"/>
      <c r="QZK65" s="41"/>
      <c r="QZL65" s="41"/>
      <c r="QZM65" s="41"/>
      <c r="QZN65" s="41"/>
      <c r="QZO65" s="41"/>
      <c r="QZP65" s="41"/>
      <c r="QZQ65" s="41"/>
      <c r="QZR65" s="41"/>
      <c r="QZS65" s="41"/>
      <c r="QZT65" s="41"/>
      <c r="QZU65" s="41"/>
      <c r="QZV65" s="41"/>
      <c r="QZW65" s="41"/>
      <c r="QZX65" s="41"/>
      <c r="QZY65" s="41"/>
      <c r="QZZ65" s="41"/>
      <c r="RAA65" s="41"/>
      <c r="RAB65" s="41"/>
      <c r="RAC65" s="41"/>
      <c r="RAD65" s="41"/>
      <c r="RAE65" s="41"/>
      <c r="RAF65" s="41"/>
      <c r="RAG65" s="41"/>
      <c r="RAH65" s="41"/>
      <c r="RAI65" s="41"/>
      <c r="RAJ65" s="41"/>
      <c r="RAK65" s="41"/>
      <c r="RAL65" s="41"/>
      <c r="RAM65" s="41"/>
      <c r="RAN65" s="41"/>
      <c r="RAO65" s="41"/>
      <c r="RAP65" s="41"/>
      <c r="RAQ65" s="41"/>
      <c r="RAR65" s="41"/>
      <c r="RAS65" s="41"/>
      <c r="RAT65" s="41"/>
      <c r="RAU65" s="41"/>
      <c r="RAV65" s="41"/>
      <c r="RAW65" s="41"/>
      <c r="RAX65" s="41"/>
      <c r="RAY65" s="41"/>
      <c r="RAZ65" s="41"/>
      <c r="RBA65" s="41"/>
      <c r="RBB65" s="41"/>
      <c r="RBC65" s="41"/>
      <c r="RBD65" s="41"/>
      <c r="RBE65" s="41"/>
      <c r="RBF65" s="41"/>
      <c r="RBG65" s="41"/>
      <c r="RBH65" s="41"/>
      <c r="RBI65" s="41"/>
      <c r="RBJ65" s="41"/>
      <c r="RBK65" s="41"/>
      <c r="RBL65" s="41"/>
      <c r="RBM65" s="41"/>
      <c r="RBN65" s="41"/>
      <c r="RBO65" s="41"/>
      <c r="RBP65" s="41"/>
      <c r="RBQ65" s="41"/>
      <c r="RBR65" s="41"/>
      <c r="RBS65" s="41"/>
      <c r="RBT65" s="41"/>
      <c r="RBU65" s="41"/>
      <c r="RBV65" s="41"/>
      <c r="RBW65" s="41"/>
      <c r="RBX65" s="41"/>
      <c r="RBY65" s="41"/>
      <c r="RBZ65" s="41"/>
      <c r="RCA65" s="41"/>
      <c r="RCB65" s="41"/>
      <c r="RCC65" s="41"/>
      <c r="RCD65" s="41"/>
      <c r="RCE65" s="41"/>
      <c r="RCF65" s="41"/>
      <c r="RCG65" s="41"/>
      <c r="RCH65" s="41"/>
      <c r="RCI65" s="41"/>
      <c r="RCJ65" s="41"/>
      <c r="RCK65" s="41"/>
      <c r="RCL65" s="41"/>
      <c r="RCM65" s="41"/>
      <c r="RCN65" s="41"/>
      <c r="RCO65" s="41"/>
      <c r="RCP65" s="41"/>
      <c r="RCQ65" s="41"/>
      <c r="RCR65" s="41"/>
      <c r="RCS65" s="41"/>
      <c r="RCT65" s="41"/>
      <c r="RCU65" s="41"/>
      <c r="RCV65" s="41"/>
      <c r="RCW65" s="41"/>
      <c r="RCX65" s="41"/>
      <c r="RCY65" s="41"/>
      <c r="RCZ65" s="41"/>
      <c r="RDA65" s="41"/>
      <c r="RDB65" s="41"/>
      <c r="RDC65" s="41"/>
      <c r="RDD65" s="41"/>
      <c r="RDE65" s="41"/>
      <c r="RDF65" s="41"/>
      <c r="RDG65" s="41"/>
      <c r="RDH65" s="41"/>
      <c r="RDI65" s="41"/>
      <c r="RDJ65" s="41"/>
      <c r="RDK65" s="41"/>
      <c r="RDL65" s="41"/>
      <c r="RDM65" s="41"/>
      <c r="RDN65" s="41"/>
      <c r="RDO65" s="41"/>
      <c r="RDP65" s="41"/>
      <c r="RDQ65" s="41"/>
      <c r="RDR65" s="41"/>
      <c r="RDS65" s="41"/>
      <c r="RDT65" s="41"/>
      <c r="RDU65" s="41"/>
      <c r="RDV65" s="41"/>
      <c r="RDW65" s="41"/>
      <c r="RDX65" s="41"/>
      <c r="RDY65" s="41"/>
      <c r="RDZ65" s="41"/>
      <c r="REA65" s="41"/>
      <c r="REB65" s="41"/>
      <c r="REC65" s="41"/>
      <c r="RED65" s="41"/>
      <c r="REE65" s="41"/>
      <c r="REF65" s="41"/>
      <c r="REG65" s="41"/>
      <c r="REH65" s="41"/>
      <c r="REI65" s="41"/>
      <c r="REJ65" s="41"/>
      <c r="REK65" s="41"/>
      <c r="REL65" s="41"/>
      <c r="REM65" s="41"/>
      <c r="REN65" s="41"/>
      <c r="REO65" s="41"/>
      <c r="REP65" s="41"/>
      <c r="REQ65" s="41"/>
      <c r="RER65" s="41"/>
      <c r="RES65" s="41"/>
      <c r="RET65" s="41"/>
      <c r="REU65" s="41"/>
      <c r="REV65" s="41"/>
      <c r="REW65" s="41"/>
      <c r="REX65" s="41"/>
      <c r="REY65" s="41"/>
      <c r="REZ65" s="41"/>
      <c r="RFA65" s="41"/>
      <c r="RFB65" s="41"/>
      <c r="RFC65" s="41"/>
      <c r="RFD65" s="41"/>
      <c r="RFE65" s="41"/>
      <c r="RFF65" s="41"/>
      <c r="RFG65" s="41"/>
      <c r="RFH65" s="41"/>
      <c r="RFI65" s="41"/>
      <c r="RFJ65" s="41"/>
      <c r="RFK65" s="41"/>
      <c r="RFL65" s="41"/>
      <c r="RFM65" s="41"/>
      <c r="RFN65" s="41"/>
      <c r="RFO65" s="41"/>
      <c r="RFP65" s="41"/>
      <c r="RFQ65" s="41"/>
      <c r="RFR65" s="41"/>
      <c r="RFS65" s="41"/>
      <c r="RFT65" s="41"/>
      <c r="RFU65" s="41"/>
      <c r="RFV65" s="41"/>
      <c r="RFW65" s="41"/>
      <c r="RFX65" s="41"/>
      <c r="RFY65" s="41"/>
      <c r="RFZ65" s="41"/>
      <c r="RGA65" s="41"/>
      <c r="RGB65" s="41"/>
      <c r="RGC65" s="41"/>
      <c r="RGD65" s="41"/>
      <c r="RGE65" s="41"/>
      <c r="RGF65" s="41"/>
      <c r="RGG65" s="41"/>
      <c r="RGH65" s="41"/>
      <c r="RGI65" s="41"/>
      <c r="RGJ65" s="41"/>
      <c r="RGK65" s="41"/>
      <c r="RGL65" s="41"/>
      <c r="RGM65" s="41"/>
      <c r="RGN65" s="41"/>
      <c r="RGO65" s="41"/>
      <c r="RGP65" s="41"/>
      <c r="RGQ65" s="41"/>
      <c r="RGR65" s="41"/>
      <c r="RGS65" s="41"/>
      <c r="RGT65" s="41"/>
      <c r="RGU65" s="41"/>
      <c r="RGV65" s="41"/>
      <c r="RGW65" s="41"/>
      <c r="RGX65" s="41"/>
      <c r="RGY65" s="41"/>
      <c r="RGZ65" s="41"/>
      <c r="RHA65" s="41"/>
      <c r="RHB65" s="41"/>
      <c r="RHC65" s="41"/>
      <c r="RHD65" s="41"/>
      <c r="RHE65" s="41"/>
      <c r="RHF65" s="41"/>
      <c r="RHG65" s="41"/>
      <c r="RHH65" s="41"/>
      <c r="RHI65" s="41"/>
      <c r="RHJ65" s="41"/>
      <c r="RHK65" s="41"/>
      <c r="RHL65" s="41"/>
      <c r="RHM65" s="41"/>
      <c r="RHN65" s="41"/>
      <c r="RHO65" s="41"/>
      <c r="RHP65" s="41"/>
      <c r="RHQ65" s="41"/>
      <c r="RHR65" s="41"/>
      <c r="RHS65" s="41"/>
      <c r="RHT65" s="41"/>
      <c r="RHU65" s="41"/>
      <c r="RHV65" s="41"/>
      <c r="RHW65" s="41"/>
      <c r="RHX65" s="41"/>
      <c r="RHY65" s="41"/>
      <c r="RHZ65" s="41"/>
      <c r="RIA65" s="41"/>
      <c r="RIB65" s="41"/>
      <c r="RIC65" s="41"/>
      <c r="RID65" s="41"/>
      <c r="RIE65" s="41"/>
      <c r="RIF65" s="41"/>
      <c r="RIG65" s="41"/>
      <c r="RIH65" s="41"/>
      <c r="RII65" s="41"/>
      <c r="RIJ65" s="41"/>
      <c r="RIK65" s="41"/>
      <c r="RIL65" s="41"/>
      <c r="RIM65" s="41"/>
      <c r="RIN65" s="41"/>
      <c r="RIO65" s="41"/>
      <c r="RIP65" s="41"/>
      <c r="RIQ65" s="41"/>
      <c r="RIR65" s="41"/>
      <c r="RIS65" s="41"/>
      <c r="RIT65" s="41"/>
      <c r="RIU65" s="41"/>
      <c r="RIV65" s="41"/>
      <c r="RIW65" s="41"/>
      <c r="RIX65" s="41"/>
      <c r="RIY65" s="41"/>
      <c r="RIZ65" s="41"/>
      <c r="RJA65" s="41"/>
      <c r="RJB65" s="41"/>
      <c r="RJC65" s="41"/>
      <c r="RJD65" s="41"/>
      <c r="RJE65" s="41"/>
      <c r="RJF65" s="41"/>
      <c r="RJG65" s="41"/>
      <c r="RJH65" s="41"/>
      <c r="RJI65" s="41"/>
      <c r="RJJ65" s="41"/>
      <c r="RJK65" s="41"/>
      <c r="RJL65" s="41"/>
      <c r="RJM65" s="41"/>
      <c r="RJN65" s="41"/>
      <c r="RJO65" s="41"/>
      <c r="RJP65" s="41"/>
      <c r="RJQ65" s="41"/>
      <c r="RJR65" s="41"/>
      <c r="RJS65" s="41"/>
      <c r="RJT65" s="41"/>
      <c r="RJU65" s="41"/>
      <c r="RJV65" s="41"/>
      <c r="RJW65" s="41"/>
      <c r="RJX65" s="41"/>
      <c r="RJY65" s="41"/>
      <c r="RJZ65" s="41"/>
      <c r="RKA65" s="41"/>
      <c r="RKB65" s="41"/>
      <c r="RKC65" s="41"/>
      <c r="RKD65" s="41"/>
      <c r="RKE65" s="41"/>
      <c r="RKF65" s="41"/>
      <c r="RKG65" s="41"/>
      <c r="RKH65" s="41"/>
      <c r="RKI65" s="41"/>
      <c r="RKJ65" s="41"/>
      <c r="RKK65" s="41"/>
      <c r="RKL65" s="41"/>
      <c r="RKM65" s="41"/>
      <c r="RKN65" s="41"/>
      <c r="RKO65" s="41"/>
      <c r="RKP65" s="41"/>
      <c r="RKQ65" s="41"/>
      <c r="RKR65" s="41"/>
      <c r="RKS65" s="41"/>
      <c r="RKT65" s="41"/>
      <c r="RKU65" s="41"/>
      <c r="RKV65" s="41"/>
      <c r="RKW65" s="41"/>
      <c r="RKX65" s="41"/>
      <c r="RKY65" s="41"/>
      <c r="RKZ65" s="41"/>
      <c r="RLA65" s="41"/>
      <c r="RLB65" s="41"/>
      <c r="RLC65" s="41"/>
      <c r="RLD65" s="41"/>
      <c r="RLE65" s="41"/>
      <c r="RLF65" s="41"/>
      <c r="RLG65" s="41"/>
      <c r="RLH65" s="41"/>
      <c r="RLI65" s="41"/>
      <c r="RLJ65" s="41"/>
      <c r="RLK65" s="41"/>
      <c r="RLL65" s="41"/>
      <c r="RLM65" s="41"/>
      <c r="RLN65" s="41"/>
      <c r="RLO65" s="41"/>
      <c r="RLP65" s="41"/>
      <c r="RLQ65" s="41"/>
      <c r="RLR65" s="41"/>
      <c r="RLS65" s="41"/>
      <c r="RLT65" s="41"/>
      <c r="RLU65" s="41"/>
      <c r="RLV65" s="41"/>
      <c r="RLW65" s="41"/>
      <c r="RLX65" s="41"/>
      <c r="RLY65" s="41"/>
      <c r="RLZ65" s="41"/>
      <c r="RMA65" s="41"/>
      <c r="RMB65" s="41"/>
      <c r="RMC65" s="41"/>
      <c r="RMD65" s="41"/>
      <c r="RME65" s="41"/>
      <c r="RMF65" s="41"/>
      <c r="RMG65" s="41"/>
      <c r="RMH65" s="41"/>
      <c r="RMI65" s="41"/>
      <c r="RMJ65" s="41"/>
      <c r="RMK65" s="41"/>
      <c r="RML65" s="41"/>
      <c r="RMM65" s="41"/>
      <c r="RMN65" s="41"/>
      <c r="RMO65" s="41"/>
      <c r="RMP65" s="41"/>
      <c r="RMQ65" s="41"/>
      <c r="RMR65" s="41"/>
      <c r="RMS65" s="41"/>
      <c r="RMT65" s="41"/>
      <c r="RMU65" s="41"/>
      <c r="RMV65" s="41"/>
      <c r="RMW65" s="41"/>
      <c r="RMX65" s="41"/>
      <c r="RMY65" s="41"/>
      <c r="RMZ65" s="41"/>
      <c r="RNA65" s="41"/>
      <c r="RNB65" s="41"/>
      <c r="RNC65" s="41"/>
      <c r="RND65" s="41"/>
      <c r="RNE65" s="41"/>
      <c r="RNF65" s="41"/>
      <c r="RNG65" s="41"/>
      <c r="RNH65" s="41"/>
      <c r="RNI65" s="41"/>
      <c r="RNJ65" s="41"/>
      <c r="RNK65" s="41"/>
      <c r="RNL65" s="41"/>
      <c r="RNM65" s="41"/>
      <c r="RNN65" s="41"/>
      <c r="RNO65" s="41"/>
      <c r="RNP65" s="41"/>
      <c r="RNQ65" s="41"/>
      <c r="RNR65" s="41"/>
      <c r="RNS65" s="41"/>
      <c r="RNT65" s="41"/>
      <c r="RNU65" s="41"/>
      <c r="RNV65" s="41"/>
      <c r="RNW65" s="41"/>
      <c r="RNX65" s="41"/>
      <c r="RNY65" s="41"/>
      <c r="RNZ65" s="41"/>
      <c r="ROA65" s="41"/>
      <c r="ROB65" s="41"/>
      <c r="ROC65" s="41"/>
      <c r="ROD65" s="41"/>
      <c r="ROE65" s="41"/>
      <c r="ROF65" s="41"/>
      <c r="ROG65" s="41"/>
      <c r="ROH65" s="41"/>
      <c r="ROI65" s="41"/>
      <c r="ROJ65" s="41"/>
      <c r="ROK65" s="41"/>
      <c r="ROL65" s="41"/>
      <c r="ROM65" s="41"/>
      <c r="RON65" s="41"/>
      <c r="ROO65" s="41"/>
      <c r="ROP65" s="41"/>
      <c r="ROQ65" s="41"/>
      <c r="ROR65" s="41"/>
      <c r="ROS65" s="41"/>
      <c r="ROT65" s="41"/>
      <c r="ROU65" s="41"/>
      <c r="ROV65" s="41"/>
      <c r="ROW65" s="41"/>
      <c r="ROX65" s="41"/>
      <c r="ROY65" s="41"/>
      <c r="ROZ65" s="41"/>
      <c r="RPA65" s="41"/>
      <c r="RPB65" s="41"/>
      <c r="RPC65" s="41"/>
      <c r="RPD65" s="41"/>
      <c r="RPE65" s="41"/>
      <c r="RPF65" s="41"/>
      <c r="RPG65" s="41"/>
      <c r="RPH65" s="41"/>
      <c r="RPI65" s="41"/>
      <c r="RPJ65" s="41"/>
      <c r="RPK65" s="41"/>
      <c r="RPL65" s="41"/>
      <c r="RPM65" s="41"/>
      <c r="RPN65" s="41"/>
      <c r="RPO65" s="41"/>
      <c r="RPP65" s="41"/>
      <c r="RPQ65" s="41"/>
      <c r="RPR65" s="41"/>
      <c r="RPS65" s="41"/>
      <c r="RPT65" s="41"/>
      <c r="RPU65" s="41"/>
      <c r="RPV65" s="41"/>
      <c r="RPW65" s="41"/>
      <c r="RPX65" s="41"/>
      <c r="RPY65" s="41"/>
      <c r="RPZ65" s="41"/>
      <c r="RQA65" s="41"/>
      <c r="RQB65" s="41"/>
      <c r="RQC65" s="41"/>
      <c r="RQD65" s="41"/>
      <c r="RQE65" s="41"/>
      <c r="RQF65" s="41"/>
      <c r="RQG65" s="41"/>
      <c r="RQH65" s="41"/>
      <c r="RQI65" s="41"/>
      <c r="RQJ65" s="41"/>
      <c r="RQK65" s="41"/>
      <c r="RQL65" s="41"/>
      <c r="RQM65" s="41"/>
      <c r="RQN65" s="41"/>
      <c r="RQO65" s="41"/>
      <c r="RQP65" s="41"/>
      <c r="RQQ65" s="41"/>
      <c r="RQR65" s="41"/>
      <c r="RQS65" s="41"/>
      <c r="RQT65" s="41"/>
      <c r="RQU65" s="41"/>
      <c r="RQV65" s="41"/>
      <c r="RQW65" s="41"/>
      <c r="RQX65" s="41"/>
      <c r="RQY65" s="41"/>
      <c r="RQZ65" s="41"/>
      <c r="RRA65" s="41"/>
      <c r="RRB65" s="41"/>
      <c r="RRC65" s="41"/>
      <c r="RRD65" s="41"/>
      <c r="RRE65" s="41"/>
      <c r="RRF65" s="41"/>
      <c r="RRG65" s="41"/>
      <c r="RRH65" s="41"/>
      <c r="RRI65" s="41"/>
      <c r="RRJ65" s="41"/>
      <c r="RRK65" s="41"/>
      <c r="RRL65" s="41"/>
      <c r="RRM65" s="41"/>
      <c r="RRN65" s="41"/>
      <c r="RRO65" s="41"/>
      <c r="RRP65" s="41"/>
      <c r="RRQ65" s="41"/>
      <c r="RRR65" s="41"/>
      <c r="RRS65" s="41"/>
      <c r="RRT65" s="41"/>
      <c r="RRU65" s="41"/>
      <c r="RRV65" s="41"/>
      <c r="RRW65" s="41"/>
      <c r="RRX65" s="41"/>
      <c r="RRY65" s="41"/>
      <c r="RRZ65" s="41"/>
      <c r="RSA65" s="41"/>
      <c r="RSB65" s="41"/>
      <c r="RSC65" s="41"/>
      <c r="RSD65" s="41"/>
      <c r="RSE65" s="41"/>
      <c r="RSF65" s="41"/>
      <c r="RSG65" s="41"/>
      <c r="RSH65" s="41"/>
      <c r="RSI65" s="41"/>
      <c r="RSJ65" s="41"/>
      <c r="RSK65" s="41"/>
      <c r="RSL65" s="41"/>
      <c r="RSM65" s="41"/>
      <c r="RSN65" s="41"/>
      <c r="RSO65" s="41"/>
      <c r="RSP65" s="41"/>
      <c r="RSQ65" s="41"/>
      <c r="RSR65" s="41"/>
      <c r="RSS65" s="41"/>
      <c r="RST65" s="41"/>
      <c r="RSU65" s="41"/>
      <c r="RSV65" s="41"/>
      <c r="RSW65" s="41"/>
      <c r="RSX65" s="41"/>
      <c r="RSY65" s="41"/>
      <c r="RSZ65" s="41"/>
      <c r="RTA65" s="41"/>
      <c r="RTB65" s="41"/>
      <c r="RTC65" s="41"/>
      <c r="RTD65" s="41"/>
      <c r="RTE65" s="41"/>
      <c r="RTF65" s="41"/>
      <c r="RTG65" s="41"/>
      <c r="RTH65" s="41"/>
      <c r="RTI65" s="41"/>
      <c r="RTJ65" s="41"/>
      <c r="RTK65" s="41"/>
      <c r="RTL65" s="41"/>
      <c r="RTM65" s="41"/>
      <c r="RTN65" s="41"/>
      <c r="RTO65" s="41"/>
      <c r="RTP65" s="41"/>
      <c r="RTQ65" s="41"/>
      <c r="RTR65" s="41"/>
      <c r="RTS65" s="41"/>
      <c r="RTT65" s="41"/>
      <c r="RTU65" s="41"/>
      <c r="RTV65" s="41"/>
      <c r="RTW65" s="41"/>
      <c r="RTX65" s="41"/>
      <c r="RTY65" s="41"/>
      <c r="RTZ65" s="41"/>
      <c r="RUA65" s="41"/>
      <c r="RUB65" s="41"/>
      <c r="RUC65" s="41"/>
      <c r="RUD65" s="41"/>
      <c r="RUE65" s="41"/>
      <c r="RUF65" s="41"/>
      <c r="RUG65" s="41"/>
      <c r="RUH65" s="41"/>
      <c r="RUI65" s="41"/>
      <c r="RUJ65" s="41"/>
      <c r="RUK65" s="41"/>
      <c r="RUL65" s="41"/>
      <c r="RUM65" s="41"/>
      <c r="RUN65" s="41"/>
      <c r="RUO65" s="41"/>
      <c r="RUP65" s="41"/>
      <c r="RUQ65" s="41"/>
      <c r="RUR65" s="41"/>
      <c r="RUS65" s="41"/>
      <c r="RUT65" s="41"/>
      <c r="RUU65" s="41"/>
      <c r="RUV65" s="41"/>
      <c r="RUW65" s="41"/>
      <c r="RUX65" s="41"/>
      <c r="RUY65" s="41"/>
      <c r="RUZ65" s="41"/>
      <c r="RVA65" s="41"/>
      <c r="RVB65" s="41"/>
      <c r="RVC65" s="41"/>
      <c r="RVD65" s="41"/>
      <c r="RVE65" s="41"/>
      <c r="RVF65" s="41"/>
      <c r="RVG65" s="41"/>
      <c r="RVH65" s="41"/>
      <c r="RVI65" s="41"/>
      <c r="RVJ65" s="41"/>
      <c r="RVK65" s="41"/>
      <c r="RVL65" s="41"/>
      <c r="RVM65" s="41"/>
      <c r="RVN65" s="41"/>
      <c r="RVO65" s="41"/>
      <c r="RVP65" s="41"/>
      <c r="RVQ65" s="41"/>
      <c r="RVR65" s="41"/>
      <c r="RVS65" s="41"/>
      <c r="RVT65" s="41"/>
      <c r="RVU65" s="41"/>
      <c r="RVV65" s="41"/>
      <c r="RVW65" s="41"/>
      <c r="RVX65" s="41"/>
      <c r="RVY65" s="41"/>
      <c r="RVZ65" s="41"/>
      <c r="RWA65" s="41"/>
      <c r="RWB65" s="41"/>
      <c r="RWC65" s="41"/>
      <c r="RWD65" s="41"/>
      <c r="RWE65" s="41"/>
      <c r="RWF65" s="41"/>
      <c r="RWG65" s="41"/>
      <c r="RWH65" s="41"/>
      <c r="RWI65" s="41"/>
      <c r="RWJ65" s="41"/>
      <c r="RWK65" s="41"/>
      <c r="RWL65" s="41"/>
      <c r="RWM65" s="41"/>
      <c r="RWN65" s="41"/>
      <c r="RWO65" s="41"/>
      <c r="RWP65" s="41"/>
      <c r="RWQ65" s="41"/>
      <c r="RWR65" s="41"/>
      <c r="RWS65" s="41"/>
      <c r="RWT65" s="41"/>
      <c r="RWU65" s="41"/>
      <c r="RWV65" s="41"/>
      <c r="RWW65" s="41"/>
      <c r="RWX65" s="41"/>
      <c r="RWY65" s="41"/>
      <c r="RWZ65" s="41"/>
      <c r="RXA65" s="41"/>
      <c r="RXB65" s="41"/>
      <c r="RXC65" s="41"/>
      <c r="RXD65" s="41"/>
      <c r="RXE65" s="41"/>
      <c r="RXF65" s="41"/>
      <c r="RXG65" s="41"/>
      <c r="RXH65" s="41"/>
      <c r="RXI65" s="41"/>
      <c r="RXJ65" s="41"/>
      <c r="RXK65" s="41"/>
      <c r="RXL65" s="41"/>
      <c r="RXM65" s="41"/>
      <c r="RXN65" s="41"/>
      <c r="RXO65" s="41"/>
      <c r="RXP65" s="41"/>
      <c r="RXQ65" s="41"/>
      <c r="RXR65" s="41"/>
      <c r="RXS65" s="41"/>
      <c r="RXT65" s="41"/>
      <c r="RXU65" s="41"/>
      <c r="RXV65" s="41"/>
      <c r="RXW65" s="41"/>
      <c r="RXX65" s="41"/>
      <c r="RXY65" s="41"/>
      <c r="RXZ65" s="41"/>
      <c r="RYA65" s="41"/>
      <c r="RYB65" s="41"/>
      <c r="RYC65" s="41"/>
      <c r="RYD65" s="41"/>
      <c r="RYE65" s="41"/>
      <c r="RYF65" s="41"/>
      <c r="RYG65" s="41"/>
      <c r="RYH65" s="41"/>
      <c r="RYI65" s="41"/>
      <c r="RYJ65" s="41"/>
      <c r="RYK65" s="41"/>
      <c r="RYL65" s="41"/>
      <c r="RYM65" s="41"/>
      <c r="RYN65" s="41"/>
      <c r="RYO65" s="41"/>
      <c r="RYP65" s="41"/>
      <c r="RYQ65" s="41"/>
      <c r="RYR65" s="41"/>
      <c r="RYS65" s="41"/>
      <c r="RYT65" s="41"/>
      <c r="RYU65" s="41"/>
      <c r="RYV65" s="41"/>
      <c r="RYW65" s="41"/>
      <c r="RYX65" s="41"/>
      <c r="RYY65" s="41"/>
      <c r="RYZ65" s="41"/>
      <c r="RZA65" s="41"/>
      <c r="RZB65" s="41"/>
      <c r="RZC65" s="41"/>
      <c r="RZD65" s="41"/>
      <c r="RZE65" s="41"/>
      <c r="RZF65" s="41"/>
      <c r="RZG65" s="41"/>
      <c r="RZH65" s="41"/>
      <c r="RZI65" s="41"/>
      <c r="RZJ65" s="41"/>
      <c r="RZK65" s="41"/>
      <c r="RZL65" s="41"/>
      <c r="RZM65" s="41"/>
      <c r="RZN65" s="41"/>
      <c r="RZO65" s="41"/>
      <c r="RZP65" s="41"/>
      <c r="RZQ65" s="41"/>
      <c r="RZR65" s="41"/>
      <c r="RZS65" s="41"/>
      <c r="RZT65" s="41"/>
      <c r="RZU65" s="41"/>
      <c r="RZV65" s="41"/>
      <c r="RZW65" s="41"/>
      <c r="RZX65" s="41"/>
      <c r="RZY65" s="41"/>
      <c r="RZZ65" s="41"/>
      <c r="SAA65" s="41"/>
      <c r="SAB65" s="41"/>
      <c r="SAC65" s="41"/>
      <c r="SAD65" s="41"/>
      <c r="SAE65" s="41"/>
      <c r="SAF65" s="41"/>
      <c r="SAG65" s="41"/>
      <c r="SAH65" s="41"/>
      <c r="SAI65" s="41"/>
      <c r="SAJ65" s="41"/>
      <c r="SAK65" s="41"/>
      <c r="SAL65" s="41"/>
      <c r="SAM65" s="41"/>
      <c r="SAN65" s="41"/>
      <c r="SAO65" s="41"/>
      <c r="SAP65" s="41"/>
      <c r="SAQ65" s="41"/>
      <c r="SAR65" s="41"/>
      <c r="SAS65" s="41"/>
      <c r="SAT65" s="41"/>
      <c r="SAU65" s="41"/>
      <c r="SAV65" s="41"/>
      <c r="SAW65" s="41"/>
      <c r="SAX65" s="41"/>
      <c r="SAY65" s="41"/>
      <c r="SAZ65" s="41"/>
      <c r="SBA65" s="41"/>
      <c r="SBB65" s="41"/>
      <c r="SBC65" s="41"/>
      <c r="SBD65" s="41"/>
      <c r="SBE65" s="41"/>
      <c r="SBF65" s="41"/>
      <c r="SBG65" s="41"/>
      <c r="SBH65" s="41"/>
      <c r="SBI65" s="41"/>
      <c r="SBJ65" s="41"/>
      <c r="SBK65" s="41"/>
      <c r="SBL65" s="41"/>
      <c r="SBM65" s="41"/>
      <c r="SBN65" s="41"/>
      <c r="SBO65" s="41"/>
      <c r="SBP65" s="41"/>
      <c r="SBQ65" s="41"/>
      <c r="SBR65" s="41"/>
      <c r="SBS65" s="41"/>
      <c r="SBT65" s="41"/>
      <c r="SBU65" s="41"/>
      <c r="SBV65" s="41"/>
      <c r="SBW65" s="41"/>
      <c r="SBX65" s="41"/>
      <c r="SBY65" s="41"/>
      <c r="SBZ65" s="41"/>
      <c r="SCA65" s="41"/>
      <c r="SCB65" s="41"/>
      <c r="SCC65" s="41"/>
      <c r="SCD65" s="41"/>
      <c r="SCE65" s="41"/>
      <c r="SCF65" s="41"/>
      <c r="SCG65" s="41"/>
      <c r="SCH65" s="41"/>
      <c r="SCI65" s="41"/>
      <c r="SCJ65" s="41"/>
      <c r="SCK65" s="41"/>
      <c r="SCL65" s="41"/>
      <c r="SCM65" s="41"/>
      <c r="SCN65" s="41"/>
      <c r="SCO65" s="41"/>
      <c r="SCP65" s="41"/>
      <c r="SCQ65" s="41"/>
      <c r="SCR65" s="41"/>
      <c r="SCS65" s="41"/>
      <c r="SCT65" s="41"/>
      <c r="SCU65" s="41"/>
      <c r="SCV65" s="41"/>
      <c r="SCW65" s="41"/>
      <c r="SCX65" s="41"/>
      <c r="SCY65" s="41"/>
      <c r="SCZ65" s="41"/>
      <c r="SDA65" s="41"/>
      <c r="SDB65" s="41"/>
      <c r="SDC65" s="41"/>
      <c r="SDD65" s="41"/>
      <c r="SDE65" s="41"/>
      <c r="SDF65" s="41"/>
      <c r="SDG65" s="41"/>
      <c r="SDH65" s="41"/>
      <c r="SDI65" s="41"/>
      <c r="SDJ65" s="41"/>
      <c r="SDK65" s="41"/>
      <c r="SDL65" s="41"/>
      <c r="SDM65" s="41"/>
      <c r="SDN65" s="41"/>
      <c r="SDO65" s="41"/>
      <c r="SDP65" s="41"/>
      <c r="SDQ65" s="41"/>
      <c r="SDR65" s="41"/>
      <c r="SDS65" s="41"/>
      <c r="SDT65" s="41"/>
      <c r="SDU65" s="41"/>
      <c r="SDV65" s="41"/>
      <c r="SDW65" s="41"/>
      <c r="SDX65" s="41"/>
      <c r="SDY65" s="41"/>
      <c r="SDZ65" s="41"/>
      <c r="SEA65" s="41"/>
      <c r="SEB65" s="41"/>
      <c r="SEC65" s="41"/>
      <c r="SED65" s="41"/>
      <c r="SEE65" s="41"/>
      <c r="SEF65" s="41"/>
      <c r="SEG65" s="41"/>
      <c r="SEH65" s="41"/>
      <c r="SEI65" s="41"/>
      <c r="SEJ65" s="41"/>
      <c r="SEK65" s="41"/>
      <c r="SEL65" s="41"/>
      <c r="SEM65" s="41"/>
      <c r="SEN65" s="41"/>
      <c r="SEO65" s="41"/>
      <c r="SEP65" s="41"/>
      <c r="SEQ65" s="41"/>
      <c r="SER65" s="41"/>
      <c r="SES65" s="41"/>
      <c r="SET65" s="41"/>
      <c r="SEU65" s="41"/>
      <c r="SEV65" s="41"/>
      <c r="SEW65" s="41"/>
      <c r="SEX65" s="41"/>
      <c r="SEY65" s="41"/>
      <c r="SEZ65" s="41"/>
      <c r="SFA65" s="41"/>
      <c r="SFB65" s="41"/>
      <c r="SFC65" s="41"/>
      <c r="SFD65" s="41"/>
      <c r="SFE65" s="41"/>
      <c r="SFF65" s="41"/>
      <c r="SFG65" s="41"/>
      <c r="SFH65" s="41"/>
      <c r="SFI65" s="41"/>
      <c r="SFJ65" s="41"/>
      <c r="SFK65" s="41"/>
      <c r="SFL65" s="41"/>
      <c r="SFM65" s="41"/>
      <c r="SFN65" s="41"/>
      <c r="SFO65" s="41"/>
      <c r="SFP65" s="41"/>
      <c r="SFQ65" s="41"/>
      <c r="SFR65" s="41"/>
      <c r="SFS65" s="41"/>
      <c r="SFT65" s="41"/>
      <c r="SFU65" s="41"/>
      <c r="SFV65" s="41"/>
      <c r="SFW65" s="41"/>
      <c r="SFX65" s="41"/>
      <c r="SFY65" s="41"/>
      <c r="SFZ65" s="41"/>
      <c r="SGA65" s="41"/>
      <c r="SGB65" s="41"/>
      <c r="SGC65" s="41"/>
      <c r="SGD65" s="41"/>
      <c r="SGE65" s="41"/>
      <c r="SGF65" s="41"/>
      <c r="SGG65" s="41"/>
      <c r="SGH65" s="41"/>
      <c r="SGI65" s="41"/>
      <c r="SGJ65" s="41"/>
      <c r="SGK65" s="41"/>
      <c r="SGL65" s="41"/>
      <c r="SGM65" s="41"/>
      <c r="SGN65" s="41"/>
      <c r="SGO65" s="41"/>
      <c r="SGP65" s="41"/>
      <c r="SGQ65" s="41"/>
      <c r="SGR65" s="41"/>
      <c r="SGS65" s="41"/>
      <c r="SGT65" s="41"/>
      <c r="SGU65" s="41"/>
      <c r="SGV65" s="41"/>
      <c r="SGW65" s="41"/>
      <c r="SGX65" s="41"/>
      <c r="SGY65" s="41"/>
      <c r="SGZ65" s="41"/>
      <c r="SHA65" s="41"/>
      <c r="SHB65" s="41"/>
      <c r="SHC65" s="41"/>
      <c r="SHD65" s="41"/>
      <c r="SHE65" s="41"/>
      <c r="SHF65" s="41"/>
      <c r="SHG65" s="41"/>
      <c r="SHH65" s="41"/>
      <c r="SHI65" s="41"/>
      <c r="SHJ65" s="41"/>
      <c r="SHK65" s="41"/>
      <c r="SHL65" s="41"/>
      <c r="SHM65" s="41"/>
      <c r="SHN65" s="41"/>
      <c r="SHO65" s="41"/>
      <c r="SHP65" s="41"/>
      <c r="SHQ65" s="41"/>
      <c r="SHR65" s="41"/>
      <c r="SHS65" s="41"/>
      <c r="SHT65" s="41"/>
      <c r="SHU65" s="41"/>
      <c r="SHV65" s="41"/>
      <c r="SHW65" s="41"/>
      <c r="SHX65" s="41"/>
      <c r="SHY65" s="41"/>
      <c r="SHZ65" s="41"/>
      <c r="SIA65" s="41"/>
      <c r="SIB65" s="41"/>
      <c r="SIC65" s="41"/>
      <c r="SID65" s="41"/>
      <c r="SIE65" s="41"/>
      <c r="SIF65" s="41"/>
      <c r="SIG65" s="41"/>
      <c r="SIH65" s="41"/>
      <c r="SII65" s="41"/>
      <c r="SIJ65" s="41"/>
      <c r="SIK65" s="41"/>
      <c r="SIL65" s="41"/>
      <c r="SIM65" s="41"/>
      <c r="SIN65" s="41"/>
      <c r="SIO65" s="41"/>
      <c r="SIP65" s="41"/>
      <c r="SIQ65" s="41"/>
      <c r="SIR65" s="41"/>
      <c r="SIS65" s="41"/>
      <c r="SIT65" s="41"/>
      <c r="SIU65" s="41"/>
      <c r="SIV65" s="41"/>
      <c r="SIW65" s="41"/>
      <c r="SIX65" s="41"/>
      <c r="SIY65" s="41"/>
      <c r="SIZ65" s="41"/>
      <c r="SJA65" s="41"/>
      <c r="SJB65" s="41"/>
      <c r="SJC65" s="41"/>
      <c r="SJD65" s="41"/>
      <c r="SJE65" s="41"/>
      <c r="SJF65" s="41"/>
      <c r="SJG65" s="41"/>
      <c r="SJH65" s="41"/>
      <c r="SJI65" s="41"/>
      <c r="SJJ65" s="41"/>
      <c r="SJK65" s="41"/>
      <c r="SJL65" s="41"/>
      <c r="SJM65" s="41"/>
      <c r="SJN65" s="41"/>
      <c r="SJO65" s="41"/>
      <c r="SJP65" s="41"/>
      <c r="SJQ65" s="41"/>
      <c r="SJR65" s="41"/>
      <c r="SJS65" s="41"/>
      <c r="SJT65" s="41"/>
      <c r="SJU65" s="41"/>
      <c r="SJV65" s="41"/>
      <c r="SJW65" s="41"/>
      <c r="SJX65" s="41"/>
      <c r="SJY65" s="41"/>
      <c r="SJZ65" s="41"/>
      <c r="SKA65" s="41"/>
      <c r="SKB65" s="41"/>
      <c r="SKC65" s="41"/>
      <c r="SKD65" s="41"/>
      <c r="SKE65" s="41"/>
      <c r="SKF65" s="41"/>
      <c r="SKG65" s="41"/>
      <c r="SKH65" s="41"/>
      <c r="SKI65" s="41"/>
      <c r="SKJ65" s="41"/>
      <c r="SKK65" s="41"/>
      <c r="SKL65" s="41"/>
      <c r="SKM65" s="41"/>
      <c r="SKN65" s="41"/>
      <c r="SKO65" s="41"/>
      <c r="SKP65" s="41"/>
      <c r="SKQ65" s="41"/>
      <c r="SKR65" s="41"/>
      <c r="SKS65" s="41"/>
      <c r="SKT65" s="41"/>
      <c r="SKU65" s="41"/>
      <c r="SKV65" s="41"/>
      <c r="SKW65" s="41"/>
      <c r="SKX65" s="41"/>
      <c r="SKY65" s="41"/>
      <c r="SKZ65" s="41"/>
      <c r="SLA65" s="41"/>
      <c r="SLB65" s="41"/>
      <c r="SLC65" s="41"/>
      <c r="SLD65" s="41"/>
      <c r="SLE65" s="41"/>
      <c r="SLF65" s="41"/>
      <c r="SLG65" s="41"/>
      <c r="SLH65" s="41"/>
      <c r="SLI65" s="41"/>
      <c r="SLJ65" s="41"/>
      <c r="SLK65" s="41"/>
      <c r="SLL65" s="41"/>
      <c r="SLM65" s="41"/>
      <c r="SLN65" s="41"/>
      <c r="SLO65" s="41"/>
      <c r="SLP65" s="41"/>
      <c r="SLQ65" s="41"/>
      <c r="SLR65" s="41"/>
      <c r="SLS65" s="41"/>
      <c r="SLT65" s="41"/>
      <c r="SLU65" s="41"/>
      <c r="SLV65" s="41"/>
      <c r="SLW65" s="41"/>
      <c r="SLX65" s="41"/>
      <c r="SLY65" s="41"/>
      <c r="SLZ65" s="41"/>
      <c r="SMA65" s="41"/>
      <c r="SMB65" s="41"/>
      <c r="SMC65" s="41"/>
      <c r="SMD65" s="41"/>
      <c r="SME65" s="41"/>
      <c r="SMF65" s="41"/>
      <c r="SMG65" s="41"/>
      <c r="SMH65" s="41"/>
      <c r="SMI65" s="41"/>
      <c r="SMJ65" s="41"/>
      <c r="SMK65" s="41"/>
      <c r="SML65" s="41"/>
      <c r="SMM65" s="41"/>
      <c r="SMN65" s="41"/>
      <c r="SMO65" s="41"/>
      <c r="SMP65" s="41"/>
      <c r="SMQ65" s="41"/>
      <c r="SMR65" s="41"/>
      <c r="SMS65" s="41"/>
      <c r="SMT65" s="41"/>
      <c r="SMU65" s="41"/>
      <c r="SMV65" s="41"/>
      <c r="SMW65" s="41"/>
      <c r="SMX65" s="41"/>
      <c r="SMY65" s="41"/>
      <c r="SMZ65" s="41"/>
      <c r="SNA65" s="41"/>
      <c r="SNB65" s="41"/>
      <c r="SNC65" s="41"/>
      <c r="SND65" s="41"/>
      <c r="SNE65" s="41"/>
      <c r="SNF65" s="41"/>
      <c r="SNG65" s="41"/>
      <c r="SNH65" s="41"/>
      <c r="SNI65" s="41"/>
      <c r="SNJ65" s="41"/>
      <c r="SNK65" s="41"/>
      <c r="SNL65" s="41"/>
      <c r="SNM65" s="41"/>
      <c r="SNN65" s="41"/>
      <c r="SNO65" s="41"/>
      <c r="SNP65" s="41"/>
      <c r="SNQ65" s="41"/>
      <c r="SNR65" s="41"/>
      <c r="SNS65" s="41"/>
      <c r="SNT65" s="41"/>
      <c r="SNU65" s="41"/>
      <c r="SNV65" s="41"/>
      <c r="SNW65" s="41"/>
      <c r="SNX65" s="41"/>
      <c r="SNY65" s="41"/>
      <c r="SNZ65" s="41"/>
      <c r="SOA65" s="41"/>
      <c r="SOB65" s="41"/>
      <c r="SOC65" s="41"/>
      <c r="SOD65" s="41"/>
      <c r="SOE65" s="41"/>
      <c r="SOF65" s="41"/>
      <c r="SOG65" s="41"/>
      <c r="SOH65" s="41"/>
      <c r="SOI65" s="41"/>
      <c r="SOJ65" s="41"/>
      <c r="SOK65" s="41"/>
      <c r="SOL65" s="41"/>
      <c r="SOM65" s="41"/>
      <c r="SON65" s="41"/>
      <c r="SOO65" s="41"/>
      <c r="SOP65" s="41"/>
      <c r="SOQ65" s="41"/>
      <c r="SOR65" s="41"/>
      <c r="SOS65" s="41"/>
      <c r="SOT65" s="41"/>
      <c r="SOU65" s="41"/>
      <c r="SOV65" s="41"/>
      <c r="SOW65" s="41"/>
      <c r="SOX65" s="41"/>
      <c r="SOY65" s="41"/>
      <c r="SOZ65" s="41"/>
      <c r="SPA65" s="41"/>
      <c r="SPB65" s="41"/>
      <c r="SPC65" s="41"/>
      <c r="SPD65" s="41"/>
      <c r="SPE65" s="41"/>
      <c r="SPF65" s="41"/>
      <c r="SPG65" s="41"/>
      <c r="SPH65" s="41"/>
      <c r="SPI65" s="41"/>
      <c r="SPJ65" s="41"/>
      <c r="SPK65" s="41"/>
      <c r="SPL65" s="41"/>
      <c r="SPM65" s="41"/>
      <c r="SPN65" s="41"/>
      <c r="SPO65" s="41"/>
      <c r="SPP65" s="41"/>
      <c r="SPQ65" s="41"/>
      <c r="SPR65" s="41"/>
      <c r="SPS65" s="41"/>
      <c r="SPT65" s="41"/>
      <c r="SPU65" s="41"/>
      <c r="SPV65" s="41"/>
      <c r="SPW65" s="41"/>
      <c r="SPX65" s="41"/>
      <c r="SPY65" s="41"/>
      <c r="SPZ65" s="41"/>
      <c r="SQA65" s="41"/>
      <c r="SQB65" s="41"/>
      <c r="SQC65" s="41"/>
      <c r="SQD65" s="41"/>
      <c r="SQE65" s="41"/>
      <c r="SQF65" s="41"/>
      <c r="SQG65" s="41"/>
      <c r="SQH65" s="41"/>
      <c r="SQI65" s="41"/>
      <c r="SQJ65" s="41"/>
      <c r="SQK65" s="41"/>
      <c r="SQL65" s="41"/>
      <c r="SQM65" s="41"/>
      <c r="SQN65" s="41"/>
      <c r="SQO65" s="41"/>
      <c r="SQP65" s="41"/>
      <c r="SQQ65" s="41"/>
      <c r="SQR65" s="41"/>
      <c r="SQS65" s="41"/>
      <c r="SQT65" s="41"/>
      <c r="SQU65" s="41"/>
      <c r="SQV65" s="41"/>
      <c r="SQW65" s="41"/>
      <c r="SQX65" s="41"/>
      <c r="SQY65" s="41"/>
      <c r="SQZ65" s="41"/>
      <c r="SRA65" s="41"/>
      <c r="SRB65" s="41"/>
      <c r="SRC65" s="41"/>
      <c r="SRD65" s="41"/>
      <c r="SRE65" s="41"/>
      <c r="SRF65" s="41"/>
      <c r="SRG65" s="41"/>
      <c r="SRH65" s="41"/>
      <c r="SRI65" s="41"/>
      <c r="SRJ65" s="41"/>
      <c r="SRK65" s="41"/>
      <c r="SRL65" s="41"/>
      <c r="SRM65" s="41"/>
      <c r="SRN65" s="41"/>
      <c r="SRO65" s="41"/>
      <c r="SRP65" s="41"/>
      <c r="SRQ65" s="41"/>
      <c r="SRR65" s="41"/>
      <c r="SRS65" s="41"/>
      <c r="SRT65" s="41"/>
      <c r="SRU65" s="41"/>
      <c r="SRV65" s="41"/>
      <c r="SRW65" s="41"/>
      <c r="SRX65" s="41"/>
      <c r="SRY65" s="41"/>
      <c r="SRZ65" s="41"/>
      <c r="SSA65" s="41"/>
      <c r="SSB65" s="41"/>
      <c r="SSC65" s="41"/>
      <c r="SSD65" s="41"/>
      <c r="SSE65" s="41"/>
      <c r="SSF65" s="41"/>
      <c r="SSG65" s="41"/>
      <c r="SSH65" s="41"/>
      <c r="SSI65" s="41"/>
      <c r="SSJ65" s="41"/>
      <c r="SSK65" s="41"/>
      <c r="SSL65" s="41"/>
      <c r="SSM65" s="41"/>
      <c r="SSN65" s="41"/>
      <c r="SSO65" s="41"/>
      <c r="SSP65" s="41"/>
      <c r="SSQ65" s="41"/>
      <c r="SSR65" s="41"/>
      <c r="SSS65" s="41"/>
      <c r="SST65" s="41"/>
      <c r="SSU65" s="41"/>
      <c r="SSV65" s="41"/>
      <c r="SSW65" s="41"/>
      <c r="SSX65" s="41"/>
      <c r="SSY65" s="41"/>
      <c r="SSZ65" s="41"/>
      <c r="STA65" s="41"/>
      <c r="STB65" s="41"/>
      <c r="STC65" s="41"/>
      <c r="STD65" s="41"/>
      <c r="STE65" s="41"/>
      <c r="STF65" s="41"/>
      <c r="STG65" s="41"/>
      <c r="STH65" s="41"/>
      <c r="STI65" s="41"/>
      <c r="STJ65" s="41"/>
      <c r="STK65" s="41"/>
      <c r="STL65" s="41"/>
      <c r="STM65" s="41"/>
      <c r="STN65" s="41"/>
      <c r="STO65" s="41"/>
      <c r="STP65" s="41"/>
      <c r="STQ65" s="41"/>
      <c r="STR65" s="41"/>
      <c r="STS65" s="41"/>
      <c r="STT65" s="41"/>
      <c r="STU65" s="41"/>
      <c r="STV65" s="41"/>
      <c r="STW65" s="41"/>
      <c r="STX65" s="41"/>
      <c r="STY65" s="41"/>
      <c r="STZ65" s="41"/>
      <c r="SUA65" s="41"/>
      <c r="SUB65" s="41"/>
      <c r="SUC65" s="41"/>
      <c r="SUD65" s="41"/>
      <c r="SUE65" s="41"/>
      <c r="SUF65" s="41"/>
      <c r="SUG65" s="41"/>
      <c r="SUH65" s="41"/>
      <c r="SUI65" s="41"/>
      <c r="SUJ65" s="41"/>
      <c r="SUK65" s="41"/>
      <c r="SUL65" s="41"/>
      <c r="SUM65" s="41"/>
      <c r="SUN65" s="41"/>
      <c r="SUO65" s="41"/>
      <c r="SUP65" s="41"/>
      <c r="SUQ65" s="41"/>
      <c r="SUR65" s="41"/>
      <c r="SUS65" s="41"/>
      <c r="SUT65" s="41"/>
      <c r="SUU65" s="41"/>
      <c r="SUV65" s="41"/>
      <c r="SUW65" s="41"/>
      <c r="SUX65" s="41"/>
      <c r="SUY65" s="41"/>
      <c r="SUZ65" s="41"/>
      <c r="SVA65" s="41"/>
      <c r="SVB65" s="41"/>
      <c r="SVC65" s="41"/>
      <c r="SVD65" s="41"/>
      <c r="SVE65" s="41"/>
      <c r="SVF65" s="41"/>
      <c r="SVG65" s="41"/>
      <c r="SVH65" s="41"/>
      <c r="SVI65" s="41"/>
      <c r="SVJ65" s="41"/>
      <c r="SVK65" s="41"/>
      <c r="SVL65" s="41"/>
      <c r="SVM65" s="41"/>
      <c r="SVN65" s="41"/>
      <c r="SVO65" s="41"/>
      <c r="SVP65" s="41"/>
      <c r="SVQ65" s="41"/>
      <c r="SVR65" s="41"/>
      <c r="SVS65" s="41"/>
      <c r="SVT65" s="41"/>
      <c r="SVU65" s="41"/>
      <c r="SVV65" s="41"/>
      <c r="SVW65" s="41"/>
      <c r="SVX65" s="41"/>
      <c r="SVY65" s="41"/>
      <c r="SVZ65" s="41"/>
      <c r="SWA65" s="41"/>
      <c r="SWB65" s="41"/>
      <c r="SWC65" s="41"/>
      <c r="SWD65" s="41"/>
      <c r="SWE65" s="41"/>
      <c r="SWF65" s="41"/>
      <c r="SWG65" s="41"/>
      <c r="SWH65" s="41"/>
      <c r="SWI65" s="41"/>
      <c r="SWJ65" s="41"/>
      <c r="SWK65" s="41"/>
      <c r="SWL65" s="41"/>
      <c r="SWM65" s="41"/>
      <c r="SWN65" s="41"/>
      <c r="SWO65" s="41"/>
      <c r="SWP65" s="41"/>
      <c r="SWQ65" s="41"/>
      <c r="SWR65" s="41"/>
      <c r="SWS65" s="41"/>
      <c r="SWT65" s="41"/>
      <c r="SWU65" s="41"/>
      <c r="SWV65" s="41"/>
      <c r="SWW65" s="41"/>
      <c r="SWX65" s="41"/>
      <c r="SWY65" s="41"/>
      <c r="SWZ65" s="41"/>
      <c r="SXA65" s="41"/>
      <c r="SXB65" s="41"/>
      <c r="SXC65" s="41"/>
      <c r="SXD65" s="41"/>
      <c r="SXE65" s="41"/>
      <c r="SXF65" s="41"/>
      <c r="SXG65" s="41"/>
      <c r="SXH65" s="41"/>
      <c r="SXI65" s="41"/>
      <c r="SXJ65" s="41"/>
      <c r="SXK65" s="41"/>
      <c r="SXL65" s="41"/>
      <c r="SXM65" s="41"/>
      <c r="SXN65" s="41"/>
      <c r="SXO65" s="41"/>
      <c r="SXP65" s="41"/>
      <c r="SXQ65" s="41"/>
      <c r="SXR65" s="41"/>
      <c r="SXS65" s="41"/>
      <c r="SXT65" s="41"/>
      <c r="SXU65" s="41"/>
      <c r="SXV65" s="41"/>
      <c r="SXW65" s="41"/>
      <c r="SXX65" s="41"/>
      <c r="SXY65" s="41"/>
      <c r="SXZ65" s="41"/>
      <c r="SYA65" s="41"/>
      <c r="SYB65" s="41"/>
      <c r="SYC65" s="41"/>
      <c r="SYD65" s="41"/>
      <c r="SYE65" s="41"/>
      <c r="SYF65" s="41"/>
      <c r="SYG65" s="41"/>
      <c r="SYH65" s="41"/>
      <c r="SYI65" s="41"/>
      <c r="SYJ65" s="41"/>
      <c r="SYK65" s="41"/>
      <c r="SYL65" s="41"/>
      <c r="SYM65" s="41"/>
      <c r="SYN65" s="41"/>
      <c r="SYO65" s="41"/>
      <c r="SYP65" s="41"/>
      <c r="SYQ65" s="41"/>
      <c r="SYR65" s="41"/>
      <c r="SYS65" s="41"/>
      <c r="SYT65" s="41"/>
      <c r="SYU65" s="41"/>
      <c r="SYV65" s="41"/>
      <c r="SYW65" s="41"/>
      <c r="SYX65" s="41"/>
      <c r="SYY65" s="41"/>
      <c r="SYZ65" s="41"/>
      <c r="SZA65" s="41"/>
      <c r="SZB65" s="41"/>
      <c r="SZC65" s="41"/>
      <c r="SZD65" s="41"/>
      <c r="SZE65" s="41"/>
      <c r="SZF65" s="41"/>
      <c r="SZG65" s="41"/>
      <c r="SZH65" s="41"/>
      <c r="SZI65" s="41"/>
      <c r="SZJ65" s="41"/>
      <c r="SZK65" s="41"/>
      <c r="SZL65" s="41"/>
      <c r="SZM65" s="41"/>
      <c r="SZN65" s="41"/>
      <c r="SZO65" s="41"/>
      <c r="SZP65" s="41"/>
      <c r="SZQ65" s="41"/>
      <c r="SZR65" s="41"/>
      <c r="SZS65" s="41"/>
      <c r="SZT65" s="41"/>
      <c r="SZU65" s="41"/>
      <c r="SZV65" s="41"/>
      <c r="SZW65" s="41"/>
      <c r="SZX65" s="41"/>
      <c r="SZY65" s="41"/>
      <c r="SZZ65" s="41"/>
      <c r="TAA65" s="41"/>
      <c r="TAB65" s="41"/>
      <c r="TAC65" s="41"/>
      <c r="TAD65" s="41"/>
      <c r="TAE65" s="41"/>
      <c r="TAF65" s="41"/>
      <c r="TAG65" s="41"/>
      <c r="TAH65" s="41"/>
      <c r="TAI65" s="41"/>
      <c r="TAJ65" s="41"/>
      <c r="TAK65" s="41"/>
      <c r="TAL65" s="41"/>
      <c r="TAM65" s="41"/>
      <c r="TAN65" s="41"/>
      <c r="TAO65" s="41"/>
      <c r="TAP65" s="41"/>
      <c r="TAQ65" s="41"/>
      <c r="TAR65" s="41"/>
      <c r="TAS65" s="41"/>
      <c r="TAT65" s="41"/>
      <c r="TAU65" s="41"/>
      <c r="TAV65" s="41"/>
      <c r="TAW65" s="41"/>
      <c r="TAX65" s="41"/>
      <c r="TAY65" s="41"/>
      <c r="TAZ65" s="41"/>
      <c r="TBA65" s="41"/>
      <c r="TBB65" s="41"/>
      <c r="TBC65" s="41"/>
      <c r="TBD65" s="41"/>
      <c r="TBE65" s="41"/>
      <c r="TBF65" s="41"/>
      <c r="TBG65" s="41"/>
      <c r="TBH65" s="41"/>
      <c r="TBI65" s="41"/>
      <c r="TBJ65" s="41"/>
      <c r="TBK65" s="41"/>
      <c r="TBL65" s="41"/>
      <c r="TBM65" s="41"/>
      <c r="TBN65" s="41"/>
      <c r="TBO65" s="41"/>
      <c r="TBP65" s="41"/>
      <c r="TBQ65" s="41"/>
      <c r="TBR65" s="41"/>
      <c r="TBS65" s="41"/>
      <c r="TBT65" s="41"/>
      <c r="TBU65" s="41"/>
      <c r="TBV65" s="41"/>
      <c r="TBW65" s="41"/>
      <c r="TBX65" s="41"/>
      <c r="TBY65" s="41"/>
      <c r="TBZ65" s="41"/>
      <c r="TCA65" s="41"/>
      <c r="TCB65" s="41"/>
      <c r="TCC65" s="41"/>
      <c r="TCD65" s="41"/>
      <c r="TCE65" s="41"/>
      <c r="TCF65" s="41"/>
      <c r="TCG65" s="41"/>
      <c r="TCH65" s="41"/>
      <c r="TCI65" s="41"/>
      <c r="TCJ65" s="41"/>
      <c r="TCK65" s="41"/>
      <c r="TCL65" s="41"/>
      <c r="TCM65" s="41"/>
      <c r="TCN65" s="41"/>
      <c r="TCO65" s="41"/>
      <c r="TCP65" s="41"/>
      <c r="TCQ65" s="41"/>
      <c r="TCR65" s="41"/>
      <c r="TCS65" s="41"/>
      <c r="TCT65" s="41"/>
      <c r="TCU65" s="41"/>
      <c r="TCV65" s="41"/>
      <c r="TCW65" s="41"/>
      <c r="TCX65" s="41"/>
      <c r="TCY65" s="41"/>
      <c r="TCZ65" s="41"/>
      <c r="TDA65" s="41"/>
      <c r="TDB65" s="41"/>
      <c r="TDC65" s="41"/>
      <c r="TDD65" s="41"/>
      <c r="TDE65" s="41"/>
      <c r="TDF65" s="41"/>
      <c r="TDG65" s="41"/>
      <c r="TDH65" s="41"/>
      <c r="TDI65" s="41"/>
      <c r="TDJ65" s="41"/>
      <c r="TDK65" s="41"/>
      <c r="TDL65" s="41"/>
      <c r="TDM65" s="41"/>
      <c r="TDN65" s="41"/>
      <c r="TDO65" s="41"/>
      <c r="TDP65" s="41"/>
      <c r="TDQ65" s="41"/>
      <c r="TDR65" s="41"/>
      <c r="TDS65" s="41"/>
      <c r="TDT65" s="41"/>
      <c r="TDU65" s="41"/>
      <c r="TDV65" s="41"/>
      <c r="TDW65" s="41"/>
      <c r="TDX65" s="41"/>
      <c r="TDY65" s="41"/>
      <c r="TDZ65" s="41"/>
      <c r="TEA65" s="41"/>
      <c r="TEB65" s="41"/>
      <c r="TEC65" s="41"/>
      <c r="TED65" s="41"/>
      <c r="TEE65" s="41"/>
      <c r="TEF65" s="41"/>
      <c r="TEG65" s="41"/>
      <c r="TEH65" s="41"/>
      <c r="TEI65" s="41"/>
      <c r="TEJ65" s="41"/>
      <c r="TEK65" s="41"/>
      <c r="TEL65" s="41"/>
      <c r="TEM65" s="41"/>
      <c r="TEN65" s="41"/>
      <c r="TEO65" s="41"/>
      <c r="TEP65" s="41"/>
      <c r="TEQ65" s="41"/>
      <c r="TER65" s="41"/>
      <c r="TES65" s="41"/>
      <c r="TET65" s="41"/>
      <c r="TEU65" s="41"/>
      <c r="TEV65" s="41"/>
      <c r="TEW65" s="41"/>
      <c r="TEX65" s="41"/>
      <c r="TEY65" s="41"/>
      <c r="TEZ65" s="41"/>
      <c r="TFA65" s="41"/>
      <c r="TFB65" s="41"/>
      <c r="TFC65" s="41"/>
      <c r="TFD65" s="41"/>
      <c r="TFE65" s="41"/>
      <c r="TFF65" s="41"/>
      <c r="TFG65" s="41"/>
      <c r="TFH65" s="41"/>
      <c r="TFI65" s="41"/>
      <c r="TFJ65" s="41"/>
      <c r="TFK65" s="41"/>
      <c r="TFL65" s="41"/>
      <c r="TFM65" s="41"/>
      <c r="TFN65" s="41"/>
      <c r="TFO65" s="41"/>
      <c r="TFP65" s="41"/>
      <c r="TFQ65" s="41"/>
      <c r="TFR65" s="41"/>
      <c r="TFS65" s="41"/>
      <c r="TFT65" s="41"/>
      <c r="TFU65" s="41"/>
      <c r="TFV65" s="41"/>
      <c r="TFW65" s="41"/>
      <c r="TFX65" s="41"/>
      <c r="TFY65" s="41"/>
      <c r="TFZ65" s="41"/>
      <c r="TGA65" s="41"/>
      <c r="TGB65" s="41"/>
      <c r="TGC65" s="41"/>
      <c r="TGD65" s="41"/>
      <c r="TGE65" s="41"/>
      <c r="TGF65" s="41"/>
      <c r="TGG65" s="41"/>
      <c r="TGH65" s="41"/>
      <c r="TGI65" s="41"/>
      <c r="TGJ65" s="41"/>
      <c r="TGK65" s="41"/>
      <c r="TGL65" s="41"/>
      <c r="TGM65" s="41"/>
      <c r="TGN65" s="41"/>
      <c r="TGO65" s="41"/>
      <c r="TGP65" s="41"/>
      <c r="TGQ65" s="41"/>
      <c r="TGR65" s="41"/>
      <c r="TGS65" s="41"/>
      <c r="TGT65" s="41"/>
      <c r="TGU65" s="41"/>
      <c r="TGV65" s="41"/>
      <c r="TGW65" s="41"/>
      <c r="TGX65" s="41"/>
      <c r="TGY65" s="41"/>
      <c r="TGZ65" s="41"/>
      <c r="THA65" s="41"/>
      <c r="THB65" s="41"/>
      <c r="THC65" s="41"/>
      <c r="THD65" s="41"/>
      <c r="THE65" s="41"/>
      <c r="THF65" s="41"/>
      <c r="THG65" s="41"/>
      <c r="THH65" s="41"/>
      <c r="THI65" s="41"/>
      <c r="THJ65" s="41"/>
      <c r="THK65" s="41"/>
      <c r="THL65" s="41"/>
      <c r="THM65" s="41"/>
      <c r="THN65" s="41"/>
      <c r="THO65" s="41"/>
      <c r="THP65" s="41"/>
      <c r="THQ65" s="41"/>
      <c r="THR65" s="41"/>
      <c r="THS65" s="41"/>
      <c r="THT65" s="41"/>
      <c r="THU65" s="41"/>
      <c r="THV65" s="41"/>
      <c r="THW65" s="41"/>
      <c r="THX65" s="41"/>
      <c r="THY65" s="41"/>
      <c r="THZ65" s="41"/>
      <c r="TIA65" s="41"/>
      <c r="TIB65" s="41"/>
      <c r="TIC65" s="41"/>
      <c r="TID65" s="41"/>
      <c r="TIE65" s="41"/>
      <c r="TIF65" s="41"/>
      <c r="TIG65" s="41"/>
      <c r="TIH65" s="41"/>
      <c r="TII65" s="41"/>
      <c r="TIJ65" s="41"/>
      <c r="TIK65" s="41"/>
      <c r="TIL65" s="41"/>
      <c r="TIM65" s="41"/>
      <c r="TIN65" s="41"/>
      <c r="TIO65" s="41"/>
      <c r="TIP65" s="41"/>
      <c r="TIQ65" s="41"/>
      <c r="TIR65" s="41"/>
      <c r="TIS65" s="41"/>
      <c r="TIT65" s="41"/>
      <c r="TIU65" s="41"/>
      <c r="TIV65" s="41"/>
      <c r="TIW65" s="41"/>
      <c r="TIX65" s="41"/>
      <c r="TIY65" s="41"/>
      <c r="TIZ65" s="41"/>
      <c r="TJA65" s="41"/>
      <c r="TJB65" s="41"/>
      <c r="TJC65" s="41"/>
      <c r="TJD65" s="41"/>
      <c r="TJE65" s="41"/>
      <c r="TJF65" s="41"/>
      <c r="TJG65" s="41"/>
      <c r="TJH65" s="41"/>
      <c r="TJI65" s="41"/>
      <c r="TJJ65" s="41"/>
      <c r="TJK65" s="41"/>
      <c r="TJL65" s="41"/>
      <c r="TJM65" s="41"/>
      <c r="TJN65" s="41"/>
      <c r="TJO65" s="41"/>
      <c r="TJP65" s="41"/>
      <c r="TJQ65" s="41"/>
      <c r="TJR65" s="41"/>
      <c r="TJS65" s="41"/>
      <c r="TJT65" s="41"/>
      <c r="TJU65" s="41"/>
      <c r="TJV65" s="41"/>
      <c r="TJW65" s="41"/>
      <c r="TJX65" s="41"/>
      <c r="TJY65" s="41"/>
      <c r="TJZ65" s="41"/>
      <c r="TKA65" s="41"/>
      <c r="TKB65" s="41"/>
      <c r="TKC65" s="41"/>
      <c r="TKD65" s="41"/>
      <c r="TKE65" s="41"/>
      <c r="TKF65" s="41"/>
      <c r="TKG65" s="41"/>
      <c r="TKH65" s="41"/>
      <c r="TKI65" s="41"/>
      <c r="TKJ65" s="41"/>
      <c r="TKK65" s="41"/>
      <c r="TKL65" s="41"/>
      <c r="TKM65" s="41"/>
      <c r="TKN65" s="41"/>
      <c r="TKO65" s="41"/>
      <c r="TKP65" s="41"/>
      <c r="TKQ65" s="41"/>
      <c r="TKR65" s="41"/>
      <c r="TKS65" s="41"/>
      <c r="TKT65" s="41"/>
      <c r="TKU65" s="41"/>
      <c r="TKV65" s="41"/>
      <c r="TKW65" s="41"/>
      <c r="TKX65" s="41"/>
      <c r="TKY65" s="41"/>
      <c r="TKZ65" s="41"/>
      <c r="TLA65" s="41"/>
      <c r="TLB65" s="41"/>
      <c r="TLC65" s="41"/>
      <c r="TLD65" s="41"/>
      <c r="TLE65" s="41"/>
      <c r="TLF65" s="41"/>
      <c r="TLG65" s="41"/>
      <c r="TLH65" s="41"/>
      <c r="TLI65" s="41"/>
      <c r="TLJ65" s="41"/>
      <c r="TLK65" s="41"/>
      <c r="TLL65" s="41"/>
      <c r="TLM65" s="41"/>
      <c r="TLN65" s="41"/>
      <c r="TLO65" s="41"/>
      <c r="TLP65" s="41"/>
      <c r="TLQ65" s="41"/>
      <c r="TLR65" s="41"/>
      <c r="TLS65" s="41"/>
      <c r="TLT65" s="41"/>
      <c r="TLU65" s="41"/>
      <c r="TLV65" s="41"/>
      <c r="TLW65" s="41"/>
      <c r="TLX65" s="41"/>
      <c r="TLY65" s="41"/>
      <c r="TLZ65" s="41"/>
      <c r="TMA65" s="41"/>
      <c r="TMB65" s="41"/>
      <c r="TMC65" s="41"/>
      <c r="TMD65" s="41"/>
      <c r="TME65" s="41"/>
      <c r="TMF65" s="41"/>
      <c r="TMG65" s="41"/>
      <c r="TMH65" s="41"/>
      <c r="TMI65" s="41"/>
      <c r="TMJ65" s="41"/>
      <c r="TMK65" s="41"/>
      <c r="TML65" s="41"/>
      <c r="TMM65" s="41"/>
      <c r="TMN65" s="41"/>
      <c r="TMO65" s="41"/>
      <c r="TMP65" s="41"/>
      <c r="TMQ65" s="41"/>
      <c r="TMR65" s="41"/>
      <c r="TMS65" s="41"/>
      <c r="TMT65" s="41"/>
      <c r="TMU65" s="41"/>
      <c r="TMV65" s="41"/>
      <c r="TMW65" s="41"/>
      <c r="TMX65" s="41"/>
      <c r="TMY65" s="41"/>
      <c r="TMZ65" s="41"/>
      <c r="TNA65" s="41"/>
      <c r="TNB65" s="41"/>
      <c r="TNC65" s="41"/>
      <c r="TND65" s="41"/>
      <c r="TNE65" s="41"/>
      <c r="TNF65" s="41"/>
      <c r="TNG65" s="41"/>
      <c r="TNH65" s="41"/>
      <c r="TNI65" s="41"/>
      <c r="TNJ65" s="41"/>
      <c r="TNK65" s="41"/>
      <c r="TNL65" s="41"/>
      <c r="TNM65" s="41"/>
      <c r="TNN65" s="41"/>
      <c r="TNO65" s="41"/>
      <c r="TNP65" s="41"/>
      <c r="TNQ65" s="41"/>
      <c r="TNR65" s="41"/>
      <c r="TNS65" s="41"/>
      <c r="TNT65" s="41"/>
      <c r="TNU65" s="41"/>
      <c r="TNV65" s="41"/>
      <c r="TNW65" s="41"/>
      <c r="TNX65" s="41"/>
      <c r="TNY65" s="41"/>
      <c r="TNZ65" s="41"/>
      <c r="TOA65" s="41"/>
      <c r="TOB65" s="41"/>
      <c r="TOC65" s="41"/>
      <c r="TOD65" s="41"/>
      <c r="TOE65" s="41"/>
      <c r="TOF65" s="41"/>
      <c r="TOG65" s="41"/>
      <c r="TOH65" s="41"/>
      <c r="TOI65" s="41"/>
      <c r="TOJ65" s="41"/>
      <c r="TOK65" s="41"/>
      <c r="TOL65" s="41"/>
      <c r="TOM65" s="41"/>
      <c r="TON65" s="41"/>
      <c r="TOO65" s="41"/>
      <c r="TOP65" s="41"/>
      <c r="TOQ65" s="41"/>
      <c r="TOR65" s="41"/>
      <c r="TOS65" s="41"/>
      <c r="TOT65" s="41"/>
      <c r="TOU65" s="41"/>
      <c r="TOV65" s="41"/>
      <c r="TOW65" s="41"/>
      <c r="TOX65" s="41"/>
      <c r="TOY65" s="41"/>
      <c r="TOZ65" s="41"/>
      <c r="TPA65" s="41"/>
      <c r="TPB65" s="41"/>
      <c r="TPC65" s="41"/>
      <c r="TPD65" s="41"/>
      <c r="TPE65" s="41"/>
      <c r="TPF65" s="41"/>
      <c r="TPG65" s="41"/>
      <c r="TPH65" s="41"/>
      <c r="TPI65" s="41"/>
      <c r="TPJ65" s="41"/>
      <c r="TPK65" s="41"/>
      <c r="TPL65" s="41"/>
      <c r="TPM65" s="41"/>
      <c r="TPN65" s="41"/>
      <c r="TPO65" s="41"/>
      <c r="TPP65" s="41"/>
      <c r="TPQ65" s="41"/>
      <c r="TPR65" s="41"/>
      <c r="TPS65" s="41"/>
      <c r="TPT65" s="41"/>
      <c r="TPU65" s="41"/>
      <c r="TPV65" s="41"/>
      <c r="TPW65" s="41"/>
      <c r="TPX65" s="41"/>
      <c r="TPY65" s="41"/>
      <c r="TPZ65" s="41"/>
      <c r="TQA65" s="41"/>
      <c r="TQB65" s="41"/>
      <c r="TQC65" s="41"/>
      <c r="TQD65" s="41"/>
      <c r="TQE65" s="41"/>
      <c r="TQF65" s="41"/>
      <c r="TQG65" s="41"/>
      <c r="TQH65" s="41"/>
      <c r="TQI65" s="41"/>
      <c r="TQJ65" s="41"/>
      <c r="TQK65" s="41"/>
      <c r="TQL65" s="41"/>
      <c r="TQM65" s="41"/>
      <c r="TQN65" s="41"/>
      <c r="TQO65" s="41"/>
      <c r="TQP65" s="41"/>
      <c r="TQQ65" s="41"/>
      <c r="TQR65" s="41"/>
      <c r="TQS65" s="41"/>
      <c r="TQT65" s="41"/>
      <c r="TQU65" s="41"/>
      <c r="TQV65" s="41"/>
      <c r="TQW65" s="41"/>
      <c r="TQX65" s="41"/>
      <c r="TQY65" s="41"/>
      <c r="TQZ65" s="41"/>
      <c r="TRA65" s="41"/>
      <c r="TRB65" s="41"/>
      <c r="TRC65" s="41"/>
      <c r="TRD65" s="41"/>
      <c r="TRE65" s="41"/>
      <c r="TRF65" s="41"/>
      <c r="TRG65" s="41"/>
      <c r="TRH65" s="41"/>
      <c r="TRI65" s="41"/>
      <c r="TRJ65" s="41"/>
      <c r="TRK65" s="41"/>
      <c r="TRL65" s="41"/>
      <c r="TRM65" s="41"/>
      <c r="TRN65" s="41"/>
      <c r="TRO65" s="41"/>
      <c r="TRP65" s="41"/>
      <c r="TRQ65" s="41"/>
      <c r="TRR65" s="41"/>
      <c r="TRS65" s="41"/>
      <c r="TRT65" s="41"/>
      <c r="TRU65" s="41"/>
      <c r="TRV65" s="41"/>
      <c r="TRW65" s="41"/>
      <c r="TRX65" s="41"/>
      <c r="TRY65" s="41"/>
      <c r="TRZ65" s="41"/>
      <c r="TSA65" s="41"/>
      <c r="TSB65" s="41"/>
      <c r="TSC65" s="41"/>
      <c r="TSD65" s="41"/>
      <c r="TSE65" s="41"/>
      <c r="TSF65" s="41"/>
      <c r="TSG65" s="41"/>
      <c r="TSH65" s="41"/>
      <c r="TSI65" s="41"/>
      <c r="TSJ65" s="41"/>
      <c r="TSK65" s="41"/>
      <c r="TSL65" s="41"/>
      <c r="TSM65" s="41"/>
      <c r="TSN65" s="41"/>
      <c r="TSO65" s="41"/>
      <c r="TSP65" s="41"/>
      <c r="TSQ65" s="41"/>
      <c r="TSR65" s="41"/>
      <c r="TSS65" s="41"/>
      <c r="TST65" s="41"/>
      <c r="TSU65" s="41"/>
      <c r="TSV65" s="41"/>
      <c r="TSW65" s="41"/>
      <c r="TSX65" s="41"/>
      <c r="TSY65" s="41"/>
      <c r="TSZ65" s="41"/>
      <c r="TTA65" s="41"/>
      <c r="TTB65" s="41"/>
      <c r="TTC65" s="41"/>
      <c r="TTD65" s="41"/>
      <c r="TTE65" s="41"/>
      <c r="TTF65" s="41"/>
      <c r="TTG65" s="41"/>
      <c r="TTH65" s="41"/>
      <c r="TTI65" s="41"/>
      <c r="TTJ65" s="41"/>
      <c r="TTK65" s="41"/>
      <c r="TTL65" s="41"/>
      <c r="TTM65" s="41"/>
      <c r="TTN65" s="41"/>
      <c r="TTO65" s="41"/>
      <c r="TTP65" s="41"/>
      <c r="TTQ65" s="41"/>
      <c r="TTR65" s="41"/>
      <c r="TTS65" s="41"/>
      <c r="TTT65" s="41"/>
      <c r="TTU65" s="41"/>
      <c r="TTV65" s="41"/>
      <c r="TTW65" s="41"/>
      <c r="TTX65" s="41"/>
      <c r="TTY65" s="41"/>
      <c r="TTZ65" s="41"/>
      <c r="TUA65" s="41"/>
      <c r="TUB65" s="41"/>
      <c r="TUC65" s="41"/>
      <c r="TUD65" s="41"/>
      <c r="TUE65" s="41"/>
      <c r="TUF65" s="41"/>
      <c r="TUG65" s="41"/>
      <c r="TUH65" s="41"/>
      <c r="TUI65" s="41"/>
      <c r="TUJ65" s="41"/>
      <c r="TUK65" s="41"/>
      <c r="TUL65" s="41"/>
      <c r="TUM65" s="41"/>
      <c r="TUN65" s="41"/>
      <c r="TUO65" s="41"/>
      <c r="TUP65" s="41"/>
      <c r="TUQ65" s="41"/>
      <c r="TUR65" s="41"/>
      <c r="TUS65" s="41"/>
      <c r="TUT65" s="41"/>
      <c r="TUU65" s="41"/>
      <c r="TUV65" s="41"/>
      <c r="TUW65" s="41"/>
      <c r="TUX65" s="41"/>
      <c r="TUY65" s="41"/>
      <c r="TUZ65" s="41"/>
      <c r="TVA65" s="41"/>
      <c r="TVB65" s="41"/>
      <c r="TVC65" s="41"/>
      <c r="TVD65" s="41"/>
      <c r="TVE65" s="41"/>
      <c r="TVF65" s="41"/>
      <c r="TVG65" s="41"/>
      <c r="TVH65" s="41"/>
      <c r="TVI65" s="41"/>
      <c r="TVJ65" s="41"/>
      <c r="TVK65" s="41"/>
      <c r="TVL65" s="41"/>
      <c r="TVM65" s="41"/>
      <c r="TVN65" s="41"/>
      <c r="TVO65" s="41"/>
      <c r="TVP65" s="41"/>
      <c r="TVQ65" s="41"/>
      <c r="TVR65" s="41"/>
      <c r="TVS65" s="41"/>
      <c r="TVT65" s="41"/>
      <c r="TVU65" s="41"/>
      <c r="TVV65" s="41"/>
      <c r="TVW65" s="41"/>
      <c r="TVX65" s="41"/>
      <c r="TVY65" s="41"/>
      <c r="TVZ65" s="41"/>
      <c r="TWA65" s="41"/>
      <c r="TWB65" s="41"/>
      <c r="TWC65" s="41"/>
      <c r="TWD65" s="41"/>
      <c r="TWE65" s="41"/>
      <c r="TWF65" s="41"/>
      <c r="TWG65" s="41"/>
      <c r="TWH65" s="41"/>
      <c r="TWI65" s="41"/>
      <c r="TWJ65" s="41"/>
      <c r="TWK65" s="41"/>
      <c r="TWL65" s="41"/>
      <c r="TWM65" s="41"/>
      <c r="TWN65" s="41"/>
      <c r="TWO65" s="41"/>
      <c r="TWP65" s="41"/>
      <c r="TWQ65" s="41"/>
      <c r="TWR65" s="41"/>
      <c r="TWS65" s="41"/>
      <c r="TWT65" s="41"/>
      <c r="TWU65" s="41"/>
      <c r="TWV65" s="41"/>
      <c r="TWW65" s="41"/>
      <c r="TWX65" s="41"/>
      <c r="TWY65" s="41"/>
      <c r="TWZ65" s="41"/>
      <c r="TXA65" s="41"/>
      <c r="TXB65" s="41"/>
      <c r="TXC65" s="41"/>
      <c r="TXD65" s="41"/>
      <c r="TXE65" s="41"/>
      <c r="TXF65" s="41"/>
      <c r="TXG65" s="41"/>
      <c r="TXH65" s="41"/>
      <c r="TXI65" s="41"/>
      <c r="TXJ65" s="41"/>
      <c r="TXK65" s="41"/>
      <c r="TXL65" s="41"/>
      <c r="TXM65" s="41"/>
      <c r="TXN65" s="41"/>
      <c r="TXO65" s="41"/>
      <c r="TXP65" s="41"/>
      <c r="TXQ65" s="41"/>
      <c r="TXR65" s="41"/>
      <c r="TXS65" s="41"/>
      <c r="TXT65" s="41"/>
      <c r="TXU65" s="41"/>
      <c r="TXV65" s="41"/>
      <c r="TXW65" s="41"/>
      <c r="TXX65" s="41"/>
      <c r="TXY65" s="41"/>
      <c r="TXZ65" s="41"/>
      <c r="TYA65" s="41"/>
      <c r="TYB65" s="41"/>
      <c r="TYC65" s="41"/>
      <c r="TYD65" s="41"/>
      <c r="TYE65" s="41"/>
      <c r="TYF65" s="41"/>
      <c r="TYG65" s="41"/>
      <c r="TYH65" s="41"/>
      <c r="TYI65" s="41"/>
      <c r="TYJ65" s="41"/>
      <c r="TYK65" s="41"/>
      <c r="TYL65" s="41"/>
      <c r="TYM65" s="41"/>
      <c r="TYN65" s="41"/>
      <c r="TYO65" s="41"/>
      <c r="TYP65" s="41"/>
      <c r="TYQ65" s="41"/>
      <c r="TYR65" s="41"/>
      <c r="TYS65" s="41"/>
      <c r="TYT65" s="41"/>
      <c r="TYU65" s="41"/>
      <c r="TYV65" s="41"/>
      <c r="TYW65" s="41"/>
      <c r="TYX65" s="41"/>
      <c r="TYY65" s="41"/>
      <c r="TYZ65" s="41"/>
      <c r="TZA65" s="41"/>
      <c r="TZB65" s="41"/>
      <c r="TZC65" s="41"/>
      <c r="TZD65" s="41"/>
      <c r="TZE65" s="41"/>
      <c r="TZF65" s="41"/>
      <c r="TZG65" s="41"/>
      <c r="TZH65" s="41"/>
      <c r="TZI65" s="41"/>
      <c r="TZJ65" s="41"/>
      <c r="TZK65" s="41"/>
      <c r="TZL65" s="41"/>
      <c r="TZM65" s="41"/>
      <c r="TZN65" s="41"/>
      <c r="TZO65" s="41"/>
      <c r="TZP65" s="41"/>
      <c r="TZQ65" s="41"/>
      <c r="TZR65" s="41"/>
      <c r="TZS65" s="41"/>
      <c r="TZT65" s="41"/>
      <c r="TZU65" s="41"/>
      <c r="TZV65" s="41"/>
      <c r="TZW65" s="41"/>
      <c r="TZX65" s="41"/>
      <c r="TZY65" s="41"/>
      <c r="TZZ65" s="41"/>
      <c r="UAA65" s="41"/>
      <c r="UAB65" s="41"/>
      <c r="UAC65" s="41"/>
      <c r="UAD65" s="41"/>
      <c r="UAE65" s="41"/>
      <c r="UAF65" s="41"/>
      <c r="UAG65" s="41"/>
      <c r="UAH65" s="41"/>
      <c r="UAI65" s="41"/>
      <c r="UAJ65" s="41"/>
      <c r="UAK65" s="41"/>
      <c r="UAL65" s="41"/>
      <c r="UAM65" s="41"/>
      <c r="UAN65" s="41"/>
      <c r="UAO65" s="41"/>
      <c r="UAP65" s="41"/>
      <c r="UAQ65" s="41"/>
      <c r="UAR65" s="41"/>
      <c r="UAS65" s="41"/>
      <c r="UAT65" s="41"/>
      <c r="UAU65" s="41"/>
      <c r="UAV65" s="41"/>
      <c r="UAW65" s="41"/>
      <c r="UAX65" s="41"/>
      <c r="UAY65" s="41"/>
      <c r="UAZ65" s="41"/>
      <c r="UBA65" s="41"/>
      <c r="UBB65" s="41"/>
      <c r="UBC65" s="41"/>
      <c r="UBD65" s="41"/>
      <c r="UBE65" s="41"/>
      <c r="UBF65" s="41"/>
      <c r="UBG65" s="41"/>
      <c r="UBH65" s="41"/>
      <c r="UBI65" s="41"/>
      <c r="UBJ65" s="41"/>
      <c r="UBK65" s="41"/>
      <c r="UBL65" s="41"/>
      <c r="UBM65" s="41"/>
      <c r="UBN65" s="41"/>
      <c r="UBO65" s="41"/>
      <c r="UBP65" s="41"/>
      <c r="UBQ65" s="41"/>
      <c r="UBR65" s="41"/>
      <c r="UBS65" s="41"/>
      <c r="UBT65" s="41"/>
      <c r="UBU65" s="41"/>
      <c r="UBV65" s="41"/>
      <c r="UBW65" s="41"/>
      <c r="UBX65" s="41"/>
      <c r="UBY65" s="41"/>
      <c r="UBZ65" s="41"/>
      <c r="UCA65" s="41"/>
      <c r="UCB65" s="41"/>
      <c r="UCC65" s="41"/>
      <c r="UCD65" s="41"/>
      <c r="UCE65" s="41"/>
      <c r="UCF65" s="41"/>
      <c r="UCG65" s="41"/>
      <c r="UCH65" s="41"/>
      <c r="UCI65" s="41"/>
      <c r="UCJ65" s="41"/>
      <c r="UCK65" s="41"/>
      <c r="UCL65" s="41"/>
      <c r="UCM65" s="41"/>
      <c r="UCN65" s="41"/>
      <c r="UCO65" s="41"/>
      <c r="UCP65" s="41"/>
      <c r="UCQ65" s="41"/>
      <c r="UCR65" s="41"/>
      <c r="UCS65" s="41"/>
      <c r="UCT65" s="41"/>
      <c r="UCU65" s="41"/>
      <c r="UCV65" s="41"/>
      <c r="UCW65" s="41"/>
      <c r="UCX65" s="41"/>
      <c r="UCY65" s="41"/>
      <c r="UCZ65" s="41"/>
      <c r="UDA65" s="41"/>
      <c r="UDB65" s="41"/>
      <c r="UDC65" s="41"/>
      <c r="UDD65" s="41"/>
      <c r="UDE65" s="41"/>
      <c r="UDF65" s="41"/>
      <c r="UDG65" s="41"/>
      <c r="UDH65" s="41"/>
      <c r="UDI65" s="41"/>
      <c r="UDJ65" s="41"/>
      <c r="UDK65" s="41"/>
      <c r="UDL65" s="41"/>
      <c r="UDM65" s="41"/>
      <c r="UDN65" s="41"/>
      <c r="UDO65" s="41"/>
      <c r="UDP65" s="41"/>
      <c r="UDQ65" s="41"/>
      <c r="UDR65" s="41"/>
      <c r="UDS65" s="41"/>
      <c r="UDT65" s="41"/>
      <c r="UDU65" s="41"/>
      <c r="UDV65" s="41"/>
      <c r="UDW65" s="41"/>
      <c r="UDX65" s="41"/>
      <c r="UDY65" s="41"/>
      <c r="UDZ65" s="41"/>
      <c r="UEA65" s="41"/>
      <c r="UEB65" s="41"/>
      <c r="UEC65" s="41"/>
      <c r="UED65" s="41"/>
      <c r="UEE65" s="41"/>
      <c r="UEF65" s="41"/>
      <c r="UEG65" s="41"/>
      <c r="UEH65" s="41"/>
      <c r="UEI65" s="41"/>
      <c r="UEJ65" s="41"/>
      <c r="UEK65" s="41"/>
      <c r="UEL65" s="41"/>
      <c r="UEM65" s="41"/>
      <c r="UEN65" s="41"/>
      <c r="UEO65" s="41"/>
      <c r="UEP65" s="41"/>
      <c r="UEQ65" s="41"/>
      <c r="UER65" s="41"/>
      <c r="UES65" s="41"/>
      <c r="UET65" s="41"/>
      <c r="UEU65" s="41"/>
      <c r="UEV65" s="41"/>
      <c r="UEW65" s="41"/>
      <c r="UEX65" s="41"/>
      <c r="UEY65" s="41"/>
      <c r="UEZ65" s="41"/>
      <c r="UFA65" s="41"/>
      <c r="UFB65" s="41"/>
      <c r="UFC65" s="41"/>
      <c r="UFD65" s="41"/>
      <c r="UFE65" s="41"/>
      <c r="UFF65" s="41"/>
      <c r="UFG65" s="41"/>
      <c r="UFH65" s="41"/>
      <c r="UFI65" s="41"/>
      <c r="UFJ65" s="41"/>
      <c r="UFK65" s="41"/>
      <c r="UFL65" s="41"/>
      <c r="UFM65" s="41"/>
      <c r="UFN65" s="41"/>
      <c r="UFO65" s="41"/>
      <c r="UFP65" s="41"/>
      <c r="UFQ65" s="41"/>
      <c r="UFR65" s="41"/>
      <c r="UFS65" s="41"/>
      <c r="UFT65" s="41"/>
      <c r="UFU65" s="41"/>
      <c r="UFV65" s="41"/>
      <c r="UFW65" s="41"/>
      <c r="UFX65" s="41"/>
      <c r="UFY65" s="41"/>
      <c r="UFZ65" s="41"/>
      <c r="UGA65" s="41"/>
      <c r="UGB65" s="41"/>
      <c r="UGC65" s="41"/>
      <c r="UGD65" s="41"/>
      <c r="UGE65" s="41"/>
      <c r="UGF65" s="41"/>
      <c r="UGG65" s="41"/>
      <c r="UGH65" s="41"/>
      <c r="UGI65" s="41"/>
      <c r="UGJ65" s="41"/>
      <c r="UGK65" s="41"/>
      <c r="UGL65" s="41"/>
      <c r="UGM65" s="41"/>
      <c r="UGN65" s="41"/>
      <c r="UGO65" s="41"/>
      <c r="UGP65" s="41"/>
      <c r="UGQ65" s="41"/>
      <c r="UGR65" s="41"/>
      <c r="UGS65" s="41"/>
      <c r="UGT65" s="41"/>
      <c r="UGU65" s="41"/>
      <c r="UGV65" s="41"/>
      <c r="UGW65" s="41"/>
      <c r="UGX65" s="41"/>
      <c r="UGY65" s="41"/>
      <c r="UGZ65" s="41"/>
      <c r="UHA65" s="41"/>
      <c r="UHB65" s="41"/>
      <c r="UHC65" s="41"/>
      <c r="UHD65" s="41"/>
      <c r="UHE65" s="41"/>
      <c r="UHF65" s="41"/>
      <c r="UHG65" s="41"/>
      <c r="UHH65" s="41"/>
      <c r="UHI65" s="41"/>
      <c r="UHJ65" s="41"/>
      <c r="UHK65" s="41"/>
      <c r="UHL65" s="41"/>
      <c r="UHM65" s="41"/>
      <c r="UHN65" s="41"/>
      <c r="UHO65" s="41"/>
      <c r="UHP65" s="41"/>
      <c r="UHQ65" s="41"/>
      <c r="UHR65" s="41"/>
      <c r="UHS65" s="41"/>
      <c r="UHT65" s="41"/>
      <c r="UHU65" s="41"/>
      <c r="UHV65" s="41"/>
      <c r="UHW65" s="41"/>
      <c r="UHX65" s="41"/>
      <c r="UHY65" s="41"/>
      <c r="UHZ65" s="41"/>
      <c r="UIA65" s="41"/>
      <c r="UIB65" s="41"/>
      <c r="UIC65" s="41"/>
      <c r="UID65" s="41"/>
      <c r="UIE65" s="41"/>
      <c r="UIF65" s="41"/>
      <c r="UIG65" s="41"/>
      <c r="UIH65" s="41"/>
      <c r="UII65" s="41"/>
      <c r="UIJ65" s="41"/>
      <c r="UIK65" s="41"/>
      <c r="UIL65" s="41"/>
      <c r="UIM65" s="41"/>
      <c r="UIN65" s="41"/>
      <c r="UIO65" s="41"/>
      <c r="UIP65" s="41"/>
      <c r="UIQ65" s="41"/>
      <c r="UIR65" s="41"/>
      <c r="UIS65" s="41"/>
      <c r="UIT65" s="41"/>
      <c r="UIU65" s="41"/>
      <c r="UIV65" s="41"/>
      <c r="UIW65" s="41"/>
      <c r="UIX65" s="41"/>
      <c r="UIY65" s="41"/>
      <c r="UIZ65" s="41"/>
      <c r="UJA65" s="41"/>
      <c r="UJB65" s="41"/>
      <c r="UJC65" s="41"/>
      <c r="UJD65" s="41"/>
      <c r="UJE65" s="41"/>
      <c r="UJF65" s="41"/>
      <c r="UJG65" s="41"/>
      <c r="UJH65" s="41"/>
      <c r="UJI65" s="41"/>
      <c r="UJJ65" s="41"/>
      <c r="UJK65" s="41"/>
      <c r="UJL65" s="41"/>
      <c r="UJM65" s="41"/>
      <c r="UJN65" s="41"/>
      <c r="UJO65" s="41"/>
      <c r="UJP65" s="41"/>
      <c r="UJQ65" s="41"/>
      <c r="UJR65" s="41"/>
      <c r="UJS65" s="41"/>
      <c r="UJT65" s="41"/>
      <c r="UJU65" s="41"/>
      <c r="UJV65" s="41"/>
      <c r="UJW65" s="41"/>
      <c r="UJX65" s="41"/>
      <c r="UJY65" s="41"/>
      <c r="UJZ65" s="41"/>
      <c r="UKA65" s="41"/>
      <c r="UKB65" s="41"/>
      <c r="UKC65" s="41"/>
      <c r="UKD65" s="41"/>
      <c r="UKE65" s="41"/>
      <c r="UKF65" s="41"/>
      <c r="UKG65" s="41"/>
      <c r="UKH65" s="41"/>
      <c r="UKI65" s="41"/>
      <c r="UKJ65" s="41"/>
      <c r="UKK65" s="41"/>
      <c r="UKL65" s="41"/>
      <c r="UKM65" s="41"/>
      <c r="UKN65" s="41"/>
      <c r="UKO65" s="41"/>
      <c r="UKP65" s="41"/>
      <c r="UKQ65" s="41"/>
      <c r="UKR65" s="41"/>
      <c r="UKS65" s="41"/>
      <c r="UKT65" s="41"/>
      <c r="UKU65" s="41"/>
      <c r="UKV65" s="41"/>
      <c r="UKW65" s="41"/>
      <c r="UKX65" s="41"/>
      <c r="UKY65" s="41"/>
      <c r="UKZ65" s="41"/>
      <c r="ULA65" s="41"/>
      <c r="ULB65" s="41"/>
      <c r="ULC65" s="41"/>
      <c r="ULD65" s="41"/>
      <c r="ULE65" s="41"/>
      <c r="ULF65" s="41"/>
      <c r="ULG65" s="41"/>
      <c r="ULH65" s="41"/>
      <c r="ULI65" s="41"/>
      <c r="ULJ65" s="41"/>
      <c r="ULK65" s="41"/>
      <c r="ULL65" s="41"/>
      <c r="ULM65" s="41"/>
      <c r="ULN65" s="41"/>
      <c r="ULO65" s="41"/>
      <c r="ULP65" s="41"/>
      <c r="ULQ65" s="41"/>
      <c r="ULR65" s="41"/>
      <c r="ULS65" s="41"/>
      <c r="ULT65" s="41"/>
      <c r="ULU65" s="41"/>
      <c r="ULV65" s="41"/>
      <c r="ULW65" s="41"/>
      <c r="ULX65" s="41"/>
      <c r="ULY65" s="41"/>
      <c r="ULZ65" s="41"/>
      <c r="UMA65" s="41"/>
      <c r="UMB65" s="41"/>
      <c r="UMC65" s="41"/>
      <c r="UMD65" s="41"/>
      <c r="UME65" s="41"/>
      <c r="UMF65" s="41"/>
      <c r="UMG65" s="41"/>
      <c r="UMH65" s="41"/>
      <c r="UMI65" s="41"/>
      <c r="UMJ65" s="41"/>
      <c r="UMK65" s="41"/>
      <c r="UML65" s="41"/>
      <c r="UMM65" s="41"/>
      <c r="UMN65" s="41"/>
      <c r="UMO65" s="41"/>
      <c r="UMP65" s="41"/>
      <c r="UMQ65" s="41"/>
      <c r="UMR65" s="41"/>
      <c r="UMS65" s="41"/>
      <c r="UMT65" s="41"/>
      <c r="UMU65" s="41"/>
      <c r="UMV65" s="41"/>
      <c r="UMW65" s="41"/>
      <c r="UMX65" s="41"/>
      <c r="UMY65" s="41"/>
      <c r="UMZ65" s="41"/>
      <c r="UNA65" s="41"/>
      <c r="UNB65" s="41"/>
      <c r="UNC65" s="41"/>
      <c r="UND65" s="41"/>
      <c r="UNE65" s="41"/>
      <c r="UNF65" s="41"/>
      <c r="UNG65" s="41"/>
      <c r="UNH65" s="41"/>
      <c r="UNI65" s="41"/>
      <c r="UNJ65" s="41"/>
      <c r="UNK65" s="41"/>
      <c r="UNL65" s="41"/>
      <c r="UNM65" s="41"/>
      <c r="UNN65" s="41"/>
      <c r="UNO65" s="41"/>
      <c r="UNP65" s="41"/>
      <c r="UNQ65" s="41"/>
      <c r="UNR65" s="41"/>
      <c r="UNS65" s="41"/>
      <c r="UNT65" s="41"/>
      <c r="UNU65" s="41"/>
      <c r="UNV65" s="41"/>
      <c r="UNW65" s="41"/>
      <c r="UNX65" s="41"/>
      <c r="UNY65" s="41"/>
      <c r="UNZ65" s="41"/>
      <c r="UOA65" s="41"/>
      <c r="UOB65" s="41"/>
      <c r="UOC65" s="41"/>
      <c r="UOD65" s="41"/>
      <c r="UOE65" s="41"/>
      <c r="UOF65" s="41"/>
      <c r="UOG65" s="41"/>
      <c r="UOH65" s="41"/>
      <c r="UOI65" s="41"/>
      <c r="UOJ65" s="41"/>
      <c r="UOK65" s="41"/>
      <c r="UOL65" s="41"/>
      <c r="UOM65" s="41"/>
      <c r="UON65" s="41"/>
      <c r="UOO65" s="41"/>
      <c r="UOP65" s="41"/>
      <c r="UOQ65" s="41"/>
      <c r="UOR65" s="41"/>
      <c r="UOS65" s="41"/>
      <c r="UOT65" s="41"/>
      <c r="UOU65" s="41"/>
      <c r="UOV65" s="41"/>
      <c r="UOW65" s="41"/>
      <c r="UOX65" s="41"/>
      <c r="UOY65" s="41"/>
      <c r="UOZ65" s="41"/>
      <c r="UPA65" s="41"/>
      <c r="UPB65" s="41"/>
      <c r="UPC65" s="41"/>
      <c r="UPD65" s="41"/>
      <c r="UPE65" s="41"/>
      <c r="UPF65" s="41"/>
      <c r="UPG65" s="41"/>
      <c r="UPH65" s="41"/>
      <c r="UPI65" s="41"/>
      <c r="UPJ65" s="41"/>
      <c r="UPK65" s="41"/>
      <c r="UPL65" s="41"/>
      <c r="UPM65" s="41"/>
      <c r="UPN65" s="41"/>
      <c r="UPO65" s="41"/>
      <c r="UPP65" s="41"/>
      <c r="UPQ65" s="41"/>
      <c r="UPR65" s="41"/>
      <c r="UPS65" s="41"/>
      <c r="UPT65" s="41"/>
      <c r="UPU65" s="41"/>
      <c r="UPV65" s="41"/>
      <c r="UPW65" s="41"/>
      <c r="UPX65" s="41"/>
      <c r="UPY65" s="41"/>
      <c r="UPZ65" s="41"/>
      <c r="UQA65" s="41"/>
      <c r="UQB65" s="41"/>
      <c r="UQC65" s="41"/>
      <c r="UQD65" s="41"/>
      <c r="UQE65" s="41"/>
      <c r="UQF65" s="41"/>
      <c r="UQG65" s="41"/>
      <c r="UQH65" s="41"/>
      <c r="UQI65" s="41"/>
      <c r="UQJ65" s="41"/>
      <c r="UQK65" s="41"/>
      <c r="UQL65" s="41"/>
      <c r="UQM65" s="41"/>
      <c r="UQN65" s="41"/>
      <c r="UQO65" s="41"/>
      <c r="UQP65" s="41"/>
      <c r="UQQ65" s="41"/>
      <c r="UQR65" s="41"/>
      <c r="UQS65" s="41"/>
      <c r="UQT65" s="41"/>
      <c r="UQU65" s="41"/>
      <c r="UQV65" s="41"/>
      <c r="UQW65" s="41"/>
      <c r="UQX65" s="41"/>
      <c r="UQY65" s="41"/>
      <c r="UQZ65" s="41"/>
      <c r="URA65" s="41"/>
      <c r="URB65" s="41"/>
      <c r="URC65" s="41"/>
      <c r="URD65" s="41"/>
      <c r="URE65" s="41"/>
      <c r="URF65" s="41"/>
      <c r="URG65" s="41"/>
      <c r="URH65" s="41"/>
      <c r="URI65" s="41"/>
      <c r="URJ65" s="41"/>
      <c r="URK65" s="41"/>
      <c r="URL65" s="41"/>
      <c r="URM65" s="41"/>
      <c r="URN65" s="41"/>
      <c r="URO65" s="41"/>
      <c r="URP65" s="41"/>
      <c r="URQ65" s="41"/>
      <c r="URR65" s="41"/>
      <c r="URS65" s="41"/>
      <c r="URT65" s="41"/>
      <c r="URU65" s="41"/>
      <c r="URV65" s="41"/>
      <c r="URW65" s="41"/>
      <c r="URX65" s="41"/>
      <c r="URY65" s="41"/>
      <c r="URZ65" s="41"/>
      <c r="USA65" s="41"/>
      <c r="USB65" s="41"/>
      <c r="USC65" s="41"/>
      <c r="USD65" s="41"/>
      <c r="USE65" s="41"/>
      <c r="USF65" s="41"/>
      <c r="USG65" s="41"/>
      <c r="USH65" s="41"/>
      <c r="USI65" s="41"/>
      <c r="USJ65" s="41"/>
      <c r="USK65" s="41"/>
      <c r="USL65" s="41"/>
      <c r="USM65" s="41"/>
      <c r="USN65" s="41"/>
      <c r="USO65" s="41"/>
      <c r="USP65" s="41"/>
      <c r="USQ65" s="41"/>
      <c r="USR65" s="41"/>
      <c r="USS65" s="41"/>
      <c r="UST65" s="41"/>
      <c r="USU65" s="41"/>
      <c r="USV65" s="41"/>
      <c r="USW65" s="41"/>
      <c r="USX65" s="41"/>
      <c r="USY65" s="41"/>
      <c r="USZ65" s="41"/>
      <c r="UTA65" s="41"/>
      <c r="UTB65" s="41"/>
      <c r="UTC65" s="41"/>
      <c r="UTD65" s="41"/>
      <c r="UTE65" s="41"/>
      <c r="UTF65" s="41"/>
      <c r="UTG65" s="41"/>
      <c r="UTH65" s="41"/>
      <c r="UTI65" s="41"/>
      <c r="UTJ65" s="41"/>
      <c r="UTK65" s="41"/>
      <c r="UTL65" s="41"/>
      <c r="UTM65" s="41"/>
      <c r="UTN65" s="41"/>
      <c r="UTO65" s="41"/>
      <c r="UTP65" s="41"/>
      <c r="UTQ65" s="41"/>
      <c r="UTR65" s="41"/>
      <c r="UTS65" s="41"/>
      <c r="UTT65" s="41"/>
      <c r="UTU65" s="41"/>
      <c r="UTV65" s="41"/>
      <c r="UTW65" s="41"/>
      <c r="UTX65" s="41"/>
      <c r="UTY65" s="41"/>
      <c r="UTZ65" s="41"/>
      <c r="UUA65" s="41"/>
      <c r="UUB65" s="41"/>
      <c r="UUC65" s="41"/>
      <c r="UUD65" s="41"/>
      <c r="UUE65" s="41"/>
      <c r="UUF65" s="41"/>
      <c r="UUG65" s="41"/>
      <c r="UUH65" s="41"/>
      <c r="UUI65" s="41"/>
      <c r="UUJ65" s="41"/>
      <c r="UUK65" s="41"/>
      <c r="UUL65" s="41"/>
      <c r="UUM65" s="41"/>
      <c r="UUN65" s="41"/>
      <c r="UUO65" s="41"/>
      <c r="UUP65" s="41"/>
      <c r="UUQ65" s="41"/>
      <c r="UUR65" s="41"/>
      <c r="UUS65" s="41"/>
      <c r="UUT65" s="41"/>
      <c r="UUU65" s="41"/>
      <c r="UUV65" s="41"/>
      <c r="UUW65" s="41"/>
      <c r="UUX65" s="41"/>
      <c r="UUY65" s="41"/>
      <c r="UUZ65" s="41"/>
      <c r="UVA65" s="41"/>
      <c r="UVB65" s="41"/>
      <c r="UVC65" s="41"/>
      <c r="UVD65" s="41"/>
      <c r="UVE65" s="41"/>
      <c r="UVF65" s="41"/>
      <c r="UVG65" s="41"/>
      <c r="UVH65" s="41"/>
      <c r="UVI65" s="41"/>
      <c r="UVJ65" s="41"/>
      <c r="UVK65" s="41"/>
      <c r="UVL65" s="41"/>
      <c r="UVM65" s="41"/>
      <c r="UVN65" s="41"/>
      <c r="UVO65" s="41"/>
      <c r="UVP65" s="41"/>
      <c r="UVQ65" s="41"/>
      <c r="UVR65" s="41"/>
      <c r="UVS65" s="41"/>
      <c r="UVT65" s="41"/>
      <c r="UVU65" s="41"/>
      <c r="UVV65" s="41"/>
      <c r="UVW65" s="41"/>
      <c r="UVX65" s="41"/>
      <c r="UVY65" s="41"/>
      <c r="UVZ65" s="41"/>
      <c r="UWA65" s="41"/>
      <c r="UWB65" s="41"/>
      <c r="UWC65" s="41"/>
      <c r="UWD65" s="41"/>
      <c r="UWE65" s="41"/>
      <c r="UWF65" s="41"/>
      <c r="UWG65" s="41"/>
      <c r="UWH65" s="41"/>
      <c r="UWI65" s="41"/>
      <c r="UWJ65" s="41"/>
      <c r="UWK65" s="41"/>
      <c r="UWL65" s="41"/>
      <c r="UWM65" s="41"/>
      <c r="UWN65" s="41"/>
      <c r="UWO65" s="41"/>
      <c r="UWP65" s="41"/>
      <c r="UWQ65" s="41"/>
      <c r="UWR65" s="41"/>
      <c r="UWS65" s="41"/>
      <c r="UWT65" s="41"/>
      <c r="UWU65" s="41"/>
      <c r="UWV65" s="41"/>
      <c r="UWW65" s="41"/>
      <c r="UWX65" s="41"/>
      <c r="UWY65" s="41"/>
      <c r="UWZ65" s="41"/>
      <c r="UXA65" s="41"/>
      <c r="UXB65" s="41"/>
      <c r="UXC65" s="41"/>
      <c r="UXD65" s="41"/>
      <c r="UXE65" s="41"/>
      <c r="UXF65" s="41"/>
      <c r="UXG65" s="41"/>
      <c r="UXH65" s="41"/>
      <c r="UXI65" s="41"/>
      <c r="UXJ65" s="41"/>
      <c r="UXK65" s="41"/>
      <c r="UXL65" s="41"/>
      <c r="UXM65" s="41"/>
      <c r="UXN65" s="41"/>
      <c r="UXO65" s="41"/>
      <c r="UXP65" s="41"/>
      <c r="UXQ65" s="41"/>
      <c r="UXR65" s="41"/>
      <c r="UXS65" s="41"/>
      <c r="UXT65" s="41"/>
      <c r="UXU65" s="41"/>
      <c r="UXV65" s="41"/>
      <c r="UXW65" s="41"/>
      <c r="UXX65" s="41"/>
      <c r="UXY65" s="41"/>
      <c r="UXZ65" s="41"/>
      <c r="UYA65" s="41"/>
      <c r="UYB65" s="41"/>
      <c r="UYC65" s="41"/>
      <c r="UYD65" s="41"/>
      <c r="UYE65" s="41"/>
      <c r="UYF65" s="41"/>
      <c r="UYG65" s="41"/>
      <c r="UYH65" s="41"/>
      <c r="UYI65" s="41"/>
      <c r="UYJ65" s="41"/>
      <c r="UYK65" s="41"/>
      <c r="UYL65" s="41"/>
      <c r="UYM65" s="41"/>
      <c r="UYN65" s="41"/>
      <c r="UYO65" s="41"/>
      <c r="UYP65" s="41"/>
      <c r="UYQ65" s="41"/>
      <c r="UYR65" s="41"/>
      <c r="UYS65" s="41"/>
      <c r="UYT65" s="41"/>
      <c r="UYU65" s="41"/>
      <c r="UYV65" s="41"/>
      <c r="UYW65" s="41"/>
      <c r="UYX65" s="41"/>
      <c r="UYY65" s="41"/>
      <c r="UYZ65" s="41"/>
      <c r="UZA65" s="41"/>
      <c r="UZB65" s="41"/>
      <c r="UZC65" s="41"/>
      <c r="UZD65" s="41"/>
      <c r="UZE65" s="41"/>
      <c r="UZF65" s="41"/>
      <c r="UZG65" s="41"/>
      <c r="UZH65" s="41"/>
      <c r="UZI65" s="41"/>
      <c r="UZJ65" s="41"/>
      <c r="UZK65" s="41"/>
      <c r="UZL65" s="41"/>
      <c r="UZM65" s="41"/>
      <c r="UZN65" s="41"/>
      <c r="UZO65" s="41"/>
      <c r="UZP65" s="41"/>
      <c r="UZQ65" s="41"/>
      <c r="UZR65" s="41"/>
      <c r="UZS65" s="41"/>
      <c r="UZT65" s="41"/>
      <c r="UZU65" s="41"/>
      <c r="UZV65" s="41"/>
      <c r="UZW65" s="41"/>
      <c r="UZX65" s="41"/>
      <c r="UZY65" s="41"/>
      <c r="UZZ65" s="41"/>
      <c r="VAA65" s="41"/>
      <c r="VAB65" s="41"/>
      <c r="VAC65" s="41"/>
      <c r="VAD65" s="41"/>
      <c r="VAE65" s="41"/>
      <c r="VAF65" s="41"/>
      <c r="VAG65" s="41"/>
      <c r="VAH65" s="41"/>
      <c r="VAI65" s="41"/>
      <c r="VAJ65" s="41"/>
      <c r="VAK65" s="41"/>
      <c r="VAL65" s="41"/>
      <c r="VAM65" s="41"/>
      <c r="VAN65" s="41"/>
      <c r="VAO65" s="41"/>
      <c r="VAP65" s="41"/>
      <c r="VAQ65" s="41"/>
      <c r="VAR65" s="41"/>
      <c r="VAS65" s="41"/>
      <c r="VAT65" s="41"/>
      <c r="VAU65" s="41"/>
      <c r="VAV65" s="41"/>
      <c r="VAW65" s="41"/>
      <c r="VAX65" s="41"/>
      <c r="VAY65" s="41"/>
      <c r="VAZ65" s="41"/>
      <c r="VBA65" s="41"/>
      <c r="VBB65" s="41"/>
      <c r="VBC65" s="41"/>
      <c r="VBD65" s="41"/>
      <c r="VBE65" s="41"/>
      <c r="VBF65" s="41"/>
      <c r="VBG65" s="41"/>
      <c r="VBH65" s="41"/>
      <c r="VBI65" s="41"/>
      <c r="VBJ65" s="41"/>
      <c r="VBK65" s="41"/>
      <c r="VBL65" s="41"/>
      <c r="VBM65" s="41"/>
      <c r="VBN65" s="41"/>
      <c r="VBO65" s="41"/>
      <c r="VBP65" s="41"/>
      <c r="VBQ65" s="41"/>
      <c r="VBR65" s="41"/>
      <c r="VBS65" s="41"/>
      <c r="VBT65" s="41"/>
      <c r="VBU65" s="41"/>
      <c r="VBV65" s="41"/>
      <c r="VBW65" s="41"/>
      <c r="VBX65" s="41"/>
      <c r="VBY65" s="41"/>
      <c r="VBZ65" s="41"/>
      <c r="VCA65" s="41"/>
      <c r="VCB65" s="41"/>
      <c r="VCC65" s="41"/>
      <c r="VCD65" s="41"/>
      <c r="VCE65" s="41"/>
      <c r="VCF65" s="41"/>
      <c r="VCG65" s="41"/>
      <c r="VCH65" s="41"/>
      <c r="VCI65" s="41"/>
      <c r="VCJ65" s="41"/>
      <c r="VCK65" s="41"/>
      <c r="VCL65" s="41"/>
      <c r="VCM65" s="41"/>
      <c r="VCN65" s="41"/>
      <c r="VCO65" s="41"/>
      <c r="VCP65" s="41"/>
      <c r="VCQ65" s="41"/>
      <c r="VCR65" s="41"/>
      <c r="VCS65" s="41"/>
      <c r="VCT65" s="41"/>
      <c r="VCU65" s="41"/>
      <c r="VCV65" s="41"/>
      <c r="VCW65" s="41"/>
      <c r="VCX65" s="41"/>
      <c r="VCY65" s="41"/>
      <c r="VCZ65" s="41"/>
      <c r="VDA65" s="41"/>
      <c r="VDB65" s="41"/>
      <c r="VDC65" s="41"/>
      <c r="VDD65" s="41"/>
      <c r="VDE65" s="41"/>
      <c r="VDF65" s="41"/>
      <c r="VDG65" s="41"/>
      <c r="VDH65" s="41"/>
      <c r="VDI65" s="41"/>
      <c r="VDJ65" s="41"/>
      <c r="VDK65" s="41"/>
      <c r="VDL65" s="41"/>
      <c r="VDM65" s="41"/>
      <c r="VDN65" s="41"/>
      <c r="VDO65" s="41"/>
      <c r="VDP65" s="41"/>
      <c r="VDQ65" s="41"/>
      <c r="VDR65" s="41"/>
      <c r="VDS65" s="41"/>
      <c r="VDT65" s="41"/>
      <c r="VDU65" s="41"/>
      <c r="VDV65" s="41"/>
      <c r="VDW65" s="41"/>
      <c r="VDX65" s="41"/>
      <c r="VDY65" s="41"/>
      <c r="VDZ65" s="41"/>
      <c r="VEA65" s="41"/>
      <c r="VEB65" s="41"/>
      <c r="VEC65" s="41"/>
      <c r="VED65" s="41"/>
      <c r="VEE65" s="41"/>
      <c r="VEF65" s="41"/>
      <c r="VEG65" s="41"/>
      <c r="VEH65" s="41"/>
      <c r="VEI65" s="41"/>
      <c r="VEJ65" s="41"/>
      <c r="VEK65" s="41"/>
      <c r="VEL65" s="41"/>
      <c r="VEM65" s="41"/>
      <c r="VEN65" s="41"/>
      <c r="VEO65" s="41"/>
      <c r="VEP65" s="41"/>
      <c r="VEQ65" s="41"/>
      <c r="VER65" s="41"/>
      <c r="VES65" s="41"/>
      <c r="VET65" s="41"/>
      <c r="VEU65" s="41"/>
      <c r="VEV65" s="41"/>
      <c r="VEW65" s="41"/>
      <c r="VEX65" s="41"/>
      <c r="VEY65" s="41"/>
      <c r="VEZ65" s="41"/>
      <c r="VFA65" s="41"/>
      <c r="VFB65" s="41"/>
      <c r="VFC65" s="41"/>
      <c r="VFD65" s="41"/>
      <c r="VFE65" s="41"/>
      <c r="VFF65" s="41"/>
      <c r="VFG65" s="41"/>
      <c r="VFH65" s="41"/>
      <c r="VFI65" s="41"/>
      <c r="VFJ65" s="41"/>
      <c r="VFK65" s="41"/>
      <c r="VFL65" s="41"/>
      <c r="VFM65" s="41"/>
      <c r="VFN65" s="41"/>
      <c r="VFO65" s="41"/>
      <c r="VFP65" s="41"/>
      <c r="VFQ65" s="41"/>
      <c r="VFR65" s="41"/>
      <c r="VFS65" s="41"/>
      <c r="VFT65" s="41"/>
      <c r="VFU65" s="41"/>
      <c r="VFV65" s="41"/>
      <c r="VFW65" s="41"/>
      <c r="VFX65" s="41"/>
      <c r="VFY65" s="41"/>
      <c r="VFZ65" s="41"/>
      <c r="VGA65" s="41"/>
      <c r="VGB65" s="41"/>
      <c r="VGC65" s="41"/>
      <c r="VGD65" s="41"/>
      <c r="VGE65" s="41"/>
      <c r="VGF65" s="41"/>
      <c r="VGG65" s="41"/>
      <c r="VGH65" s="41"/>
      <c r="VGI65" s="41"/>
      <c r="VGJ65" s="41"/>
      <c r="VGK65" s="41"/>
      <c r="VGL65" s="41"/>
      <c r="VGM65" s="41"/>
      <c r="VGN65" s="41"/>
      <c r="VGO65" s="41"/>
      <c r="VGP65" s="41"/>
      <c r="VGQ65" s="41"/>
      <c r="VGR65" s="41"/>
      <c r="VGS65" s="41"/>
      <c r="VGT65" s="41"/>
      <c r="VGU65" s="41"/>
      <c r="VGV65" s="41"/>
      <c r="VGW65" s="41"/>
      <c r="VGX65" s="41"/>
      <c r="VGY65" s="41"/>
      <c r="VGZ65" s="41"/>
      <c r="VHA65" s="41"/>
      <c r="VHB65" s="41"/>
      <c r="VHC65" s="41"/>
      <c r="VHD65" s="41"/>
      <c r="VHE65" s="41"/>
      <c r="VHF65" s="41"/>
      <c r="VHG65" s="41"/>
      <c r="VHH65" s="41"/>
      <c r="VHI65" s="41"/>
      <c r="VHJ65" s="41"/>
      <c r="VHK65" s="41"/>
      <c r="VHL65" s="41"/>
      <c r="VHM65" s="41"/>
      <c r="VHN65" s="41"/>
      <c r="VHO65" s="41"/>
      <c r="VHP65" s="41"/>
      <c r="VHQ65" s="41"/>
      <c r="VHR65" s="41"/>
      <c r="VHS65" s="41"/>
      <c r="VHT65" s="41"/>
      <c r="VHU65" s="41"/>
      <c r="VHV65" s="41"/>
      <c r="VHW65" s="41"/>
      <c r="VHX65" s="41"/>
      <c r="VHY65" s="41"/>
      <c r="VHZ65" s="41"/>
      <c r="VIA65" s="41"/>
      <c r="VIB65" s="41"/>
      <c r="VIC65" s="41"/>
      <c r="VID65" s="41"/>
      <c r="VIE65" s="41"/>
      <c r="VIF65" s="41"/>
      <c r="VIG65" s="41"/>
      <c r="VIH65" s="41"/>
      <c r="VII65" s="41"/>
      <c r="VIJ65" s="41"/>
      <c r="VIK65" s="41"/>
      <c r="VIL65" s="41"/>
      <c r="VIM65" s="41"/>
      <c r="VIN65" s="41"/>
      <c r="VIO65" s="41"/>
      <c r="VIP65" s="41"/>
      <c r="VIQ65" s="41"/>
      <c r="VIR65" s="41"/>
      <c r="VIS65" s="41"/>
      <c r="VIT65" s="41"/>
      <c r="VIU65" s="41"/>
      <c r="VIV65" s="41"/>
      <c r="VIW65" s="41"/>
      <c r="VIX65" s="41"/>
      <c r="VIY65" s="41"/>
      <c r="VIZ65" s="41"/>
      <c r="VJA65" s="41"/>
      <c r="VJB65" s="41"/>
      <c r="VJC65" s="41"/>
      <c r="VJD65" s="41"/>
      <c r="VJE65" s="41"/>
      <c r="VJF65" s="41"/>
      <c r="VJG65" s="41"/>
      <c r="VJH65" s="41"/>
      <c r="VJI65" s="41"/>
      <c r="VJJ65" s="41"/>
      <c r="VJK65" s="41"/>
      <c r="VJL65" s="41"/>
      <c r="VJM65" s="41"/>
      <c r="VJN65" s="41"/>
      <c r="VJO65" s="41"/>
      <c r="VJP65" s="41"/>
      <c r="VJQ65" s="41"/>
      <c r="VJR65" s="41"/>
      <c r="VJS65" s="41"/>
      <c r="VJT65" s="41"/>
      <c r="VJU65" s="41"/>
      <c r="VJV65" s="41"/>
      <c r="VJW65" s="41"/>
      <c r="VJX65" s="41"/>
      <c r="VJY65" s="41"/>
      <c r="VJZ65" s="41"/>
      <c r="VKA65" s="41"/>
      <c r="VKB65" s="41"/>
      <c r="VKC65" s="41"/>
      <c r="VKD65" s="41"/>
      <c r="VKE65" s="41"/>
      <c r="VKF65" s="41"/>
      <c r="VKG65" s="41"/>
      <c r="VKH65" s="41"/>
      <c r="VKI65" s="41"/>
      <c r="VKJ65" s="41"/>
      <c r="VKK65" s="41"/>
      <c r="VKL65" s="41"/>
      <c r="VKM65" s="41"/>
      <c r="VKN65" s="41"/>
      <c r="VKO65" s="41"/>
      <c r="VKP65" s="41"/>
      <c r="VKQ65" s="41"/>
      <c r="VKR65" s="41"/>
      <c r="VKS65" s="41"/>
      <c r="VKT65" s="41"/>
      <c r="VKU65" s="41"/>
      <c r="VKV65" s="41"/>
      <c r="VKW65" s="41"/>
      <c r="VKX65" s="41"/>
      <c r="VKY65" s="41"/>
      <c r="VKZ65" s="41"/>
      <c r="VLA65" s="41"/>
      <c r="VLB65" s="41"/>
      <c r="VLC65" s="41"/>
      <c r="VLD65" s="41"/>
      <c r="VLE65" s="41"/>
      <c r="VLF65" s="41"/>
      <c r="VLG65" s="41"/>
      <c r="VLH65" s="41"/>
      <c r="VLI65" s="41"/>
      <c r="VLJ65" s="41"/>
      <c r="VLK65" s="41"/>
      <c r="VLL65" s="41"/>
      <c r="VLM65" s="41"/>
      <c r="VLN65" s="41"/>
      <c r="VLO65" s="41"/>
      <c r="VLP65" s="41"/>
      <c r="VLQ65" s="41"/>
      <c r="VLR65" s="41"/>
      <c r="VLS65" s="41"/>
      <c r="VLT65" s="41"/>
      <c r="VLU65" s="41"/>
      <c r="VLV65" s="41"/>
      <c r="VLW65" s="41"/>
      <c r="VLX65" s="41"/>
      <c r="VLY65" s="41"/>
      <c r="VLZ65" s="41"/>
      <c r="VMA65" s="41"/>
      <c r="VMB65" s="41"/>
      <c r="VMC65" s="41"/>
      <c r="VMD65" s="41"/>
      <c r="VME65" s="41"/>
      <c r="VMF65" s="41"/>
      <c r="VMG65" s="41"/>
      <c r="VMH65" s="41"/>
      <c r="VMI65" s="41"/>
      <c r="VMJ65" s="41"/>
      <c r="VMK65" s="41"/>
      <c r="VML65" s="41"/>
      <c r="VMM65" s="41"/>
      <c r="VMN65" s="41"/>
      <c r="VMO65" s="41"/>
      <c r="VMP65" s="41"/>
      <c r="VMQ65" s="41"/>
      <c r="VMR65" s="41"/>
      <c r="VMS65" s="41"/>
      <c r="VMT65" s="41"/>
      <c r="VMU65" s="41"/>
      <c r="VMV65" s="41"/>
      <c r="VMW65" s="41"/>
      <c r="VMX65" s="41"/>
      <c r="VMY65" s="41"/>
      <c r="VMZ65" s="41"/>
      <c r="VNA65" s="41"/>
      <c r="VNB65" s="41"/>
      <c r="VNC65" s="41"/>
      <c r="VND65" s="41"/>
      <c r="VNE65" s="41"/>
      <c r="VNF65" s="41"/>
      <c r="VNG65" s="41"/>
      <c r="VNH65" s="41"/>
      <c r="VNI65" s="41"/>
      <c r="VNJ65" s="41"/>
      <c r="VNK65" s="41"/>
      <c r="VNL65" s="41"/>
      <c r="VNM65" s="41"/>
      <c r="VNN65" s="41"/>
      <c r="VNO65" s="41"/>
      <c r="VNP65" s="41"/>
      <c r="VNQ65" s="41"/>
      <c r="VNR65" s="41"/>
      <c r="VNS65" s="41"/>
      <c r="VNT65" s="41"/>
      <c r="VNU65" s="41"/>
      <c r="VNV65" s="41"/>
      <c r="VNW65" s="41"/>
      <c r="VNX65" s="41"/>
      <c r="VNY65" s="41"/>
      <c r="VNZ65" s="41"/>
      <c r="VOA65" s="41"/>
      <c r="VOB65" s="41"/>
      <c r="VOC65" s="41"/>
      <c r="VOD65" s="41"/>
      <c r="VOE65" s="41"/>
      <c r="VOF65" s="41"/>
      <c r="VOG65" s="41"/>
      <c r="VOH65" s="41"/>
      <c r="VOI65" s="41"/>
      <c r="VOJ65" s="41"/>
      <c r="VOK65" s="41"/>
      <c r="VOL65" s="41"/>
      <c r="VOM65" s="41"/>
      <c r="VON65" s="41"/>
      <c r="VOO65" s="41"/>
      <c r="VOP65" s="41"/>
      <c r="VOQ65" s="41"/>
      <c r="VOR65" s="41"/>
      <c r="VOS65" s="41"/>
      <c r="VOT65" s="41"/>
      <c r="VOU65" s="41"/>
      <c r="VOV65" s="41"/>
      <c r="VOW65" s="41"/>
      <c r="VOX65" s="41"/>
      <c r="VOY65" s="41"/>
      <c r="VOZ65" s="41"/>
      <c r="VPA65" s="41"/>
      <c r="VPB65" s="41"/>
      <c r="VPC65" s="41"/>
      <c r="VPD65" s="41"/>
      <c r="VPE65" s="41"/>
      <c r="VPF65" s="41"/>
      <c r="VPG65" s="41"/>
      <c r="VPH65" s="41"/>
      <c r="VPI65" s="41"/>
      <c r="VPJ65" s="41"/>
      <c r="VPK65" s="41"/>
      <c r="VPL65" s="41"/>
      <c r="VPM65" s="41"/>
      <c r="VPN65" s="41"/>
      <c r="VPO65" s="41"/>
      <c r="VPP65" s="41"/>
      <c r="VPQ65" s="41"/>
      <c r="VPR65" s="41"/>
      <c r="VPS65" s="41"/>
      <c r="VPT65" s="41"/>
      <c r="VPU65" s="41"/>
      <c r="VPV65" s="41"/>
      <c r="VPW65" s="41"/>
      <c r="VPX65" s="41"/>
      <c r="VPY65" s="41"/>
      <c r="VPZ65" s="41"/>
      <c r="VQA65" s="41"/>
      <c r="VQB65" s="41"/>
      <c r="VQC65" s="41"/>
      <c r="VQD65" s="41"/>
      <c r="VQE65" s="41"/>
      <c r="VQF65" s="41"/>
      <c r="VQG65" s="41"/>
      <c r="VQH65" s="41"/>
      <c r="VQI65" s="41"/>
      <c r="VQJ65" s="41"/>
      <c r="VQK65" s="41"/>
      <c r="VQL65" s="41"/>
      <c r="VQM65" s="41"/>
      <c r="VQN65" s="41"/>
      <c r="VQO65" s="41"/>
      <c r="VQP65" s="41"/>
      <c r="VQQ65" s="41"/>
      <c r="VQR65" s="41"/>
      <c r="VQS65" s="41"/>
      <c r="VQT65" s="41"/>
      <c r="VQU65" s="41"/>
      <c r="VQV65" s="41"/>
      <c r="VQW65" s="41"/>
      <c r="VQX65" s="41"/>
      <c r="VQY65" s="41"/>
      <c r="VQZ65" s="41"/>
      <c r="VRA65" s="41"/>
      <c r="VRB65" s="41"/>
      <c r="VRC65" s="41"/>
      <c r="VRD65" s="41"/>
      <c r="VRE65" s="41"/>
      <c r="VRF65" s="41"/>
      <c r="VRG65" s="41"/>
      <c r="VRH65" s="41"/>
      <c r="VRI65" s="41"/>
      <c r="VRJ65" s="41"/>
      <c r="VRK65" s="41"/>
      <c r="VRL65" s="41"/>
      <c r="VRM65" s="41"/>
      <c r="VRN65" s="41"/>
      <c r="VRO65" s="41"/>
      <c r="VRP65" s="41"/>
      <c r="VRQ65" s="41"/>
      <c r="VRR65" s="41"/>
      <c r="VRS65" s="41"/>
      <c r="VRT65" s="41"/>
      <c r="VRU65" s="41"/>
      <c r="VRV65" s="41"/>
      <c r="VRW65" s="41"/>
      <c r="VRX65" s="41"/>
      <c r="VRY65" s="41"/>
      <c r="VRZ65" s="41"/>
      <c r="VSA65" s="41"/>
      <c r="VSB65" s="41"/>
      <c r="VSC65" s="41"/>
      <c r="VSD65" s="41"/>
      <c r="VSE65" s="41"/>
      <c r="VSF65" s="41"/>
      <c r="VSG65" s="41"/>
      <c r="VSH65" s="41"/>
      <c r="VSI65" s="41"/>
      <c r="VSJ65" s="41"/>
      <c r="VSK65" s="41"/>
      <c r="VSL65" s="41"/>
      <c r="VSM65" s="41"/>
      <c r="VSN65" s="41"/>
      <c r="VSO65" s="41"/>
      <c r="VSP65" s="41"/>
      <c r="VSQ65" s="41"/>
      <c r="VSR65" s="41"/>
      <c r="VSS65" s="41"/>
      <c r="VST65" s="41"/>
      <c r="VSU65" s="41"/>
      <c r="VSV65" s="41"/>
      <c r="VSW65" s="41"/>
      <c r="VSX65" s="41"/>
      <c r="VSY65" s="41"/>
      <c r="VSZ65" s="41"/>
      <c r="VTA65" s="41"/>
      <c r="VTB65" s="41"/>
      <c r="VTC65" s="41"/>
      <c r="VTD65" s="41"/>
      <c r="VTE65" s="41"/>
      <c r="VTF65" s="41"/>
      <c r="VTG65" s="41"/>
      <c r="VTH65" s="41"/>
      <c r="VTI65" s="41"/>
      <c r="VTJ65" s="41"/>
      <c r="VTK65" s="41"/>
      <c r="VTL65" s="41"/>
      <c r="VTM65" s="41"/>
      <c r="VTN65" s="41"/>
      <c r="VTO65" s="41"/>
      <c r="VTP65" s="41"/>
      <c r="VTQ65" s="41"/>
      <c r="VTR65" s="41"/>
      <c r="VTS65" s="41"/>
      <c r="VTT65" s="41"/>
      <c r="VTU65" s="41"/>
      <c r="VTV65" s="41"/>
      <c r="VTW65" s="41"/>
      <c r="VTX65" s="41"/>
      <c r="VTY65" s="41"/>
      <c r="VTZ65" s="41"/>
      <c r="VUA65" s="41"/>
      <c r="VUB65" s="41"/>
      <c r="VUC65" s="41"/>
      <c r="VUD65" s="41"/>
      <c r="VUE65" s="41"/>
      <c r="VUF65" s="41"/>
      <c r="VUG65" s="41"/>
      <c r="VUH65" s="41"/>
      <c r="VUI65" s="41"/>
      <c r="VUJ65" s="41"/>
      <c r="VUK65" s="41"/>
      <c r="VUL65" s="41"/>
      <c r="VUM65" s="41"/>
      <c r="VUN65" s="41"/>
      <c r="VUO65" s="41"/>
      <c r="VUP65" s="41"/>
      <c r="VUQ65" s="41"/>
      <c r="VUR65" s="41"/>
      <c r="VUS65" s="41"/>
      <c r="VUT65" s="41"/>
      <c r="VUU65" s="41"/>
      <c r="VUV65" s="41"/>
      <c r="VUW65" s="41"/>
      <c r="VUX65" s="41"/>
      <c r="VUY65" s="41"/>
      <c r="VUZ65" s="41"/>
      <c r="VVA65" s="41"/>
      <c r="VVB65" s="41"/>
      <c r="VVC65" s="41"/>
      <c r="VVD65" s="41"/>
      <c r="VVE65" s="41"/>
      <c r="VVF65" s="41"/>
      <c r="VVG65" s="41"/>
      <c r="VVH65" s="41"/>
      <c r="VVI65" s="41"/>
      <c r="VVJ65" s="41"/>
      <c r="VVK65" s="41"/>
      <c r="VVL65" s="41"/>
      <c r="VVM65" s="41"/>
      <c r="VVN65" s="41"/>
      <c r="VVO65" s="41"/>
      <c r="VVP65" s="41"/>
      <c r="VVQ65" s="41"/>
      <c r="VVR65" s="41"/>
      <c r="VVS65" s="41"/>
      <c r="VVT65" s="41"/>
      <c r="VVU65" s="41"/>
      <c r="VVV65" s="41"/>
      <c r="VVW65" s="41"/>
      <c r="VVX65" s="41"/>
      <c r="VVY65" s="41"/>
      <c r="VVZ65" s="41"/>
      <c r="VWA65" s="41"/>
      <c r="VWB65" s="41"/>
      <c r="VWC65" s="41"/>
      <c r="VWD65" s="41"/>
      <c r="VWE65" s="41"/>
      <c r="VWF65" s="41"/>
      <c r="VWG65" s="41"/>
      <c r="VWH65" s="41"/>
      <c r="VWI65" s="41"/>
      <c r="VWJ65" s="41"/>
      <c r="VWK65" s="41"/>
      <c r="VWL65" s="41"/>
      <c r="VWM65" s="41"/>
      <c r="VWN65" s="41"/>
      <c r="VWO65" s="41"/>
      <c r="VWP65" s="41"/>
      <c r="VWQ65" s="41"/>
      <c r="VWR65" s="41"/>
      <c r="VWS65" s="41"/>
      <c r="VWT65" s="41"/>
      <c r="VWU65" s="41"/>
      <c r="VWV65" s="41"/>
      <c r="VWW65" s="41"/>
      <c r="VWX65" s="41"/>
      <c r="VWY65" s="41"/>
      <c r="VWZ65" s="41"/>
      <c r="VXA65" s="41"/>
      <c r="VXB65" s="41"/>
      <c r="VXC65" s="41"/>
      <c r="VXD65" s="41"/>
      <c r="VXE65" s="41"/>
      <c r="VXF65" s="41"/>
      <c r="VXG65" s="41"/>
      <c r="VXH65" s="41"/>
      <c r="VXI65" s="41"/>
      <c r="VXJ65" s="41"/>
      <c r="VXK65" s="41"/>
      <c r="VXL65" s="41"/>
      <c r="VXM65" s="41"/>
      <c r="VXN65" s="41"/>
      <c r="VXO65" s="41"/>
      <c r="VXP65" s="41"/>
      <c r="VXQ65" s="41"/>
      <c r="VXR65" s="41"/>
      <c r="VXS65" s="41"/>
      <c r="VXT65" s="41"/>
      <c r="VXU65" s="41"/>
      <c r="VXV65" s="41"/>
      <c r="VXW65" s="41"/>
      <c r="VXX65" s="41"/>
      <c r="VXY65" s="41"/>
      <c r="VXZ65" s="41"/>
      <c r="VYA65" s="41"/>
      <c r="VYB65" s="41"/>
      <c r="VYC65" s="41"/>
      <c r="VYD65" s="41"/>
      <c r="VYE65" s="41"/>
      <c r="VYF65" s="41"/>
      <c r="VYG65" s="41"/>
      <c r="VYH65" s="41"/>
      <c r="VYI65" s="41"/>
      <c r="VYJ65" s="41"/>
      <c r="VYK65" s="41"/>
      <c r="VYL65" s="41"/>
      <c r="VYM65" s="41"/>
      <c r="VYN65" s="41"/>
      <c r="VYO65" s="41"/>
      <c r="VYP65" s="41"/>
      <c r="VYQ65" s="41"/>
      <c r="VYR65" s="41"/>
      <c r="VYS65" s="41"/>
      <c r="VYT65" s="41"/>
      <c r="VYU65" s="41"/>
      <c r="VYV65" s="41"/>
      <c r="VYW65" s="41"/>
      <c r="VYX65" s="41"/>
      <c r="VYY65" s="41"/>
      <c r="VYZ65" s="41"/>
      <c r="VZA65" s="41"/>
      <c r="VZB65" s="41"/>
      <c r="VZC65" s="41"/>
      <c r="VZD65" s="41"/>
      <c r="VZE65" s="41"/>
      <c r="VZF65" s="41"/>
      <c r="VZG65" s="41"/>
      <c r="VZH65" s="41"/>
      <c r="VZI65" s="41"/>
      <c r="VZJ65" s="41"/>
      <c r="VZK65" s="41"/>
      <c r="VZL65" s="41"/>
      <c r="VZM65" s="41"/>
      <c r="VZN65" s="41"/>
      <c r="VZO65" s="41"/>
      <c r="VZP65" s="41"/>
      <c r="VZQ65" s="41"/>
      <c r="VZR65" s="41"/>
      <c r="VZS65" s="41"/>
      <c r="VZT65" s="41"/>
      <c r="VZU65" s="41"/>
      <c r="VZV65" s="41"/>
      <c r="VZW65" s="41"/>
      <c r="VZX65" s="41"/>
      <c r="VZY65" s="41"/>
      <c r="VZZ65" s="41"/>
      <c r="WAA65" s="41"/>
      <c r="WAB65" s="41"/>
      <c r="WAC65" s="41"/>
      <c r="WAD65" s="41"/>
      <c r="WAE65" s="41"/>
      <c r="WAF65" s="41"/>
      <c r="WAG65" s="41"/>
      <c r="WAH65" s="41"/>
      <c r="WAI65" s="41"/>
      <c r="WAJ65" s="41"/>
      <c r="WAK65" s="41"/>
      <c r="WAL65" s="41"/>
      <c r="WAM65" s="41"/>
      <c r="WAN65" s="41"/>
      <c r="WAO65" s="41"/>
      <c r="WAP65" s="41"/>
      <c r="WAQ65" s="41"/>
      <c r="WAR65" s="41"/>
      <c r="WAS65" s="41"/>
      <c r="WAT65" s="41"/>
      <c r="WAU65" s="41"/>
      <c r="WAV65" s="41"/>
      <c r="WAW65" s="41"/>
      <c r="WAX65" s="41"/>
      <c r="WAY65" s="41"/>
      <c r="WAZ65" s="41"/>
      <c r="WBA65" s="41"/>
      <c r="WBB65" s="41"/>
      <c r="WBC65" s="41"/>
      <c r="WBD65" s="41"/>
      <c r="WBE65" s="41"/>
      <c r="WBF65" s="41"/>
      <c r="WBG65" s="41"/>
      <c r="WBH65" s="41"/>
      <c r="WBI65" s="41"/>
      <c r="WBJ65" s="41"/>
      <c r="WBK65" s="41"/>
      <c r="WBL65" s="41"/>
      <c r="WBM65" s="41"/>
      <c r="WBN65" s="41"/>
      <c r="WBO65" s="41"/>
      <c r="WBP65" s="41"/>
      <c r="WBQ65" s="41"/>
      <c r="WBR65" s="41"/>
      <c r="WBS65" s="41"/>
      <c r="WBT65" s="41"/>
      <c r="WBU65" s="41"/>
      <c r="WBV65" s="41"/>
      <c r="WBW65" s="41"/>
      <c r="WBX65" s="41"/>
      <c r="WBY65" s="41"/>
      <c r="WBZ65" s="41"/>
      <c r="WCA65" s="41"/>
      <c r="WCB65" s="41"/>
      <c r="WCC65" s="41"/>
      <c r="WCD65" s="41"/>
      <c r="WCE65" s="41"/>
      <c r="WCF65" s="41"/>
      <c r="WCG65" s="41"/>
      <c r="WCH65" s="41"/>
      <c r="WCI65" s="41"/>
      <c r="WCJ65" s="41"/>
      <c r="WCK65" s="41"/>
      <c r="WCL65" s="41"/>
      <c r="WCM65" s="41"/>
      <c r="WCN65" s="41"/>
      <c r="WCO65" s="41"/>
      <c r="WCP65" s="41"/>
      <c r="WCQ65" s="41"/>
      <c r="WCR65" s="41"/>
      <c r="WCS65" s="41"/>
      <c r="WCT65" s="41"/>
      <c r="WCU65" s="41"/>
      <c r="WCV65" s="41"/>
      <c r="WCW65" s="41"/>
      <c r="WCX65" s="41"/>
      <c r="WCY65" s="41"/>
      <c r="WCZ65" s="41"/>
      <c r="WDA65" s="41"/>
      <c r="WDB65" s="41"/>
      <c r="WDC65" s="41"/>
      <c r="WDD65" s="41"/>
      <c r="WDE65" s="41"/>
      <c r="WDF65" s="41"/>
      <c r="WDG65" s="41"/>
      <c r="WDH65" s="41"/>
      <c r="WDI65" s="41"/>
      <c r="WDJ65" s="41"/>
      <c r="WDK65" s="41"/>
      <c r="WDL65" s="41"/>
      <c r="WDM65" s="41"/>
      <c r="WDN65" s="41"/>
      <c r="WDO65" s="41"/>
      <c r="WDP65" s="41"/>
      <c r="WDQ65" s="41"/>
      <c r="WDR65" s="41"/>
      <c r="WDS65" s="41"/>
      <c r="WDT65" s="41"/>
      <c r="WDU65" s="41"/>
      <c r="WDV65" s="41"/>
      <c r="WDW65" s="41"/>
      <c r="WDX65" s="41"/>
      <c r="WDY65" s="41"/>
      <c r="WDZ65" s="41"/>
      <c r="WEA65" s="41"/>
      <c r="WEB65" s="41"/>
      <c r="WEC65" s="41"/>
      <c r="WED65" s="41"/>
      <c r="WEE65" s="41"/>
      <c r="WEF65" s="41"/>
      <c r="WEG65" s="41"/>
      <c r="WEH65" s="41"/>
      <c r="WEI65" s="41"/>
      <c r="WEJ65" s="41"/>
      <c r="WEK65" s="41"/>
      <c r="WEL65" s="41"/>
      <c r="WEM65" s="41"/>
      <c r="WEN65" s="41"/>
      <c r="WEO65" s="41"/>
      <c r="WEP65" s="41"/>
      <c r="WEQ65" s="41"/>
      <c r="WER65" s="41"/>
      <c r="WES65" s="41"/>
      <c r="WET65" s="41"/>
      <c r="WEU65" s="41"/>
      <c r="WEV65" s="41"/>
      <c r="WEW65" s="41"/>
      <c r="WEX65" s="41"/>
      <c r="WEY65" s="41"/>
      <c r="WEZ65" s="41"/>
      <c r="WFA65" s="41"/>
      <c r="WFB65" s="41"/>
      <c r="WFC65" s="41"/>
      <c r="WFD65" s="41"/>
      <c r="WFE65" s="41"/>
      <c r="WFF65" s="41"/>
      <c r="WFG65" s="41"/>
      <c r="WFH65" s="41"/>
      <c r="WFI65" s="41"/>
      <c r="WFJ65" s="41"/>
      <c r="WFK65" s="41"/>
      <c r="WFL65" s="41"/>
      <c r="WFM65" s="41"/>
      <c r="WFN65" s="41"/>
      <c r="WFO65" s="41"/>
      <c r="WFP65" s="41"/>
      <c r="WFQ65" s="41"/>
      <c r="WFR65" s="41"/>
      <c r="WFS65" s="41"/>
      <c r="WFT65" s="41"/>
      <c r="WFU65" s="41"/>
      <c r="WFV65" s="41"/>
      <c r="WFW65" s="41"/>
      <c r="WFX65" s="41"/>
      <c r="WFY65" s="41"/>
      <c r="WFZ65" s="41"/>
      <c r="WGA65" s="41"/>
      <c r="WGB65" s="41"/>
      <c r="WGC65" s="41"/>
      <c r="WGD65" s="41"/>
      <c r="WGE65" s="41"/>
      <c r="WGF65" s="41"/>
      <c r="WGG65" s="41"/>
      <c r="WGH65" s="41"/>
      <c r="WGI65" s="41"/>
      <c r="WGJ65" s="41"/>
      <c r="WGK65" s="41"/>
      <c r="WGL65" s="41"/>
      <c r="WGM65" s="41"/>
      <c r="WGN65" s="41"/>
      <c r="WGO65" s="41"/>
      <c r="WGP65" s="41"/>
      <c r="WGQ65" s="41"/>
      <c r="WGR65" s="41"/>
      <c r="WGS65" s="41"/>
      <c r="WGT65" s="41"/>
      <c r="WGU65" s="41"/>
      <c r="WGV65" s="41"/>
      <c r="WGW65" s="41"/>
      <c r="WGX65" s="41"/>
      <c r="WGY65" s="41"/>
      <c r="WGZ65" s="41"/>
      <c r="WHA65" s="41"/>
      <c r="WHB65" s="41"/>
      <c r="WHC65" s="41"/>
      <c r="WHD65" s="41"/>
      <c r="WHE65" s="41"/>
      <c r="WHF65" s="41"/>
      <c r="WHG65" s="41"/>
      <c r="WHH65" s="41"/>
      <c r="WHI65" s="41"/>
      <c r="WHJ65" s="41"/>
      <c r="WHK65" s="41"/>
      <c r="WHL65" s="41"/>
      <c r="WHM65" s="41"/>
      <c r="WHN65" s="41"/>
      <c r="WHO65" s="41"/>
      <c r="WHP65" s="41"/>
      <c r="WHQ65" s="41"/>
      <c r="WHR65" s="41"/>
      <c r="WHS65" s="41"/>
      <c r="WHT65" s="41"/>
      <c r="WHU65" s="41"/>
      <c r="WHV65" s="41"/>
      <c r="WHW65" s="41"/>
      <c r="WHX65" s="41"/>
      <c r="WHY65" s="41"/>
      <c r="WHZ65" s="41"/>
      <c r="WIA65" s="41"/>
      <c r="WIB65" s="41"/>
      <c r="WIC65" s="41"/>
      <c r="WID65" s="41"/>
      <c r="WIE65" s="41"/>
      <c r="WIF65" s="41"/>
      <c r="WIG65" s="41"/>
      <c r="WIH65" s="41"/>
      <c r="WII65" s="41"/>
      <c r="WIJ65" s="41"/>
      <c r="WIK65" s="41"/>
      <c r="WIL65" s="41"/>
      <c r="WIM65" s="41"/>
      <c r="WIN65" s="41"/>
      <c r="WIO65" s="41"/>
      <c r="WIP65" s="41"/>
      <c r="WIQ65" s="41"/>
      <c r="WIR65" s="41"/>
      <c r="WIS65" s="41"/>
      <c r="WIT65" s="41"/>
      <c r="WIU65" s="41"/>
      <c r="WIV65" s="41"/>
      <c r="WIW65" s="41"/>
      <c r="WIX65" s="41"/>
      <c r="WIY65" s="41"/>
      <c r="WIZ65" s="41"/>
      <c r="WJA65" s="41"/>
      <c r="WJB65" s="41"/>
      <c r="WJC65" s="41"/>
      <c r="WJD65" s="41"/>
      <c r="WJE65" s="41"/>
      <c r="WJF65" s="41"/>
      <c r="WJG65" s="41"/>
      <c r="WJH65" s="41"/>
      <c r="WJI65" s="41"/>
      <c r="WJJ65" s="41"/>
      <c r="WJK65" s="41"/>
      <c r="WJL65" s="41"/>
      <c r="WJM65" s="41"/>
      <c r="WJN65" s="41"/>
      <c r="WJO65" s="41"/>
      <c r="WJP65" s="41"/>
      <c r="WJQ65" s="41"/>
      <c r="WJR65" s="41"/>
      <c r="WJS65" s="41"/>
      <c r="WJT65" s="41"/>
      <c r="WJU65" s="41"/>
      <c r="WJV65" s="41"/>
      <c r="WJW65" s="41"/>
      <c r="WJX65" s="41"/>
      <c r="WJY65" s="41"/>
      <c r="WJZ65" s="41"/>
      <c r="WKA65" s="41"/>
      <c r="WKB65" s="41"/>
      <c r="WKC65" s="41"/>
      <c r="WKD65" s="41"/>
      <c r="WKE65" s="41"/>
      <c r="WKF65" s="41"/>
      <c r="WKG65" s="41"/>
      <c r="WKH65" s="41"/>
      <c r="WKI65" s="41"/>
      <c r="WKJ65" s="41"/>
      <c r="WKK65" s="41"/>
      <c r="WKL65" s="41"/>
      <c r="WKM65" s="41"/>
      <c r="WKN65" s="41"/>
      <c r="WKO65" s="41"/>
      <c r="WKP65" s="41"/>
      <c r="WKQ65" s="41"/>
      <c r="WKR65" s="41"/>
      <c r="WKS65" s="41"/>
      <c r="WKT65" s="41"/>
      <c r="WKU65" s="41"/>
      <c r="WKV65" s="41"/>
      <c r="WKW65" s="41"/>
      <c r="WKX65" s="41"/>
      <c r="WKY65" s="41"/>
      <c r="WKZ65" s="41"/>
      <c r="WLA65" s="41"/>
      <c r="WLB65" s="41"/>
      <c r="WLC65" s="41"/>
      <c r="WLD65" s="41"/>
      <c r="WLE65" s="41"/>
      <c r="WLF65" s="41"/>
      <c r="WLG65" s="41"/>
      <c r="WLH65" s="41"/>
      <c r="WLI65" s="41"/>
      <c r="WLJ65" s="41"/>
      <c r="WLK65" s="41"/>
      <c r="WLL65" s="41"/>
      <c r="WLM65" s="41"/>
      <c r="WLN65" s="41"/>
      <c r="WLO65" s="41"/>
      <c r="WLP65" s="41"/>
      <c r="WLQ65" s="41"/>
      <c r="WLR65" s="41"/>
      <c r="WLS65" s="41"/>
      <c r="WLT65" s="41"/>
      <c r="WLU65" s="41"/>
      <c r="WLV65" s="41"/>
      <c r="WLW65" s="41"/>
      <c r="WLX65" s="41"/>
      <c r="WLY65" s="41"/>
      <c r="WLZ65" s="41"/>
      <c r="WMA65" s="41"/>
      <c r="WMB65" s="41"/>
      <c r="WMC65" s="41"/>
      <c r="WMD65" s="41"/>
      <c r="WME65" s="41"/>
      <c r="WMF65" s="41"/>
      <c r="WMG65" s="41"/>
      <c r="WMH65" s="41"/>
      <c r="WMI65" s="41"/>
      <c r="WMJ65" s="41"/>
      <c r="WMK65" s="41"/>
      <c r="WML65" s="41"/>
      <c r="WMM65" s="41"/>
      <c r="WMN65" s="41"/>
      <c r="WMO65" s="41"/>
      <c r="WMP65" s="41"/>
      <c r="WMQ65" s="41"/>
      <c r="WMR65" s="41"/>
      <c r="WMS65" s="41"/>
      <c r="WMT65" s="41"/>
      <c r="WMU65" s="41"/>
      <c r="WMV65" s="41"/>
      <c r="WMW65" s="41"/>
      <c r="WMX65" s="41"/>
      <c r="WMY65" s="41"/>
      <c r="WMZ65" s="41"/>
      <c r="WNA65" s="41"/>
      <c r="WNB65" s="41"/>
      <c r="WNC65" s="41"/>
      <c r="WND65" s="41"/>
      <c r="WNE65" s="41"/>
      <c r="WNF65" s="41"/>
      <c r="WNG65" s="41"/>
      <c r="WNH65" s="41"/>
      <c r="WNI65" s="41"/>
      <c r="WNJ65" s="41"/>
      <c r="WNK65" s="41"/>
      <c r="WNL65" s="41"/>
      <c r="WNM65" s="41"/>
      <c r="WNN65" s="41"/>
      <c r="WNO65" s="41"/>
      <c r="WNP65" s="41"/>
      <c r="WNQ65" s="41"/>
      <c r="WNR65" s="41"/>
      <c r="WNS65" s="41"/>
      <c r="WNT65" s="41"/>
      <c r="WNU65" s="41"/>
      <c r="WNV65" s="41"/>
      <c r="WNW65" s="41"/>
      <c r="WNX65" s="41"/>
      <c r="WNY65" s="41"/>
      <c r="WNZ65" s="41"/>
      <c r="WOA65" s="41"/>
      <c r="WOB65" s="41"/>
      <c r="WOC65" s="41"/>
      <c r="WOD65" s="41"/>
      <c r="WOE65" s="41"/>
      <c r="WOF65" s="41"/>
      <c r="WOG65" s="41"/>
      <c r="WOH65" s="41"/>
      <c r="WOI65" s="41"/>
      <c r="WOJ65" s="41"/>
      <c r="WOK65" s="41"/>
      <c r="WOL65" s="41"/>
      <c r="WOM65" s="41"/>
      <c r="WON65" s="41"/>
      <c r="WOO65" s="41"/>
      <c r="WOP65" s="41"/>
      <c r="WOQ65" s="41"/>
      <c r="WOR65" s="41"/>
      <c r="WOS65" s="41"/>
      <c r="WOT65" s="41"/>
      <c r="WOU65" s="41"/>
      <c r="WOV65" s="41"/>
      <c r="WOW65" s="41"/>
      <c r="WOX65" s="41"/>
      <c r="WOY65" s="41"/>
      <c r="WOZ65" s="41"/>
      <c r="WPA65" s="41"/>
      <c r="WPB65" s="41"/>
      <c r="WPC65" s="41"/>
      <c r="WPD65" s="41"/>
      <c r="WPE65" s="41"/>
      <c r="WPF65" s="41"/>
      <c r="WPG65" s="41"/>
      <c r="WPH65" s="41"/>
      <c r="WPI65" s="41"/>
      <c r="WPJ65" s="41"/>
      <c r="WPK65" s="41"/>
      <c r="WPL65" s="41"/>
      <c r="WPM65" s="41"/>
      <c r="WPN65" s="41"/>
      <c r="WPO65" s="41"/>
      <c r="WPP65" s="41"/>
      <c r="WPQ65" s="41"/>
      <c r="WPR65" s="41"/>
      <c r="WPS65" s="41"/>
      <c r="WPT65" s="41"/>
      <c r="WPU65" s="41"/>
      <c r="WPV65" s="41"/>
      <c r="WPW65" s="41"/>
      <c r="WPX65" s="41"/>
      <c r="WPY65" s="41"/>
      <c r="WPZ65" s="41"/>
      <c r="WQA65" s="41"/>
      <c r="WQB65" s="41"/>
      <c r="WQC65" s="41"/>
      <c r="WQD65" s="41"/>
      <c r="WQE65" s="41"/>
      <c r="WQF65" s="41"/>
      <c r="WQG65" s="41"/>
      <c r="WQH65" s="41"/>
      <c r="WQI65" s="41"/>
      <c r="WQJ65" s="41"/>
      <c r="WQK65" s="41"/>
      <c r="WQL65" s="41"/>
      <c r="WQM65" s="41"/>
      <c r="WQN65" s="41"/>
      <c r="WQO65" s="41"/>
      <c r="WQP65" s="41"/>
      <c r="WQQ65" s="41"/>
      <c r="WQR65" s="41"/>
      <c r="WQS65" s="41"/>
      <c r="WQT65" s="41"/>
      <c r="WQU65" s="41"/>
      <c r="WQV65" s="41"/>
      <c r="WQW65" s="41"/>
      <c r="WQX65" s="41"/>
      <c r="WQY65" s="41"/>
      <c r="WQZ65" s="41"/>
      <c r="WRA65" s="41"/>
      <c r="WRB65" s="41"/>
      <c r="WRC65" s="41"/>
      <c r="WRD65" s="41"/>
      <c r="WRE65" s="41"/>
      <c r="WRF65" s="41"/>
      <c r="WRG65" s="41"/>
      <c r="WRH65" s="41"/>
      <c r="WRI65" s="41"/>
      <c r="WRJ65" s="41"/>
      <c r="WRK65" s="41"/>
      <c r="WRL65" s="41"/>
      <c r="WRM65" s="41"/>
      <c r="WRN65" s="41"/>
      <c r="WRO65" s="41"/>
      <c r="WRP65" s="41"/>
      <c r="WRQ65" s="41"/>
      <c r="WRR65" s="41"/>
      <c r="WRS65" s="41"/>
      <c r="WRT65" s="41"/>
      <c r="WRU65" s="41"/>
      <c r="WRV65" s="41"/>
      <c r="WRW65" s="41"/>
      <c r="WRX65" s="41"/>
      <c r="WRY65" s="41"/>
      <c r="WRZ65" s="41"/>
      <c r="WSA65" s="41"/>
      <c r="WSB65" s="41"/>
      <c r="WSC65" s="41"/>
      <c r="WSD65" s="41"/>
      <c r="WSE65" s="41"/>
      <c r="WSF65" s="41"/>
      <c r="WSG65" s="41"/>
      <c r="WSH65" s="41"/>
      <c r="WSI65" s="41"/>
      <c r="WSJ65" s="41"/>
      <c r="WSK65" s="41"/>
      <c r="WSL65" s="41"/>
      <c r="WSM65" s="41"/>
      <c r="WSN65" s="41"/>
      <c r="WSO65" s="41"/>
      <c r="WSP65" s="41"/>
      <c r="WSQ65" s="41"/>
      <c r="WSR65" s="41"/>
      <c r="WSS65" s="41"/>
      <c r="WST65" s="41"/>
      <c r="WSU65" s="41"/>
      <c r="WSV65" s="41"/>
      <c r="WSW65" s="41"/>
      <c r="WSX65" s="41"/>
      <c r="WSY65" s="41"/>
      <c r="WSZ65" s="41"/>
      <c r="WTA65" s="41"/>
      <c r="WTB65" s="41"/>
      <c r="WTC65" s="41"/>
      <c r="WTD65" s="41"/>
      <c r="WTE65" s="41"/>
      <c r="WTF65" s="41"/>
      <c r="WTG65" s="41"/>
      <c r="WTH65" s="41"/>
      <c r="WTI65" s="41"/>
      <c r="WTJ65" s="41"/>
      <c r="WTK65" s="41"/>
      <c r="WTL65" s="41"/>
      <c r="WTM65" s="41"/>
      <c r="WTN65" s="41"/>
      <c r="WTO65" s="41"/>
      <c r="WTP65" s="41"/>
      <c r="WTQ65" s="41"/>
      <c r="WTR65" s="41"/>
      <c r="WTS65" s="41"/>
      <c r="WTT65" s="41"/>
      <c r="WTU65" s="41"/>
      <c r="WTV65" s="41"/>
      <c r="WTW65" s="41"/>
      <c r="WTX65" s="41"/>
      <c r="WTY65" s="41"/>
      <c r="WTZ65" s="41"/>
      <c r="WUA65" s="41"/>
      <c r="WUB65" s="41"/>
      <c r="WUC65" s="41"/>
      <c r="WUD65" s="41"/>
      <c r="WUE65" s="41"/>
      <c r="WUF65" s="41"/>
      <c r="WUG65" s="41"/>
      <c r="WUH65" s="41"/>
      <c r="WUI65" s="41"/>
      <c r="WUJ65" s="41"/>
      <c r="WUK65" s="41"/>
      <c r="WUL65" s="41"/>
      <c r="WUM65" s="41"/>
      <c r="WUN65" s="41"/>
      <c r="WUO65" s="41"/>
      <c r="WUP65" s="41"/>
      <c r="WUQ65" s="41"/>
      <c r="WUR65" s="41"/>
      <c r="WUS65" s="41"/>
      <c r="WUT65" s="41"/>
      <c r="WUU65" s="41"/>
      <c r="WUV65" s="41"/>
      <c r="WUW65" s="41"/>
      <c r="WUX65" s="41"/>
      <c r="WUY65" s="41"/>
      <c r="WUZ65" s="41"/>
      <c r="WVA65" s="41"/>
      <c r="WVB65" s="41"/>
      <c r="WVC65" s="41"/>
      <c r="WVD65" s="41"/>
      <c r="WVE65" s="41"/>
      <c r="WVF65" s="41"/>
      <c r="WVG65" s="41"/>
      <c r="WVH65" s="41"/>
      <c r="WVI65" s="41"/>
      <c r="WVJ65" s="41"/>
      <c r="WVK65" s="41"/>
      <c r="WVL65" s="41"/>
      <c r="WVM65" s="41"/>
      <c r="WVN65" s="41"/>
      <c r="WVO65" s="41"/>
      <c r="WVP65" s="41"/>
      <c r="WVQ65" s="41"/>
      <c r="WVR65" s="41"/>
      <c r="WVS65" s="41"/>
      <c r="WVT65" s="41"/>
      <c r="WVU65" s="41"/>
      <c r="WVV65" s="41"/>
      <c r="WVW65" s="41"/>
      <c r="WVX65" s="41"/>
      <c r="WVY65" s="41"/>
      <c r="WVZ65" s="41"/>
      <c r="WWA65" s="41"/>
      <c r="WWB65" s="41"/>
      <c r="WWC65" s="41"/>
      <c r="WWD65" s="41"/>
      <c r="WWE65" s="41"/>
      <c r="WWF65" s="41"/>
      <c r="WWG65" s="41"/>
      <c r="WWH65" s="41"/>
      <c r="WWI65" s="41"/>
      <c r="WWJ65" s="41"/>
      <c r="WWK65" s="41"/>
      <c r="WWL65" s="41"/>
      <c r="WWM65" s="41"/>
      <c r="WWN65" s="41"/>
      <c r="WWO65" s="41"/>
      <c r="WWP65" s="41"/>
      <c r="WWQ65" s="41"/>
      <c r="WWR65" s="41"/>
      <c r="WWS65" s="41"/>
      <c r="WWT65" s="41"/>
      <c r="WWU65" s="41"/>
      <c r="WWV65" s="41"/>
      <c r="WWW65" s="41"/>
      <c r="WWX65" s="41"/>
      <c r="WWY65" s="41"/>
      <c r="WWZ65" s="41"/>
      <c r="WXA65" s="41"/>
      <c r="WXB65" s="41"/>
      <c r="WXC65" s="41"/>
      <c r="WXD65" s="41"/>
      <c r="WXE65" s="41"/>
      <c r="WXF65" s="41"/>
      <c r="WXG65" s="41"/>
      <c r="WXH65" s="41"/>
      <c r="WXI65" s="41"/>
      <c r="WXJ65" s="41"/>
      <c r="WXK65" s="41"/>
      <c r="WXL65" s="41"/>
      <c r="WXM65" s="41"/>
      <c r="WXN65" s="41"/>
      <c r="WXO65" s="41"/>
      <c r="WXP65" s="41"/>
      <c r="WXQ65" s="41"/>
      <c r="WXR65" s="41"/>
      <c r="WXS65" s="41"/>
      <c r="WXT65" s="41"/>
      <c r="WXU65" s="41"/>
      <c r="WXV65" s="41"/>
      <c r="WXW65" s="41"/>
      <c r="WXX65" s="41"/>
      <c r="WXY65" s="41"/>
      <c r="WXZ65" s="41"/>
      <c r="WYA65" s="41"/>
      <c r="WYB65" s="41"/>
      <c r="WYC65" s="41"/>
      <c r="WYD65" s="41"/>
      <c r="WYE65" s="41"/>
      <c r="WYF65" s="41"/>
      <c r="WYG65" s="41"/>
      <c r="WYH65" s="41"/>
      <c r="WYI65" s="41"/>
      <c r="WYJ65" s="41"/>
      <c r="WYK65" s="41"/>
      <c r="WYL65" s="41"/>
      <c r="WYM65" s="41"/>
      <c r="WYN65" s="41"/>
      <c r="WYO65" s="41"/>
      <c r="WYP65" s="41"/>
      <c r="WYQ65" s="41"/>
      <c r="WYR65" s="41"/>
      <c r="WYS65" s="41"/>
      <c r="WYT65" s="41"/>
      <c r="WYU65" s="41"/>
      <c r="WYV65" s="41"/>
      <c r="WYW65" s="41"/>
      <c r="WYX65" s="41"/>
      <c r="WYY65" s="41"/>
      <c r="WYZ65" s="41"/>
      <c r="WZA65" s="41"/>
      <c r="WZB65" s="41"/>
      <c r="WZC65" s="41"/>
      <c r="WZD65" s="41"/>
      <c r="WZE65" s="41"/>
      <c r="WZF65" s="41"/>
      <c r="WZG65" s="41"/>
      <c r="WZH65" s="41"/>
      <c r="WZI65" s="41"/>
      <c r="WZJ65" s="41"/>
      <c r="WZK65" s="41"/>
      <c r="WZL65" s="41"/>
      <c r="WZM65" s="41"/>
      <c r="WZN65" s="41"/>
      <c r="WZO65" s="41"/>
      <c r="WZP65" s="41"/>
      <c r="WZQ65" s="41"/>
      <c r="WZR65" s="41"/>
      <c r="WZS65" s="41"/>
      <c r="WZT65" s="41"/>
      <c r="WZU65" s="41"/>
      <c r="WZV65" s="41"/>
      <c r="WZW65" s="41"/>
      <c r="WZX65" s="41"/>
      <c r="WZY65" s="41"/>
      <c r="WZZ65" s="41"/>
      <c r="XAA65" s="41"/>
      <c r="XAB65" s="41"/>
      <c r="XAC65" s="41"/>
      <c r="XAD65" s="41"/>
      <c r="XAE65" s="41"/>
      <c r="XAF65" s="41"/>
      <c r="XAG65" s="41"/>
      <c r="XAH65" s="41"/>
      <c r="XAI65" s="41"/>
      <c r="XAJ65" s="41"/>
      <c r="XAK65" s="41"/>
      <c r="XAL65" s="41"/>
      <c r="XAM65" s="41"/>
      <c r="XAN65" s="41"/>
      <c r="XAO65" s="41"/>
      <c r="XAP65" s="41"/>
      <c r="XAQ65" s="41"/>
      <c r="XAR65" s="41"/>
      <c r="XAS65" s="41"/>
      <c r="XAT65" s="41"/>
      <c r="XAU65" s="41"/>
      <c r="XAV65" s="41"/>
      <c r="XAW65" s="41"/>
      <c r="XAX65" s="41"/>
      <c r="XAY65" s="41"/>
      <c r="XAZ65" s="41"/>
      <c r="XBA65" s="41"/>
      <c r="XBB65" s="41"/>
      <c r="XBC65" s="41"/>
      <c r="XBD65" s="41"/>
      <c r="XBE65" s="41"/>
      <c r="XBF65" s="41"/>
      <c r="XBG65" s="41"/>
      <c r="XBH65" s="41"/>
      <c r="XBI65" s="41"/>
      <c r="XBJ65" s="41"/>
      <c r="XBK65" s="41"/>
      <c r="XBL65" s="41"/>
      <c r="XBM65" s="41"/>
      <c r="XBN65" s="41"/>
      <c r="XBO65" s="41"/>
      <c r="XBP65" s="41"/>
      <c r="XBQ65" s="41"/>
      <c r="XBR65" s="41"/>
      <c r="XBS65" s="41"/>
      <c r="XBT65" s="41"/>
      <c r="XBU65" s="41"/>
      <c r="XBV65" s="41"/>
      <c r="XBW65" s="41"/>
      <c r="XBX65" s="41"/>
      <c r="XBY65" s="41"/>
      <c r="XBZ65" s="41"/>
      <c r="XCA65" s="41"/>
      <c r="XCB65" s="41"/>
      <c r="XCC65" s="41"/>
      <c r="XCD65" s="41"/>
      <c r="XCE65" s="41"/>
      <c r="XCF65" s="41"/>
      <c r="XCG65" s="41"/>
      <c r="XCH65" s="41"/>
      <c r="XCI65" s="41"/>
      <c r="XCJ65" s="41"/>
      <c r="XCK65" s="41"/>
      <c r="XCL65" s="41"/>
      <c r="XCM65" s="41"/>
      <c r="XCN65" s="41"/>
      <c r="XCO65" s="41"/>
      <c r="XCP65" s="41"/>
      <c r="XCQ65" s="41"/>
      <c r="XCR65" s="41"/>
      <c r="XCS65" s="41"/>
      <c r="XCT65" s="41"/>
      <c r="XCU65" s="41"/>
      <c r="XCV65" s="41"/>
      <c r="XCW65" s="41"/>
      <c r="XCX65" s="41"/>
      <c r="XCY65" s="41"/>
      <c r="XCZ65" s="41"/>
      <c r="XDA65" s="41"/>
      <c r="XDB65" s="41"/>
      <c r="XDC65" s="41"/>
      <c r="XDD65" s="41"/>
      <c r="XDE65" s="41"/>
      <c r="XDF65" s="41"/>
      <c r="XDG65" s="41"/>
      <c r="XDH65" s="41"/>
      <c r="XDI65" s="41"/>
      <c r="XDJ65" s="41"/>
      <c r="XDK65" s="41"/>
      <c r="XDL65" s="41"/>
      <c r="XDM65" s="41"/>
      <c r="XDN65" s="41"/>
      <c r="XDO65" s="41"/>
      <c r="XDP65" s="41"/>
      <c r="XDQ65" s="41"/>
      <c r="XDR65" s="41"/>
      <c r="XDS65" s="41"/>
      <c r="XDT65" s="41"/>
      <c r="XDU65" s="41"/>
      <c r="XDV65" s="41"/>
    </row>
    <row r="66" spans="1:16350" s="78" customFormat="1" ht="15" customHeight="1" x14ac:dyDescent="0.25">
      <c r="A66" s="41"/>
      <c r="B66" s="34" t="s">
        <v>275</v>
      </c>
      <c r="C66" s="34"/>
      <c r="D66" s="34"/>
      <c r="E66" s="34"/>
      <c r="F66" s="34"/>
      <c r="G66" s="34"/>
      <c r="H66" s="34"/>
      <c r="I66" s="34"/>
      <c r="J66" s="34"/>
      <c r="K66" s="34"/>
      <c r="L66" s="34"/>
      <c r="M66" s="34"/>
      <c r="N66" s="34"/>
      <c r="O66" s="34"/>
      <c r="P66" s="34"/>
      <c r="Q66" s="34"/>
      <c r="R66" s="34"/>
      <c r="S66" s="34"/>
      <c r="T66" s="365"/>
      <c r="U66" s="365"/>
      <c r="V66" s="287"/>
      <c r="W66" s="222"/>
      <c r="X66" s="253"/>
      <c r="Y66" s="253"/>
      <c r="Z66" s="222"/>
      <c r="AA66" s="222"/>
      <c r="AB66" s="222"/>
      <c r="AC66" s="222"/>
      <c r="AD66" s="222"/>
      <c r="AE66" s="222"/>
      <c r="AF66" s="347"/>
      <c r="AG66" s="347"/>
      <c r="AH66" s="347"/>
      <c r="AI66" s="222"/>
      <c r="AJ66" s="222"/>
      <c r="AK66" s="347"/>
      <c r="AL66" s="347"/>
      <c r="AM66" s="347"/>
      <c r="AN66" s="222"/>
      <c r="AO66" s="347"/>
      <c r="AP66" s="347"/>
      <c r="AQ66" s="347"/>
      <c r="AR66" s="222"/>
      <c r="AS66" s="222"/>
      <c r="AT66" s="222"/>
      <c r="AU66" s="222"/>
      <c r="AV66" s="222"/>
      <c r="AW66" s="222"/>
      <c r="AX66" s="222"/>
      <c r="AY66"/>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41"/>
      <c r="LR66" s="41"/>
      <c r="LS66" s="41"/>
      <c r="LT66" s="41"/>
      <c r="LU66" s="41"/>
      <c r="LV66" s="41"/>
      <c r="LW66" s="41"/>
      <c r="LX66" s="41"/>
      <c r="LY66" s="41"/>
      <c r="LZ66" s="41"/>
      <c r="MA66" s="41"/>
      <c r="MB66" s="41"/>
      <c r="MC66" s="41"/>
      <c r="MD66" s="41"/>
      <c r="ME66" s="41"/>
      <c r="MF66" s="41"/>
      <c r="MG66" s="41"/>
      <c r="MH66" s="41"/>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41"/>
      <c r="SD66" s="41"/>
      <c r="SE66" s="41"/>
      <c r="SF66" s="41"/>
      <c r="SG66" s="41"/>
      <c r="SH66" s="41"/>
      <c r="SI66" s="41"/>
      <c r="SJ66" s="41"/>
      <c r="SK66" s="41"/>
      <c r="SL66" s="41"/>
      <c r="SM66" s="41"/>
      <c r="SN66" s="41"/>
      <c r="SO66" s="41"/>
      <c r="SP66" s="41"/>
      <c r="SQ66" s="41"/>
      <c r="SR66" s="41"/>
      <c r="SS66" s="41"/>
      <c r="ST66" s="41"/>
      <c r="SU66" s="41"/>
      <c r="SV66" s="41"/>
      <c r="SW66" s="41"/>
      <c r="SX66" s="41"/>
      <c r="SY66" s="41"/>
      <c r="SZ66" s="41"/>
      <c r="TA66" s="41"/>
      <c r="TB66" s="41"/>
      <c r="TC66" s="41"/>
      <c r="TD66" s="41"/>
      <c r="TE66" s="41"/>
      <c r="TF66" s="41"/>
      <c r="TG66" s="41"/>
      <c r="TH66" s="41"/>
      <c r="TI66" s="41"/>
      <c r="TJ66" s="41"/>
      <c r="TK66" s="41"/>
      <c r="TL66" s="41"/>
      <c r="TM66" s="41"/>
      <c r="TN66" s="41"/>
      <c r="TO66" s="41"/>
      <c r="TP66" s="41"/>
      <c r="TQ66" s="41"/>
      <c r="TR66" s="41"/>
      <c r="TS66" s="41"/>
      <c r="TT66" s="41"/>
      <c r="TU66" s="41"/>
      <c r="TV66" s="41"/>
      <c r="TW66" s="41"/>
      <c r="TX66" s="41"/>
      <c r="TY66" s="41"/>
      <c r="TZ66" s="41"/>
      <c r="UA66" s="41"/>
      <c r="UB66" s="41"/>
      <c r="UC66" s="41"/>
      <c r="UD66" s="41"/>
      <c r="UE66" s="41"/>
      <c r="UF66" s="41"/>
      <c r="UG66" s="41"/>
      <c r="UH66" s="41"/>
      <c r="UI66" s="41"/>
      <c r="UJ66" s="41"/>
      <c r="UK66" s="41"/>
      <c r="UL66" s="41"/>
      <c r="UM66" s="41"/>
      <c r="UN66" s="41"/>
      <c r="UO66" s="41"/>
      <c r="UP66" s="41"/>
      <c r="UQ66" s="41"/>
      <c r="UR66" s="41"/>
      <c r="US66" s="41"/>
      <c r="UT66" s="41"/>
      <c r="UU66" s="41"/>
      <c r="UV66" s="41"/>
      <c r="UW66" s="41"/>
      <c r="UX66" s="41"/>
      <c r="UY66" s="41"/>
      <c r="UZ66" s="41"/>
      <c r="VA66" s="41"/>
      <c r="VB66" s="41"/>
      <c r="VC66" s="41"/>
      <c r="VD66" s="41"/>
      <c r="VE66" s="41"/>
      <c r="VF66" s="41"/>
      <c r="VG66" s="41"/>
      <c r="VH66" s="41"/>
      <c r="VI66" s="41"/>
      <c r="VJ66" s="41"/>
      <c r="VK66" s="41"/>
      <c r="VL66" s="41"/>
      <c r="VM66" s="41"/>
      <c r="VN66" s="41"/>
      <c r="VO66" s="41"/>
      <c r="VP66" s="41"/>
      <c r="VQ66" s="41"/>
      <c r="VR66" s="41"/>
      <c r="VS66" s="41"/>
      <c r="VT66" s="41"/>
      <c r="VU66" s="41"/>
      <c r="VV66" s="41"/>
      <c r="VW66" s="41"/>
      <c r="VX66" s="41"/>
      <c r="VY66" s="41"/>
      <c r="VZ66" s="41"/>
      <c r="WA66" s="41"/>
      <c r="WB66" s="41"/>
      <c r="WC66" s="41"/>
      <c r="WD66" s="41"/>
      <c r="WE66" s="41"/>
      <c r="WF66" s="41"/>
      <c r="WG66" s="41"/>
      <c r="WH66" s="41"/>
      <c r="WI66" s="41"/>
      <c r="WJ66" s="41"/>
      <c r="WK66" s="41"/>
      <c r="WL66" s="41"/>
      <c r="WM66" s="41"/>
      <c r="WN66" s="41"/>
      <c r="WO66" s="41"/>
      <c r="WP66" s="41"/>
      <c r="WQ66" s="41"/>
      <c r="WR66" s="41"/>
      <c r="WS66" s="41"/>
      <c r="WT66" s="41"/>
      <c r="WU66" s="41"/>
      <c r="WV66" s="41"/>
      <c r="WW66" s="41"/>
      <c r="WX66" s="41"/>
      <c r="WY66" s="41"/>
      <c r="WZ66" s="41"/>
      <c r="XA66" s="41"/>
      <c r="XB66" s="41"/>
      <c r="XC66" s="41"/>
      <c r="XD66" s="41"/>
      <c r="XE66" s="41"/>
      <c r="XF66" s="41"/>
      <c r="XG66" s="41"/>
      <c r="XH66" s="41"/>
      <c r="XI66" s="41"/>
      <c r="XJ66" s="41"/>
      <c r="XK66" s="41"/>
      <c r="XL66" s="41"/>
      <c r="XM66" s="41"/>
      <c r="XN66" s="41"/>
      <c r="XO66" s="41"/>
      <c r="XP66" s="41"/>
      <c r="XQ66" s="41"/>
      <c r="XR66" s="41"/>
      <c r="XS66" s="41"/>
      <c r="XT66" s="41"/>
      <c r="XU66" s="41"/>
      <c r="XV66" s="41"/>
      <c r="XW66" s="41"/>
      <c r="XX66" s="41"/>
      <c r="XY66" s="41"/>
      <c r="XZ66" s="41"/>
      <c r="YA66" s="41"/>
      <c r="YB66" s="41"/>
      <c r="YC66" s="41"/>
      <c r="YD66" s="41"/>
      <c r="YE66" s="41"/>
      <c r="YF66" s="41"/>
      <c r="YG66" s="41"/>
      <c r="YH66" s="41"/>
      <c r="YI66" s="41"/>
      <c r="YJ66" s="41"/>
      <c r="YK66" s="41"/>
      <c r="YL66" s="41"/>
      <c r="YM66" s="41"/>
      <c r="YN66" s="41"/>
      <c r="YO66" s="41"/>
      <c r="YP66" s="41"/>
      <c r="YQ66" s="41"/>
      <c r="YR66" s="41"/>
      <c r="YS66" s="41"/>
      <c r="YT66" s="41"/>
      <c r="YU66" s="41"/>
      <c r="YV66" s="41"/>
      <c r="YW66" s="41"/>
      <c r="YX66" s="41"/>
      <c r="YY66" s="41"/>
      <c r="YZ66" s="41"/>
      <c r="ZA66" s="41"/>
      <c r="ZB66" s="41"/>
      <c r="ZC66" s="41"/>
      <c r="ZD66" s="41"/>
      <c r="ZE66" s="41"/>
      <c r="ZF66" s="41"/>
      <c r="ZG66" s="41"/>
      <c r="ZH66" s="41"/>
      <c r="ZI66" s="41"/>
      <c r="ZJ66" s="41"/>
      <c r="ZK66" s="41"/>
      <c r="ZL66" s="41"/>
      <c r="ZM66" s="41"/>
      <c r="ZN66" s="41"/>
      <c r="ZO66" s="41"/>
      <c r="ZP66" s="41"/>
      <c r="ZQ66" s="41"/>
      <c r="ZR66" s="41"/>
      <c r="ZS66" s="41"/>
      <c r="ZT66" s="41"/>
      <c r="ZU66" s="41"/>
      <c r="ZV66" s="41"/>
      <c r="ZW66" s="41"/>
      <c r="ZX66" s="41"/>
      <c r="ZY66" s="41"/>
      <c r="ZZ66" s="41"/>
      <c r="AAA66" s="41"/>
      <c r="AAB66" s="41"/>
      <c r="AAC66" s="41"/>
      <c r="AAD66" s="41"/>
      <c r="AAE66" s="41"/>
      <c r="AAF66" s="41"/>
      <c r="AAG66" s="41"/>
      <c r="AAH66" s="41"/>
      <c r="AAI66" s="41"/>
      <c r="AAJ66" s="41"/>
      <c r="AAK66" s="41"/>
      <c r="AAL66" s="41"/>
      <c r="AAM66" s="41"/>
      <c r="AAN66" s="41"/>
      <c r="AAO66" s="41"/>
      <c r="AAP66" s="41"/>
      <c r="AAQ66" s="41"/>
      <c r="AAR66" s="41"/>
      <c r="AAS66" s="41"/>
      <c r="AAT66" s="41"/>
      <c r="AAU66" s="41"/>
      <c r="AAV66" s="41"/>
      <c r="AAW66" s="41"/>
      <c r="AAX66" s="41"/>
      <c r="AAY66" s="41"/>
      <c r="AAZ66" s="41"/>
      <c r="ABA66" s="41"/>
      <c r="ABB66" s="41"/>
      <c r="ABC66" s="41"/>
      <c r="ABD66" s="41"/>
      <c r="ABE66" s="41"/>
      <c r="ABF66" s="41"/>
      <c r="ABG66" s="41"/>
      <c r="ABH66" s="41"/>
      <c r="ABI66" s="41"/>
      <c r="ABJ66" s="41"/>
      <c r="ABK66" s="41"/>
      <c r="ABL66" s="41"/>
      <c r="ABM66" s="41"/>
      <c r="ABN66" s="41"/>
      <c r="ABO66" s="41"/>
      <c r="ABP66" s="41"/>
      <c r="ABQ66" s="41"/>
      <c r="ABR66" s="41"/>
      <c r="ABS66" s="41"/>
      <c r="ABT66" s="41"/>
      <c r="ABU66" s="41"/>
      <c r="ABV66" s="41"/>
      <c r="ABW66" s="41"/>
      <c r="ABX66" s="41"/>
      <c r="ABY66" s="41"/>
      <c r="ABZ66" s="41"/>
      <c r="ACA66" s="41"/>
      <c r="ACB66" s="41"/>
      <c r="ACC66" s="41"/>
      <c r="ACD66" s="41"/>
      <c r="ACE66" s="41"/>
      <c r="ACF66" s="41"/>
      <c r="ACG66" s="41"/>
      <c r="ACH66" s="41"/>
      <c r="ACI66" s="41"/>
      <c r="ACJ66" s="41"/>
      <c r="ACK66" s="41"/>
      <c r="ACL66" s="41"/>
      <c r="ACM66" s="41"/>
      <c r="ACN66" s="41"/>
      <c r="ACO66" s="41"/>
      <c r="ACP66" s="41"/>
      <c r="ACQ66" s="41"/>
      <c r="ACR66" s="41"/>
      <c r="ACS66" s="41"/>
      <c r="ACT66" s="41"/>
      <c r="ACU66" s="41"/>
      <c r="ACV66" s="41"/>
      <c r="ACW66" s="41"/>
      <c r="ACX66" s="41"/>
      <c r="ACY66" s="41"/>
      <c r="ACZ66" s="41"/>
      <c r="ADA66" s="41"/>
      <c r="ADB66" s="41"/>
      <c r="ADC66" s="41"/>
      <c r="ADD66" s="41"/>
      <c r="ADE66" s="41"/>
      <c r="ADF66" s="41"/>
      <c r="ADG66" s="41"/>
      <c r="ADH66" s="41"/>
      <c r="ADI66" s="41"/>
      <c r="ADJ66" s="41"/>
      <c r="ADK66" s="41"/>
      <c r="ADL66" s="41"/>
      <c r="ADM66" s="41"/>
      <c r="ADN66" s="41"/>
      <c r="ADO66" s="41"/>
      <c r="ADP66" s="41"/>
      <c r="ADQ66" s="41"/>
      <c r="ADR66" s="41"/>
      <c r="ADS66" s="41"/>
      <c r="ADT66" s="41"/>
      <c r="ADU66" s="41"/>
      <c r="ADV66" s="41"/>
      <c r="ADW66" s="41"/>
      <c r="ADX66" s="41"/>
      <c r="ADY66" s="41"/>
      <c r="ADZ66" s="41"/>
      <c r="AEA66" s="41"/>
      <c r="AEB66" s="41"/>
      <c r="AEC66" s="41"/>
      <c r="AED66" s="41"/>
      <c r="AEE66" s="41"/>
      <c r="AEF66" s="41"/>
      <c r="AEG66" s="41"/>
      <c r="AEH66" s="41"/>
      <c r="AEI66" s="41"/>
      <c r="AEJ66" s="41"/>
      <c r="AEK66" s="41"/>
      <c r="AEL66" s="41"/>
      <c r="AEM66" s="41"/>
      <c r="AEN66" s="41"/>
      <c r="AEO66" s="41"/>
      <c r="AEP66" s="41"/>
      <c r="AEQ66" s="41"/>
      <c r="AER66" s="41"/>
      <c r="AES66" s="41"/>
      <c r="AET66" s="41"/>
      <c r="AEU66" s="41"/>
      <c r="AEV66" s="41"/>
      <c r="AEW66" s="41"/>
      <c r="AEX66" s="41"/>
      <c r="AEY66" s="41"/>
      <c r="AEZ66" s="41"/>
      <c r="AFA66" s="41"/>
      <c r="AFB66" s="41"/>
      <c r="AFC66" s="41"/>
      <c r="AFD66" s="41"/>
      <c r="AFE66" s="41"/>
      <c r="AFF66" s="41"/>
      <c r="AFG66" s="41"/>
      <c r="AFH66" s="41"/>
      <c r="AFI66" s="41"/>
      <c r="AFJ66" s="41"/>
      <c r="AFK66" s="41"/>
      <c r="AFL66" s="41"/>
      <c r="AFM66" s="41"/>
      <c r="AFN66" s="41"/>
      <c r="AFO66" s="41"/>
      <c r="AFP66" s="41"/>
      <c r="AFQ66" s="41"/>
      <c r="AFR66" s="41"/>
      <c r="AFS66" s="41"/>
      <c r="AFT66" s="41"/>
      <c r="AFU66" s="41"/>
      <c r="AFV66" s="41"/>
      <c r="AFW66" s="41"/>
      <c r="AFX66" s="41"/>
      <c r="AFY66" s="41"/>
      <c r="AFZ66" s="41"/>
      <c r="AGA66" s="41"/>
      <c r="AGB66" s="41"/>
      <c r="AGC66" s="41"/>
      <c r="AGD66" s="41"/>
      <c r="AGE66" s="41"/>
      <c r="AGF66" s="41"/>
      <c r="AGG66" s="41"/>
      <c r="AGH66" s="41"/>
      <c r="AGI66" s="41"/>
      <c r="AGJ66" s="41"/>
      <c r="AGK66" s="41"/>
      <c r="AGL66" s="41"/>
      <c r="AGM66" s="41"/>
      <c r="AGN66" s="41"/>
      <c r="AGO66" s="41"/>
      <c r="AGP66" s="41"/>
      <c r="AGQ66" s="41"/>
      <c r="AGR66" s="41"/>
      <c r="AGS66" s="41"/>
      <c r="AGT66" s="41"/>
      <c r="AGU66" s="41"/>
      <c r="AGV66" s="41"/>
      <c r="AGW66" s="41"/>
      <c r="AGX66" s="41"/>
      <c r="AGY66" s="41"/>
      <c r="AGZ66" s="41"/>
      <c r="AHA66" s="41"/>
      <c r="AHB66" s="41"/>
      <c r="AHC66" s="41"/>
      <c r="AHD66" s="41"/>
      <c r="AHE66" s="41"/>
      <c r="AHF66" s="41"/>
      <c r="AHG66" s="41"/>
      <c r="AHH66" s="41"/>
      <c r="AHI66" s="41"/>
      <c r="AHJ66" s="41"/>
      <c r="AHK66" s="41"/>
      <c r="AHL66" s="41"/>
      <c r="AHM66" s="41"/>
      <c r="AHN66" s="41"/>
      <c r="AHO66" s="41"/>
      <c r="AHP66" s="41"/>
      <c r="AHQ66" s="41"/>
      <c r="AHR66" s="41"/>
      <c r="AHS66" s="41"/>
      <c r="AHT66" s="41"/>
      <c r="AHU66" s="41"/>
      <c r="AHV66" s="41"/>
      <c r="AHW66" s="41"/>
      <c r="AHX66" s="41"/>
      <c r="AHY66" s="41"/>
      <c r="AHZ66" s="41"/>
      <c r="AIA66" s="41"/>
      <c r="AIB66" s="41"/>
      <c r="AIC66" s="41"/>
      <c r="AID66" s="41"/>
      <c r="AIE66" s="41"/>
      <c r="AIF66" s="41"/>
      <c r="AIG66" s="41"/>
      <c r="AIH66" s="41"/>
      <c r="AII66" s="41"/>
      <c r="AIJ66" s="41"/>
      <c r="AIK66" s="41"/>
      <c r="AIL66" s="41"/>
      <c r="AIM66" s="41"/>
      <c r="AIN66" s="41"/>
      <c r="AIO66" s="41"/>
      <c r="AIP66" s="41"/>
      <c r="AIQ66" s="41"/>
      <c r="AIR66" s="41"/>
      <c r="AIS66" s="41"/>
      <c r="AIT66" s="41"/>
      <c r="AIU66" s="41"/>
      <c r="AIV66" s="41"/>
      <c r="AIW66" s="41"/>
      <c r="AIX66" s="41"/>
      <c r="AIY66" s="41"/>
      <c r="AIZ66" s="41"/>
      <c r="AJA66" s="41"/>
      <c r="AJB66" s="41"/>
      <c r="AJC66" s="41"/>
      <c r="AJD66" s="41"/>
      <c r="AJE66" s="41"/>
      <c r="AJF66" s="41"/>
      <c r="AJG66" s="41"/>
      <c r="AJH66" s="41"/>
      <c r="AJI66" s="41"/>
      <c r="AJJ66" s="41"/>
      <c r="AJK66" s="41"/>
      <c r="AJL66" s="41"/>
      <c r="AJM66" s="41"/>
      <c r="AJN66" s="41"/>
      <c r="AJO66" s="41"/>
      <c r="AJP66" s="41"/>
      <c r="AJQ66" s="41"/>
      <c r="AJR66" s="41"/>
      <c r="AJS66" s="41"/>
      <c r="AJT66" s="41"/>
      <c r="AJU66" s="41"/>
      <c r="AJV66" s="41"/>
      <c r="AJW66" s="41"/>
      <c r="AJX66" s="41"/>
      <c r="AJY66" s="41"/>
      <c r="AJZ66" s="41"/>
      <c r="AKA66" s="41"/>
      <c r="AKB66" s="41"/>
      <c r="AKC66" s="41"/>
      <c r="AKD66" s="41"/>
      <c r="AKE66" s="41"/>
      <c r="AKF66" s="41"/>
      <c r="AKG66" s="41"/>
      <c r="AKH66" s="41"/>
      <c r="AKI66" s="41"/>
      <c r="AKJ66" s="41"/>
      <c r="AKK66" s="41"/>
      <c r="AKL66" s="41"/>
      <c r="AKM66" s="41"/>
      <c r="AKN66" s="41"/>
      <c r="AKO66" s="41"/>
      <c r="AKP66" s="41"/>
      <c r="AKQ66" s="41"/>
      <c r="AKR66" s="41"/>
      <c r="AKS66" s="41"/>
      <c r="AKT66" s="41"/>
      <c r="AKU66" s="41"/>
      <c r="AKV66" s="41"/>
      <c r="AKW66" s="41"/>
      <c r="AKX66" s="41"/>
      <c r="AKY66" s="41"/>
      <c r="AKZ66" s="41"/>
      <c r="ALA66" s="41"/>
      <c r="ALB66" s="41"/>
      <c r="ALC66" s="41"/>
      <c r="ALD66" s="41"/>
      <c r="ALE66" s="41"/>
      <c r="ALF66" s="41"/>
      <c r="ALG66" s="41"/>
      <c r="ALH66" s="41"/>
      <c r="ALI66" s="41"/>
      <c r="ALJ66" s="41"/>
      <c r="ALK66" s="41"/>
      <c r="ALL66" s="41"/>
      <c r="ALM66" s="41"/>
      <c r="ALN66" s="41"/>
      <c r="ALO66" s="41"/>
      <c r="ALP66" s="41"/>
      <c r="ALQ66" s="41"/>
      <c r="ALR66" s="41"/>
      <c r="ALS66" s="41"/>
      <c r="ALT66" s="41"/>
      <c r="ALU66" s="41"/>
      <c r="ALV66" s="41"/>
      <c r="ALW66" s="41"/>
      <c r="ALX66" s="41"/>
      <c r="ALY66" s="41"/>
      <c r="ALZ66" s="41"/>
      <c r="AMA66" s="41"/>
      <c r="AMB66" s="41"/>
      <c r="AMC66" s="41"/>
      <c r="AMD66" s="41"/>
      <c r="AME66" s="41"/>
      <c r="AMF66" s="41"/>
      <c r="AMG66" s="41"/>
      <c r="AMH66" s="41"/>
      <c r="AMI66" s="41"/>
      <c r="AMJ66" s="41"/>
      <c r="AMK66" s="41"/>
      <c r="AML66" s="41"/>
      <c r="AMM66" s="41"/>
      <c r="AMN66" s="41"/>
      <c r="AMO66" s="41"/>
      <c r="AMP66" s="41"/>
      <c r="AMQ66" s="41"/>
      <c r="AMR66" s="41"/>
      <c r="AMS66" s="41"/>
      <c r="AMT66" s="41"/>
      <c r="AMU66" s="41"/>
      <c r="AMV66" s="41"/>
      <c r="AMW66" s="41"/>
      <c r="AMX66" s="41"/>
      <c r="AMY66" s="41"/>
      <c r="AMZ66" s="41"/>
      <c r="ANA66" s="41"/>
      <c r="ANB66" s="41"/>
      <c r="ANC66" s="41"/>
      <c r="AND66" s="41"/>
      <c r="ANE66" s="41"/>
      <c r="ANF66" s="41"/>
      <c r="ANG66" s="41"/>
      <c r="ANH66" s="41"/>
      <c r="ANI66" s="41"/>
      <c r="ANJ66" s="41"/>
      <c r="ANK66" s="41"/>
      <c r="ANL66" s="41"/>
      <c r="ANM66" s="41"/>
      <c r="ANN66" s="41"/>
      <c r="ANO66" s="41"/>
      <c r="ANP66" s="41"/>
      <c r="ANQ66" s="41"/>
      <c r="ANR66" s="41"/>
      <c r="ANS66" s="41"/>
      <c r="ANT66" s="41"/>
      <c r="ANU66" s="41"/>
      <c r="ANV66" s="41"/>
      <c r="ANW66" s="41"/>
      <c r="ANX66" s="41"/>
      <c r="ANY66" s="41"/>
      <c r="ANZ66" s="41"/>
      <c r="AOA66" s="41"/>
      <c r="AOB66" s="41"/>
      <c r="AOC66" s="41"/>
      <c r="AOD66" s="41"/>
      <c r="AOE66" s="41"/>
      <c r="AOF66" s="41"/>
      <c r="AOG66" s="41"/>
      <c r="AOH66" s="41"/>
      <c r="AOI66" s="41"/>
      <c r="AOJ66" s="41"/>
      <c r="AOK66" s="41"/>
      <c r="AOL66" s="41"/>
      <c r="AOM66" s="41"/>
      <c r="AON66" s="41"/>
      <c r="AOO66" s="41"/>
      <c r="AOP66" s="41"/>
      <c r="AOQ66" s="41"/>
      <c r="AOR66" s="41"/>
      <c r="AOS66" s="41"/>
      <c r="AOT66" s="41"/>
      <c r="AOU66" s="41"/>
      <c r="AOV66" s="41"/>
      <c r="AOW66" s="41"/>
      <c r="AOX66" s="41"/>
      <c r="AOY66" s="41"/>
      <c r="AOZ66" s="41"/>
      <c r="APA66" s="41"/>
      <c r="APB66" s="41"/>
      <c r="APC66" s="41"/>
      <c r="APD66" s="41"/>
      <c r="APE66" s="41"/>
      <c r="APF66" s="41"/>
      <c r="APG66" s="41"/>
      <c r="APH66" s="41"/>
      <c r="API66" s="41"/>
      <c r="APJ66" s="41"/>
      <c r="APK66" s="41"/>
      <c r="APL66" s="41"/>
      <c r="APM66" s="41"/>
      <c r="APN66" s="41"/>
      <c r="APO66" s="41"/>
      <c r="APP66" s="41"/>
      <c r="APQ66" s="41"/>
      <c r="APR66" s="41"/>
      <c r="APS66" s="41"/>
      <c r="APT66" s="41"/>
      <c r="APU66" s="41"/>
      <c r="APV66" s="41"/>
      <c r="APW66" s="41"/>
      <c r="APX66" s="41"/>
      <c r="APY66" s="41"/>
      <c r="APZ66" s="41"/>
      <c r="AQA66" s="41"/>
      <c r="AQB66" s="41"/>
      <c r="AQC66" s="41"/>
      <c r="AQD66" s="41"/>
      <c r="AQE66" s="41"/>
      <c r="AQF66" s="41"/>
      <c r="AQG66" s="41"/>
      <c r="AQH66" s="41"/>
      <c r="AQI66" s="41"/>
      <c r="AQJ66" s="41"/>
      <c r="AQK66" s="41"/>
      <c r="AQL66" s="41"/>
      <c r="AQM66" s="41"/>
      <c r="AQN66" s="41"/>
      <c r="AQO66" s="41"/>
      <c r="AQP66" s="41"/>
      <c r="AQQ66" s="41"/>
      <c r="AQR66" s="41"/>
      <c r="AQS66" s="41"/>
      <c r="AQT66" s="41"/>
      <c r="AQU66" s="41"/>
      <c r="AQV66" s="41"/>
      <c r="AQW66" s="41"/>
      <c r="AQX66" s="41"/>
      <c r="AQY66" s="41"/>
      <c r="AQZ66" s="41"/>
      <c r="ARA66" s="41"/>
      <c r="ARB66" s="41"/>
      <c r="ARC66" s="41"/>
      <c r="ARD66" s="41"/>
      <c r="ARE66" s="41"/>
      <c r="ARF66" s="41"/>
      <c r="ARG66" s="41"/>
      <c r="ARH66" s="41"/>
      <c r="ARI66" s="41"/>
      <c r="ARJ66" s="41"/>
      <c r="ARK66" s="41"/>
      <c r="ARL66" s="41"/>
      <c r="ARM66" s="41"/>
      <c r="ARN66" s="41"/>
      <c r="ARO66" s="41"/>
      <c r="ARP66" s="41"/>
      <c r="ARQ66" s="41"/>
      <c r="ARR66" s="41"/>
      <c r="ARS66" s="41"/>
      <c r="ART66" s="41"/>
      <c r="ARU66" s="41"/>
      <c r="ARV66" s="41"/>
      <c r="ARW66" s="41"/>
      <c r="ARX66" s="41"/>
      <c r="ARY66" s="41"/>
      <c r="ARZ66" s="41"/>
      <c r="ASA66" s="41"/>
      <c r="ASB66" s="41"/>
      <c r="ASC66" s="41"/>
      <c r="ASD66" s="41"/>
      <c r="ASE66" s="41"/>
      <c r="ASF66" s="41"/>
      <c r="ASG66" s="41"/>
      <c r="ASH66" s="41"/>
      <c r="ASI66" s="41"/>
      <c r="ASJ66" s="41"/>
      <c r="ASK66" s="41"/>
      <c r="ASL66" s="41"/>
      <c r="ASM66" s="41"/>
      <c r="ASN66" s="41"/>
      <c r="ASO66" s="41"/>
      <c r="ASP66" s="41"/>
      <c r="ASQ66" s="41"/>
      <c r="ASR66" s="41"/>
      <c r="ASS66" s="41"/>
      <c r="AST66" s="41"/>
      <c r="ASU66" s="41"/>
      <c r="ASV66" s="41"/>
      <c r="ASW66" s="41"/>
      <c r="ASX66" s="41"/>
      <c r="ASY66" s="41"/>
      <c r="ASZ66" s="41"/>
      <c r="ATA66" s="41"/>
      <c r="ATB66" s="41"/>
      <c r="ATC66" s="41"/>
      <c r="ATD66" s="41"/>
      <c r="ATE66" s="41"/>
      <c r="ATF66" s="41"/>
      <c r="ATG66" s="41"/>
      <c r="ATH66" s="41"/>
      <c r="ATI66" s="41"/>
      <c r="ATJ66" s="41"/>
      <c r="ATK66" s="41"/>
      <c r="ATL66" s="41"/>
      <c r="ATM66" s="41"/>
      <c r="ATN66" s="41"/>
      <c r="ATO66" s="41"/>
      <c r="ATP66" s="41"/>
      <c r="ATQ66" s="41"/>
      <c r="ATR66" s="41"/>
      <c r="ATS66" s="41"/>
      <c r="ATT66" s="41"/>
      <c r="ATU66" s="41"/>
      <c r="ATV66" s="41"/>
      <c r="ATW66" s="41"/>
      <c r="ATX66" s="41"/>
      <c r="ATY66" s="41"/>
      <c r="ATZ66" s="41"/>
      <c r="AUA66" s="41"/>
      <c r="AUB66" s="41"/>
      <c r="AUC66" s="41"/>
      <c r="AUD66" s="41"/>
      <c r="AUE66" s="41"/>
      <c r="AUF66" s="41"/>
      <c r="AUG66" s="41"/>
      <c r="AUH66" s="41"/>
      <c r="AUI66" s="41"/>
      <c r="AUJ66" s="41"/>
      <c r="AUK66" s="41"/>
      <c r="AUL66" s="41"/>
      <c r="AUM66" s="41"/>
      <c r="AUN66" s="41"/>
      <c r="AUO66" s="41"/>
      <c r="AUP66" s="41"/>
      <c r="AUQ66" s="41"/>
      <c r="AUR66" s="41"/>
      <c r="AUS66" s="41"/>
      <c r="AUT66" s="41"/>
      <c r="AUU66" s="41"/>
      <c r="AUV66" s="41"/>
      <c r="AUW66" s="41"/>
      <c r="AUX66" s="41"/>
      <c r="AUY66" s="41"/>
      <c r="AUZ66" s="41"/>
      <c r="AVA66" s="41"/>
      <c r="AVB66" s="41"/>
      <c r="AVC66" s="41"/>
      <c r="AVD66" s="41"/>
      <c r="AVE66" s="41"/>
      <c r="AVF66" s="41"/>
      <c r="AVG66" s="41"/>
      <c r="AVH66" s="41"/>
      <c r="AVI66" s="41"/>
      <c r="AVJ66" s="41"/>
      <c r="AVK66" s="41"/>
      <c r="AVL66" s="41"/>
      <c r="AVM66" s="41"/>
      <c r="AVN66" s="41"/>
      <c r="AVO66" s="41"/>
      <c r="AVP66" s="41"/>
      <c r="AVQ66" s="41"/>
      <c r="AVR66" s="41"/>
      <c r="AVS66" s="41"/>
      <c r="AVT66" s="41"/>
      <c r="AVU66" s="41"/>
      <c r="AVV66" s="41"/>
      <c r="AVW66" s="41"/>
      <c r="AVX66" s="41"/>
      <c r="AVY66" s="41"/>
      <c r="AVZ66" s="41"/>
      <c r="AWA66" s="41"/>
      <c r="AWB66" s="41"/>
      <c r="AWC66" s="41"/>
      <c r="AWD66" s="41"/>
      <c r="AWE66" s="41"/>
      <c r="AWF66" s="41"/>
      <c r="AWG66" s="41"/>
      <c r="AWH66" s="41"/>
      <c r="AWI66" s="41"/>
      <c r="AWJ66" s="41"/>
      <c r="AWK66" s="41"/>
      <c r="AWL66" s="41"/>
      <c r="AWM66" s="41"/>
      <c r="AWN66" s="41"/>
      <c r="AWO66" s="41"/>
      <c r="AWP66" s="41"/>
      <c r="AWQ66" s="41"/>
      <c r="AWR66" s="41"/>
      <c r="AWS66" s="41"/>
      <c r="AWT66" s="41"/>
      <c r="AWU66" s="41"/>
      <c r="AWV66" s="41"/>
      <c r="AWW66" s="41"/>
      <c r="AWX66" s="41"/>
      <c r="AWY66" s="41"/>
      <c r="AWZ66" s="41"/>
      <c r="AXA66" s="41"/>
      <c r="AXB66" s="41"/>
      <c r="AXC66" s="41"/>
      <c r="AXD66" s="41"/>
      <c r="AXE66" s="41"/>
      <c r="AXF66" s="41"/>
      <c r="AXG66" s="41"/>
      <c r="AXH66" s="41"/>
      <c r="AXI66" s="41"/>
      <c r="AXJ66" s="41"/>
      <c r="AXK66" s="41"/>
      <c r="AXL66" s="41"/>
      <c r="AXM66" s="41"/>
      <c r="AXN66" s="41"/>
      <c r="AXO66" s="41"/>
      <c r="AXP66" s="41"/>
      <c r="AXQ66" s="41"/>
      <c r="AXR66" s="41"/>
      <c r="AXS66" s="41"/>
      <c r="AXT66" s="41"/>
      <c r="AXU66" s="41"/>
      <c r="AXV66" s="41"/>
      <c r="AXW66" s="41"/>
      <c r="AXX66" s="41"/>
      <c r="AXY66" s="41"/>
      <c r="AXZ66" s="41"/>
      <c r="AYA66" s="41"/>
      <c r="AYB66" s="41"/>
      <c r="AYC66" s="41"/>
      <c r="AYD66" s="41"/>
      <c r="AYE66" s="41"/>
      <c r="AYF66" s="41"/>
      <c r="AYG66" s="41"/>
      <c r="AYH66" s="41"/>
      <c r="AYI66" s="41"/>
      <c r="AYJ66" s="41"/>
      <c r="AYK66" s="41"/>
      <c r="AYL66" s="41"/>
      <c r="AYM66" s="41"/>
      <c r="AYN66" s="41"/>
      <c r="AYO66" s="41"/>
      <c r="AYP66" s="41"/>
      <c r="AYQ66" s="41"/>
      <c r="AYR66" s="41"/>
      <c r="AYS66" s="41"/>
      <c r="AYT66" s="41"/>
      <c r="AYU66" s="41"/>
      <c r="AYV66" s="41"/>
      <c r="AYW66" s="41"/>
      <c r="AYX66" s="41"/>
      <c r="AYY66" s="41"/>
      <c r="AYZ66" s="41"/>
      <c r="AZA66" s="41"/>
      <c r="AZB66" s="41"/>
      <c r="AZC66" s="41"/>
      <c r="AZD66" s="41"/>
      <c r="AZE66" s="41"/>
      <c r="AZF66" s="41"/>
      <c r="AZG66" s="41"/>
      <c r="AZH66" s="41"/>
      <c r="AZI66" s="41"/>
      <c r="AZJ66" s="41"/>
      <c r="AZK66" s="41"/>
      <c r="AZL66" s="41"/>
      <c r="AZM66" s="41"/>
      <c r="AZN66" s="41"/>
      <c r="AZO66" s="41"/>
      <c r="AZP66" s="41"/>
      <c r="AZQ66" s="41"/>
      <c r="AZR66" s="41"/>
      <c r="AZS66" s="41"/>
      <c r="AZT66" s="41"/>
      <c r="AZU66" s="41"/>
      <c r="AZV66" s="41"/>
      <c r="AZW66" s="41"/>
      <c r="AZX66" s="41"/>
      <c r="AZY66" s="41"/>
      <c r="AZZ66" s="41"/>
      <c r="BAA66" s="41"/>
      <c r="BAB66" s="41"/>
      <c r="BAC66" s="41"/>
      <c r="BAD66" s="41"/>
      <c r="BAE66" s="41"/>
      <c r="BAF66" s="41"/>
      <c r="BAG66" s="41"/>
      <c r="BAH66" s="41"/>
      <c r="BAI66" s="41"/>
      <c r="BAJ66" s="41"/>
      <c r="BAK66" s="41"/>
      <c r="BAL66" s="41"/>
      <c r="BAM66" s="41"/>
      <c r="BAN66" s="41"/>
      <c r="BAO66" s="41"/>
      <c r="BAP66" s="41"/>
      <c r="BAQ66" s="41"/>
      <c r="BAR66" s="41"/>
      <c r="BAS66" s="41"/>
      <c r="BAT66" s="41"/>
      <c r="BAU66" s="41"/>
      <c r="BAV66" s="41"/>
      <c r="BAW66" s="41"/>
      <c r="BAX66" s="41"/>
      <c r="BAY66" s="41"/>
      <c r="BAZ66" s="41"/>
      <c r="BBA66" s="41"/>
      <c r="BBB66" s="41"/>
      <c r="BBC66" s="41"/>
      <c r="BBD66" s="41"/>
      <c r="BBE66" s="41"/>
      <c r="BBF66" s="41"/>
      <c r="BBG66" s="41"/>
      <c r="BBH66" s="41"/>
      <c r="BBI66" s="41"/>
      <c r="BBJ66" s="41"/>
      <c r="BBK66" s="41"/>
      <c r="BBL66" s="41"/>
      <c r="BBM66" s="41"/>
      <c r="BBN66" s="41"/>
      <c r="BBO66" s="41"/>
      <c r="BBP66" s="41"/>
      <c r="BBQ66" s="41"/>
      <c r="BBR66" s="41"/>
      <c r="BBS66" s="41"/>
      <c r="BBT66" s="41"/>
      <c r="BBU66" s="41"/>
      <c r="BBV66" s="41"/>
      <c r="BBW66" s="41"/>
      <c r="BBX66" s="41"/>
      <c r="BBY66" s="41"/>
      <c r="BBZ66" s="41"/>
      <c r="BCA66" s="41"/>
      <c r="BCB66" s="41"/>
      <c r="BCC66" s="41"/>
      <c r="BCD66" s="41"/>
      <c r="BCE66" s="41"/>
      <c r="BCF66" s="41"/>
      <c r="BCG66" s="41"/>
      <c r="BCH66" s="41"/>
      <c r="BCI66" s="41"/>
      <c r="BCJ66" s="41"/>
      <c r="BCK66" s="41"/>
      <c r="BCL66" s="41"/>
      <c r="BCM66" s="41"/>
      <c r="BCN66" s="41"/>
      <c r="BCO66" s="41"/>
      <c r="BCP66" s="41"/>
      <c r="BCQ66" s="41"/>
      <c r="BCR66" s="41"/>
      <c r="BCS66" s="41"/>
      <c r="BCT66" s="41"/>
      <c r="BCU66" s="41"/>
      <c r="BCV66" s="41"/>
      <c r="BCW66" s="41"/>
      <c r="BCX66" s="41"/>
      <c r="BCY66" s="41"/>
      <c r="BCZ66" s="41"/>
      <c r="BDA66" s="41"/>
      <c r="BDB66" s="41"/>
      <c r="BDC66" s="41"/>
      <c r="BDD66" s="41"/>
      <c r="BDE66" s="41"/>
      <c r="BDF66" s="41"/>
      <c r="BDG66" s="41"/>
      <c r="BDH66" s="41"/>
      <c r="BDI66" s="41"/>
      <c r="BDJ66" s="41"/>
      <c r="BDK66" s="41"/>
      <c r="BDL66" s="41"/>
      <c r="BDM66" s="41"/>
      <c r="BDN66" s="41"/>
      <c r="BDO66" s="41"/>
      <c r="BDP66" s="41"/>
      <c r="BDQ66" s="41"/>
      <c r="BDR66" s="41"/>
      <c r="BDS66" s="41"/>
      <c r="BDT66" s="41"/>
      <c r="BDU66" s="41"/>
      <c r="BDV66" s="41"/>
      <c r="BDW66" s="41"/>
      <c r="BDX66" s="41"/>
      <c r="BDY66" s="41"/>
      <c r="BDZ66" s="41"/>
      <c r="BEA66" s="41"/>
      <c r="BEB66" s="41"/>
      <c r="BEC66" s="41"/>
      <c r="BED66" s="41"/>
      <c r="BEE66" s="41"/>
      <c r="BEF66" s="41"/>
      <c r="BEG66" s="41"/>
      <c r="BEH66" s="41"/>
      <c r="BEI66" s="41"/>
      <c r="BEJ66" s="41"/>
      <c r="BEK66" s="41"/>
      <c r="BEL66" s="41"/>
      <c r="BEM66" s="41"/>
      <c r="BEN66" s="41"/>
      <c r="BEO66" s="41"/>
      <c r="BEP66" s="41"/>
      <c r="BEQ66" s="41"/>
      <c r="BER66" s="41"/>
      <c r="BES66" s="41"/>
      <c r="BET66" s="41"/>
      <c r="BEU66" s="41"/>
      <c r="BEV66" s="41"/>
      <c r="BEW66" s="41"/>
      <c r="BEX66" s="41"/>
      <c r="BEY66" s="41"/>
      <c r="BEZ66" s="41"/>
      <c r="BFA66" s="41"/>
      <c r="BFB66" s="41"/>
      <c r="BFC66" s="41"/>
      <c r="BFD66" s="41"/>
      <c r="BFE66" s="41"/>
      <c r="BFF66" s="41"/>
      <c r="BFG66" s="41"/>
      <c r="BFH66" s="41"/>
      <c r="BFI66" s="41"/>
      <c r="BFJ66" s="41"/>
      <c r="BFK66" s="41"/>
      <c r="BFL66" s="41"/>
      <c r="BFM66" s="41"/>
      <c r="BFN66" s="41"/>
      <c r="BFO66" s="41"/>
      <c r="BFP66" s="41"/>
      <c r="BFQ66" s="41"/>
      <c r="BFR66" s="41"/>
      <c r="BFS66" s="41"/>
      <c r="BFT66" s="41"/>
      <c r="BFU66" s="41"/>
      <c r="BFV66" s="41"/>
      <c r="BFW66" s="41"/>
      <c r="BFX66" s="41"/>
      <c r="BFY66" s="41"/>
      <c r="BFZ66" s="41"/>
      <c r="BGA66" s="41"/>
      <c r="BGB66" s="41"/>
      <c r="BGC66" s="41"/>
      <c r="BGD66" s="41"/>
      <c r="BGE66" s="41"/>
      <c r="BGF66" s="41"/>
      <c r="BGG66" s="41"/>
      <c r="BGH66" s="41"/>
      <c r="BGI66" s="41"/>
      <c r="BGJ66" s="41"/>
      <c r="BGK66" s="41"/>
      <c r="BGL66" s="41"/>
      <c r="BGM66" s="41"/>
      <c r="BGN66" s="41"/>
      <c r="BGO66" s="41"/>
      <c r="BGP66" s="41"/>
      <c r="BGQ66" s="41"/>
      <c r="BGR66" s="41"/>
      <c r="BGS66" s="41"/>
      <c r="BGT66" s="41"/>
      <c r="BGU66" s="41"/>
      <c r="BGV66" s="41"/>
      <c r="BGW66" s="41"/>
      <c r="BGX66" s="41"/>
      <c r="BGY66" s="41"/>
      <c r="BGZ66" s="41"/>
      <c r="BHA66" s="41"/>
      <c r="BHB66" s="41"/>
      <c r="BHC66" s="41"/>
      <c r="BHD66" s="41"/>
      <c r="BHE66" s="41"/>
      <c r="BHF66" s="41"/>
      <c r="BHG66" s="41"/>
      <c r="BHH66" s="41"/>
      <c r="BHI66" s="41"/>
      <c r="BHJ66" s="41"/>
      <c r="BHK66" s="41"/>
      <c r="BHL66" s="41"/>
      <c r="BHM66" s="41"/>
      <c r="BHN66" s="41"/>
      <c r="BHO66" s="41"/>
      <c r="BHP66" s="41"/>
      <c r="BHQ66" s="41"/>
      <c r="BHR66" s="41"/>
      <c r="BHS66" s="41"/>
      <c r="BHT66" s="41"/>
      <c r="BHU66" s="41"/>
      <c r="BHV66" s="41"/>
      <c r="BHW66" s="41"/>
      <c r="BHX66" s="41"/>
      <c r="BHY66" s="41"/>
      <c r="BHZ66" s="41"/>
      <c r="BIA66" s="41"/>
      <c r="BIB66" s="41"/>
      <c r="BIC66" s="41"/>
      <c r="BID66" s="41"/>
      <c r="BIE66" s="41"/>
      <c r="BIF66" s="41"/>
      <c r="BIG66" s="41"/>
      <c r="BIH66" s="41"/>
      <c r="BII66" s="41"/>
      <c r="BIJ66" s="41"/>
      <c r="BIK66" s="41"/>
      <c r="BIL66" s="41"/>
      <c r="BIM66" s="41"/>
      <c r="BIN66" s="41"/>
      <c r="BIO66" s="41"/>
      <c r="BIP66" s="41"/>
      <c r="BIQ66" s="41"/>
      <c r="BIR66" s="41"/>
      <c r="BIS66" s="41"/>
      <c r="BIT66" s="41"/>
      <c r="BIU66" s="41"/>
      <c r="BIV66" s="41"/>
      <c r="BIW66" s="41"/>
      <c r="BIX66" s="41"/>
      <c r="BIY66" s="41"/>
      <c r="BIZ66" s="41"/>
      <c r="BJA66" s="41"/>
      <c r="BJB66" s="41"/>
      <c r="BJC66" s="41"/>
      <c r="BJD66" s="41"/>
      <c r="BJE66" s="41"/>
      <c r="BJF66" s="41"/>
      <c r="BJG66" s="41"/>
      <c r="BJH66" s="41"/>
      <c r="BJI66" s="41"/>
      <c r="BJJ66" s="41"/>
      <c r="BJK66" s="41"/>
      <c r="BJL66" s="41"/>
      <c r="BJM66" s="41"/>
      <c r="BJN66" s="41"/>
      <c r="BJO66" s="41"/>
      <c r="BJP66" s="41"/>
      <c r="BJQ66" s="41"/>
      <c r="BJR66" s="41"/>
      <c r="BJS66" s="41"/>
      <c r="BJT66" s="41"/>
      <c r="BJU66" s="41"/>
      <c r="BJV66" s="41"/>
      <c r="BJW66" s="41"/>
      <c r="BJX66" s="41"/>
      <c r="BJY66" s="41"/>
      <c r="BJZ66" s="41"/>
      <c r="BKA66" s="41"/>
      <c r="BKB66" s="41"/>
      <c r="BKC66" s="41"/>
      <c r="BKD66" s="41"/>
      <c r="BKE66" s="41"/>
      <c r="BKF66" s="41"/>
      <c r="BKG66" s="41"/>
      <c r="BKH66" s="41"/>
      <c r="BKI66" s="41"/>
      <c r="BKJ66" s="41"/>
      <c r="BKK66" s="41"/>
      <c r="BKL66" s="41"/>
      <c r="BKM66" s="41"/>
      <c r="BKN66" s="41"/>
      <c r="BKO66" s="41"/>
      <c r="BKP66" s="41"/>
      <c r="BKQ66" s="41"/>
      <c r="BKR66" s="41"/>
      <c r="BKS66" s="41"/>
      <c r="BKT66" s="41"/>
      <c r="BKU66" s="41"/>
      <c r="BKV66" s="41"/>
      <c r="BKW66" s="41"/>
      <c r="BKX66" s="41"/>
      <c r="BKY66" s="41"/>
      <c r="BKZ66" s="41"/>
      <c r="BLA66" s="41"/>
      <c r="BLB66" s="41"/>
      <c r="BLC66" s="41"/>
      <c r="BLD66" s="41"/>
      <c r="BLE66" s="41"/>
      <c r="BLF66" s="41"/>
      <c r="BLG66" s="41"/>
      <c r="BLH66" s="41"/>
      <c r="BLI66" s="41"/>
      <c r="BLJ66" s="41"/>
      <c r="BLK66" s="41"/>
      <c r="BLL66" s="41"/>
      <c r="BLM66" s="41"/>
      <c r="BLN66" s="41"/>
      <c r="BLO66" s="41"/>
      <c r="BLP66" s="41"/>
      <c r="BLQ66" s="41"/>
      <c r="BLR66" s="41"/>
      <c r="BLS66" s="41"/>
      <c r="BLT66" s="41"/>
      <c r="BLU66" s="41"/>
      <c r="BLV66" s="41"/>
      <c r="BLW66" s="41"/>
      <c r="BLX66" s="41"/>
      <c r="BLY66" s="41"/>
      <c r="BLZ66" s="41"/>
      <c r="BMA66" s="41"/>
      <c r="BMB66" s="41"/>
      <c r="BMC66" s="41"/>
      <c r="BMD66" s="41"/>
      <c r="BME66" s="41"/>
      <c r="BMF66" s="41"/>
      <c r="BMG66" s="41"/>
      <c r="BMH66" s="41"/>
      <c r="BMI66" s="41"/>
      <c r="BMJ66" s="41"/>
      <c r="BMK66" s="41"/>
      <c r="BML66" s="41"/>
      <c r="BMM66" s="41"/>
      <c r="BMN66" s="41"/>
      <c r="BMO66" s="41"/>
      <c r="BMP66" s="41"/>
      <c r="BMQ66" s="41"/>
      <c r="BMR66" s="41"/>
      <c r="BMS66" s="41"/>
      <c r="BMT66" s="41"/>
      <c r="BMU66" s="41"/>
      <c r="BMV66" s="41"/>
      <c r="BMW66" s="41"/>
      <c r="BMX66" s="41"/>
      <c r="BMY66" s="41"/>
      <c r="BMZ66" s="41"/>
      <c r="BNA66" s="41"/>
      <c r="BNB66" s="41"/>
      <c r="BNC66" s="41"/>
      <c r="BND66" s="41"/>
      <c r="BNE66" s="41"/>
      <c r="BNF66" s="41"/>
      <c r="BNG66" s="41"/>
      <c r="BNH66" s="41"/>
      <c r="BNI66" s="41"/>
      <c r="BNJ66" s="41"/>
      <c r="BNK66" s="41"/>
      <c r="BNL66" s="41"/>
      <c r="BNM66" s="41"/>
      <c r="BNN66" s="41"/>
      <c r="BNO66" s="41"/>
      <c r="BNP66" s="41"/>
      <c r="BNQ66" s="41"/>
      <c r="BNR66" s="41"/>
      <c r="BNS66" s="41"/>
      <c r="BNT66" s="41"/>
      <c r="BNU66" s="41"/>
      <c r="BNV66" s="41"/>
      <c r="BNW66" s="41"/>
      <c r="BNX66" s="41"/>
      <c r="BNY66" s="41"/>
      <c r="BNZ66" s="41"/>
      <c r="BOA66" s="41"/>
      <c r="BOB66" s="41"/>
      <c r="BOC66" s="41"/>
      <c r="BOD66" s="41"/>
      <c r="BOE66" s="41"/>
      <c r="BOF66" s="41"/>
      <c r="BOG66" s="41"/>
      <c r="BOH66" s="41"/>
      <c r="BOI66" s="41"/>
      <c r="BOJ66" s="41"/>
      <c r="BOK66" s="41"/>
      <c r="BOL66" s="41"/>
      <c r="BOM66" s="41"/>
      <c r="BON66" s="41"/>
      <c r="BOO66" s="41"/>
      <c r="BOP66" s="41"/>
      <c r="BOQ66" s="41"/>
      <c r="BOR66" s="41"/>
      <c r="BOS66" s="41"/>
      <c r="BOT66" s="41"/>
      <c r="BOU66" s="41"/>
      <c r="BOV66" s="41"/>
      <c r="BOW66" s="41"/>
      <c r="BOX66" s="41"/>
      <c r="BOY66" s="41"/>
      <c r="BOZ66" s="41"/>
      <c r="BPA66" s="41"/>
      <c r="BPB66" s="41"/>
      <c r="BPC66" s="41"/>
      <c r="BPD66" s="41"/>
      <c r="BPE66" s="41"/>
      <c r="BPF66" s="41"/>
      <c r="BPG66" s="41"/>
      <c r="BPH66" s="41"/>
      <c r="BPI66" s="41"/>
      <c r="BPJ66" s="41"/>
      <c r="BPK66" s="41"/>
      <c r="BPL66" s="41"/>
      <c r="BPM66" s="41"/>
      <c r="BPN66" s="41"/>
      <c r="BPO66" s="41"/>
      <c r="BPP66" s="41"/>
      <c r="BPQ66" s="41"/>
      <c r="BPR66" s="41"/>
      <c r="BPS66" s="41"/>
      <c r="BPT66" s="41"/>
      <c r="BPU66" s="41"/>
      <c r="BPV66" s="41"/>
      <c r="BPW66" s="41"/>
      <c r="BPX66" s="41"/>
      <c r="BPY66" s="41"/>
      <c r="BPZ66" s="41"/>
      <c r="BQA66" s="41"/>
      <c r="BQB66" s="41"/>
      <c r="BQC66" s="41"/>
      <c r="BQD66" s="41"/>
      <c r="BQE66" s="41"/>
      <c r="BQF66" s="41"/>
      <c r="BQG66" s="41"/>
      <c r="BQH66" s="41"/>
      <c r="BQI66" s="41"/>
      <c r="BQJ66" s="41"/>
      <c r="BQK66" s="41"/>
      <c r="BQL66" s="41"/>
      <c r="BQM66" s="41"/>
      <c r="BQN66" s="41"/>
      <c r="BQO66" s="41"/>
      <c r="BQP66" s="41"/>
      <c r="BQQ66" s="41"/>
      <c r="BQR66" s="41"/>
      <c r="BQS66" s="41"/>
      <c r="BQT66" s="41"/>
      <c r="BQU66" s="41"/>
      <c r="BQV66" s="41"/>
      <c r="BQW66" s="41"/>
      <c r="BQX66" s="41"/>
      <c r="BQY66" s="41"/>
      <c r="BQZ66" s="41"/>
      <c r="BRA66" s="41"/>
      <c r="BRB66" s="41"/>
      <c r="BRC66" s="41"/>
      <c r="BRD66" s="41"/>
      <c r="BRE66" s="41"/>
      <c r="BRF66" s="41"/>
      <c r="BRG66" s="41"/>
      <c r="BRH66" s="41"/>
      <c r="BRI66" s="41"/>
      <c r="BRJ66" s="41"/>
      <c r="BRK66" s="41"/>
      <c r="BRL66" s="41"/>
      <c r="BRM66" s="41"/>
      <c r="BRN66" s="41"/>
      <c r="BRO66" s="41"/>
      <c r="BRP66" s="41"/>
      <c r="BRQ66" s="41"/>
      <c r="BRR66" s="41"/>
      <c r="BRS66" s="41"/>
      <c r="BRT66" s="41"/>
      <c r="BRU66" s="41"/>
      <c r="BRV66" s="41"/>
      <c r="BRW66" s="41"/>
      <c r="BRX66" s="41"/>
      <c r="BRY66" s="41"/>
      <c r="BRZ66" s="41"/>
      <c r="BSA66" s="41"/>
      <c r="BSB66" s="41"/>
      <c r="BSC66" s="41"/>
      <c r="BSD66" s="41"/>
      <c r="BSE66" s="41"/>
      <c r="BSF66" s="41"/>
      <c r="BSG66" s="41"/>
      <c r="BSH66" s="41"/>
      <c r="BSI66" s="41"/>
      <c r="BSJ66" s="41"/>
      <c r="BSK66" s="41"/>
      <c r="BSL66" s="41"/>
      <c r="BSM66" s="41"/>
      <c r="BSN66" s="41"/>
      <c r="BSO66" s="41"/>
      <c r="BSP66" s="41"/>
      <c r="BSQ66" s="41"/>
      <c r="BSR66" s="41"/>
      <c r="BSS66" s="41"/>
      <c r="BST66" s="41"/>
      <c r="BSU66" s="41"/>
      <c r="BSV66" s="41"/>
      <c r="BSW66" s="41"/>
      <c r="BSX66" s="41"/>
      <c r="BSY66" s="41"/>
      <c r="BSZ66" s="41"/>
      <c r="BTA66" s="41"/>
      <c r="BTB66" s="41"/>
      <c r="BTC66" s="41"/>
      <c r="BTD66" s="41"/>
      <c r="BTE66" s="41"/>
      <c r="BTF66" s="41"/>
      <c r="BTG66" s="41"/>
      <c r="BTH66" s="41"/>
      <c r="BTI66" s="41"/>
      <c r="BTJ66" s="41"/>
      <c r="BTK66" s="41"/>
      <c r="BTL66" s="41"/>
      <c r="BTM66" s="41"/>
      <c r="BTN66" s="41"/>
      <c r="BTO66" s="41"/>
      <c r="BTP66" s="41"/>
      <c r="BTQ66" s="41"/>
      <c r="BTR66" s="41"/>
      <c r="BTS66" s="41"/>
      <c r="BTT66" s="41"/>
      <c r="BTU66" s="41"/>
      <c r="BTV66" s="41"/>
      <c r="BTW66" s="41"/>
      <c r="BTX66" s="41"/>
      <c r="BTY66" s="41"/>
      <c r="BTZ66" s="41"/>
      <c r="BUA66" s="41"/>
      <c r="BUB66" s="41"/>
      <c r="BUC66" s="41"/>
      <c r="BUD66" s="41"/>
      <c r="BUE66" s="41"/>
      <c r="BUF66" s="41"/>
      <c r="BUG66" s="41"/>
      <c r="BUH66" s="41"/>
      <c r="BUI66" s="41"/>
      <c r="BUJ66" s="41"/>
      <c r="BUK66" s="41"/>
      <c r="BUL66" s="41"/>
      <c r="BUM66" s="41"/>
      <c r="BUN66" s="41"/>
      <c r="BUO66" s="41"/>
      <c r="BUP66" s="41"/>
      <c r="BUQ66" s="41"/>
      <c r="BUR66" s="41"/>
      <c r="BUS66" s="41"/>
      <c r="BUT66" s="41"/>
      <c r="BUU66" s="41"/>
      <c r="BUV66" s="41"/>
      <c r="BUW66" s="41"/>
      <c r="BUX66" s="41"/>
      <c r="BUY66" s="41"/>
      <c r="BUZ66" s="41"/>
      <c r="BVA66" s="41"/>
      <c r="BVB66" s="41"/>
      <c r="BVC66" s="41"/>
      <c r="BVD66" s="41"/>
      <c r="BVE66" s="41"/>
      <c r="BVF66" s="41"/>
      <c r="BVG66" s="41"/>
      <c r="BVH66" s="41"/>
      <c r="BVI66" s="41"/>
      <c r="BVJ66" s="41"/>
      <c r="BVK66" s="41"/>
      <c r="BVL66" s="41"/>
      <c r="BVM66" s="41"/>
      <c r="BVN66" s="41"/>
      <c r="BVO66" s="41"/>
      <c r="BVP66" s="41"/>
      <c r="BVQ66" s="41"/>
      <c r="BVR66" s="41"/>
      <c r="BVS66" s="41"/>
      <c r="BVT66" s="41"/>
      <c r="BVU66" s="41"/>
      <c r="BVV66" s="41"/>
      <c r="BVW66" s="41"/>
      <c r="BVX66" s="41"/>
      <c r="BVY66" s="41"/>
      <c r="BVZ66" s="41"/>
      <c r="BWA66" s="41"/>
      <c r="BWB66" s="41"/>
      <c r="BWC66" s="41"/>
      <c r="BWD66" s="41"/>
      <c r="BWE66" s="41"/>
      <c r="BWF66" s="41"/>
      <c r="BWG66" s="41"/>
      <c r="BWH66" s="41"/>
      <c r="BWI66" s="41"/>
      <c r="BWJ66" s="41"/>
      <c r="BWK66" s="41"/>
      <c r="BWL66" s="41"/>
      <c r="BWM66" s="41"/>
      <c r="BWN66" s="41"/>
      <c r="BWO66" s="41"/>
      <c r="BWP66" s="41"/>
      <c r="BWQ66" s="41"/>
      <c r="BWR66" s="41"/>
      <c r="BWS66" s="41"/>
      <c r="BWT66" s="41"/>
      <c r="BWU66" s="41"/>
      <c r="BWV66" s="41"/>
      <c r="BWW66" s="41"/>
      <c r="BWX66" s="41"/>
      <c r="BWY66" s="41"/>
      <c r="BWZ66" s="41"/>
      <c r="BXA66" s="41"/>
      <c r="BXB66" s="41"/>
      <c r="BXC66" s="41"/>
      <c r="BXD66" s="41"/>
      <c r="BXE66" s="41"/>
      <c r="BXF66" s="41"/>
      <c r="BXG66" s="41"/>
      <c r="BXH66" s="41"/>
      <c r="BXI66" s="41"/>
      <c r="BXJ66" s="41"/>
      <c r="BXK66" s="41"/>
      <c r="BXL66" s="41"/>
      <c r="BXM66" s="41"/>
      <c r="BXN66" s="41"/>
      <c r="BXO66" s="41"/>
      <c r="BXP66" s="41"/>
      <c r="BXQ66" s="41"/>
      <c r="BXR66" s="41"/>
      <c r="BXS66" s="41"/>
      <c r="BXT66" s="41"/>
      <c r="BXU66" s="41"/>
      <c r="BXV66" s="41"/>
      <c r="BXW66" s="41"/>
      <c r="BXX66" s="41"/>
      <c r="BXY66" s="41"/>
      <c r="BXZ66" s="41"/>
      <c r="BYA66" s="41"/>
      <c r="BYB66" s="41"/>
      <c r="BYC66" s="41"/>
      <c r="BYD66" s="41"/>
      <c r="BYE66" s="41"/>
      <c r="BYF66" s="41"/>
      <c r="BYG66" s="41"/>
      <c r="BYH66" s="41"/>
      <c r="BYI66" s="41"/>
      <c r="BYJ66" s="41"/>
      <c r="BYK66" s="41"/>
      <c r="BYL66" s="41"/>
      <c r="BYM66" s="41"/>
      <c r="BYN66" s="41"/>
      <c r="BYO66" s="41"/>
      <c r="BYP66" s="41"/>
      <c r="BYQ66" s="41"/>
      <c r="BYR66" s="41"/>
      <c r="BYS66" s="41"/>
      <c r="BYT66" s="41"/>
      <c r="BYU66" s="41"/>
      <c r="BYV66" s="41"/>
      <c r="BYW66" s="41"/>
      <c r="BYX66" s="41"/>
      <c r="BYY66" s="41"/>
      <c r="BYZ66" s="41"/>
      <c r="BZA66" s="41"/>
      <c r="BZB66" s="41"/>
      <c r="BZC66" s="41"/>
      <c r="BZD66" s="41"/>
      <c r="BZE66" s="41"/>
      <c r="BZF66" s="41"/>
      <c r="BZG66" s="41"/>
      <c r="BZH66" s="41"/>
      <c r="BZI66" s="41"/>
      <c r="BZJ66" s="41"/>
      <c r="BZK66" s="41"/>
      <c r="BZL66" s="41"/>
      <c r="BZM66" s="41"/>
      <c r="BZN66" s="41"/>
      <c r="BZO66" s="41"/>
      <c r="BZP66" s="41"/>
      <c r="BZQ66" s="41"/>
      <c r="BZR66" s="41"/>
      <c r="BZS66" s="41"/>
      <c r="BZT66" s="41"/>
      <c r="BZU66" s="41"/>
      <c r="BZV66" s="41"/>
      <c r="BZW66" s="41"/>
      <c r="BZX66" s="41"/>
      <c r="BZY66" s="41"/>
      <c r="BZZ66" s="41"/>
      <c r="CAA66" s="41"/>
      <c r="CAB66" s="41"/>
      <c r="CAC66" s="41"/>
      <c r="CAD66" s="41"/>
      <c r="CAE66" s="41"/>
      <c r="CAF66" s="41"/>
      <c r="CAG66" s="41"/>
      <c r="CAH66" s="41"/>
      <c r="CAI66" s="41"/>
      <c r="CAJ66" s="41"/>
      <c r="CAK66" s="41"/>
      <c r="CAL66" s="41"/>
      <c r="CAM66" s="41"/>
      <c r="CAN66" s="41"/>
      <c r="CAO66" s="41"/>
      <c r="CAP66" s="41"/>
      <c r="CAQ66" s="41"/>
      <c r="CAR66" s="41"/>
      <c r="CAS66" s="41"/>
      <c r="CAT66" s="41"/>
      <c r="CAU66" s="41"/>
      <c r="CAV66" s="41"/>
      <c r="CAW66" s="41"/>
      <c r="CAX66" s="41"/>
      <c r="CAY66" s="41"/>
      <c r="CAZ66" s="41"/>
      <c r="CBA66" s="41"/>
      <c r="CBB66" s="41"/>
      <c r="CBC66" s="41"/>
      <c r="CBD66" s="41"/>
      <c r="CBE66" s="41"/>
      <c r="CBF66" s="41"/>
      <c r="CBG66" s="41"/>
      <c r="CBH66" s="41"/>
      <c r="CBI66" s="41"/>
      <c r="CBJ66" s="41"/>
      <c r="CBK66" s="41"/>
      <c r="CBL66" s="41"/>
      <c r="CBM66" s="41"/>
      <c r="CBN66" s="41"/>
      <c r="CBO66" s="41"/>
      <c r="CBP66" s="41"/>
      <c r="CBQ66" s="41"/>
      <c r="CBR66" s="41"/>
      <c r="CBS66" s="41"/>
      <c r="CBT66" s="41"/>
      <c r="CBU66" s="41"/>
      <c r="CBV66" s="41"/>
      <c r="CBW66" s="41"/>
      <c r="CBX66" s="41"/>
      <c r="CBY66" s="41"/>
      <c r="CBZ66" s="41"/>
      <c r="CCA66" s="41"/>
      <c r="CCB66" s="41"/>
      <c r="CCC66" s="41"/>
      <c r="CCD66" s="41"/>
      <c r="CCE66" s="41"/>
      <c r="CCF66" s="41"/>
      <c r="CCG66" s="41"/>
      <c r="CCH66" s="41"/>
      <c r="CCI66" s="41"/>
      <c r="CCJ66" s="41"/>
      <c r="CCK66" s="41"/>
      <c r="CCL66" s="41"/>
      <c r="CCM66" s="41"/>
      <c r="CCN66" s="41"/>
      <c r="CCO66" s="41"/>
      <c r="CCP66" s="41"/>
      <c r="CCQ66" s="41"/>
      <c r="CCR66" s="41"/>
      <c r="CCS66" s="41"/>
      <c r="CCT66" s="41"/>
      <c r="CCU66" s="41"/>
      <c r="CCV66" s="41"/>
      <c r="CCW66" s="41"/>
      <c r="CCX66" s="41"/>
      <c r="CCY66" s="41"/>
      <c r="CCZ66" s="41"/>
      <c r="CDA66" s="41"/>
      <c r="CDB66" s="41"/>
      <c r="CDC66" s="41"/>
      <c r="CDD66" s="41"/>
      <c r="CDE66" s="41"/>
      <c r="CDF66" s="41"/>
      <c r="CDG66" s="41"/>
      <c r="CDH66" s="41"/>
      <c r="CDI66" s="41"/>
      <c r="CDJ66" s="41"/>
      <c r="CDK66" s="41"/>
      <c r="CDL66" s="41"/>
      <c r="CDM66" s="41"/>
      <c r="CDN66" s="41"/>
      <c r="CDO66" s="41"/>
      <c r="CDP66" s="41"/>
      <c r="CDQ66" s="41"/>
      <c r="CDR66" s="41"/>
      <c r="CDS66" s="41"/>
      <c r="CDT66" s="41"/>
      <c r="CDU66" s="41"/>
      <c r="CDV66" s="41"/>
      <c r="CDW66" s="41"/>
      <c r="CDX66" s="41"/>
      <c r="CDY66" s="41"/>
      <c r="CDZ66" s="41"/>
      <c r="CEA66" s="41"/>
      <c r="CEB66" s="41"/>
      <c r="CEC66" s="41"/>
      <c r="CED66" s="41"/>
      <c r="CEE66" s="41"/>
      <c r="CEF66" s="41"/>
      <c r="CEG66" s="41"/>
      <c r="CEH66" s="41"/>
      <c r="CEI66" s="41"/>
      <c r="CEJ66" s="41"/>
      <c r="CEK66" s="41"/>
      <c r="CEL66" s="41"/>
      <c r="CEM66" s="41"/>
      <c r="CEN66" s="41"/>
      <c r="CEO66" s="41"/>
      <c r="CEP66" s="41"/>
      <c r="CEQ66" s="41"/>
      <c r="CER66" s="41"/>
      <c r="CES66" s="41"/>
      <c r="CET66" s="41"/>
      <c r="CEU66" s="41"/>
      <c r="CEV66" s="41"/>
      <c r="CEW66" s="41"/>
      <c r="CEX66" s="41"/>
      <c r="CEY66" s="41"/>
      <c r="CEZ66" s="41"/>
      <c r="CFA66" s="41"/>
      <c r="CFB66" s="41"/>
      <c r="CFC66" s="41"/>
      <c r="CFD66" s="41"/>
      <c r="CFE66" s="41"/>
      <c r="CFF66" s="41"/>
      <c r="CFG66" s="41"/>
      <c r="CFH66" s="41"/>
      <c r="CFI66" s="41"/>
      <c r="CFJ66" s="41"/>
      <c r="CFK66" s="41"/>
      <c r="CFL66" s="41"/>
      <c r="CFM66" s="41"/>
      <c r="CFN66" s="41"/>
      <c r="CFO66" s="41"/>
      <c r="CFP66" s="41"/>
      <c r="CFQ66" s="41"/>
      <c r="CFR66" s="41"/>
      <c r="CFS66" s="41"/>
      <c r="CFT66" s="41"/>
      <c r="CFU66" s="41"/>
      <c r="CFV66" s="41"/>
      <c r="CFW66" s="41"/>
      <c r="CFX66" s="41"/>
      <c r="CFY66" s="41"/>
      <c r="CFZ66" s="41"/>
      <c r="CGA66" s="41"/>
      <c r="CGB66" s="41"/>
      <c r="CGC66" s="41"/>
      <c r="CGD66" s="41"/>
      <c r="CGE66" s="41"/>
      <c r="CGF66" s="41"/>
      <c r="CGG66" s="41"/>
      <c r="CGH66" s="41"/>
      <c r="CGI66" s="41"/>
      <c r="CGJ66" s="41"/>
      <c r="CGK66" s="41"/>
      <c r="CGL66" s="41"/>
      <c r="CGM66" s="41"/>
      <c r="CGN66" s="41"/>
      <c r="CGO66" s="41"/>
      <c r="CGP66" s="41"/>
      <c r="CGQ66" s="41"/>
      <c r="CGR66" s="41"/>
      <c r="CGS66" s="41"/>
      <c r="CGT66" s="41"/>
      <c r="CGU66" s="41"/>
      <c r="CGV66" s="41"/>
      <c r="CGW66" s="41"/>
      <c r="CGX66" s="41"/>
      <c r="CGY66" s="41"/>
      <c r="CGZ66" s="41"/>
      <c r="CHA66" s="41"/>
      <c r="CHB66" s="41"/>
      <c r="CHC66" s="41"/>
      <c r="CHD66" s="41"/>
      <c r="CHE66" s="41"/>
      <c r="CHF66" s="41"/>
      <c r="CHG66" s="41"/>
      <c r="CHH66" s="41"/>
      <c r="CHI66" s="41"/>
      <c r="CHJ66" s="41"/>
      <c r="CHK66" s="41"/>
      <c r="CHL66" s="41"/>
      <c r="CHM66" s="41"/>
      <c r="CHN66" s="41"/>
      <c r="CHO66" s="41"/>
      <c r="CHP66" s="41"/>
      <c r="CHQ66" s="41"/>
      <c r="CHR66" s="41"/>
      <c r="CHS66" s="41"/>
      <c r="CHT66" s="41"/>
      <c r="CHU66" s="41"/>
      <c r="CHV66" s="41"/>
      <c r="CHW66" s="41"/>
      <c r="CHX66" s="41"/>
      <c r="CHY66" s="41"/>
      <c r="CHZ66" s="41"/>
      <c r="CIA66" s="41"/>
      <c r="CIB66" s="41"/>
      <c r="CIC66" s="41"/>
      <c r="CID66" s="41"/>
      <c r="CIE66" s="41"/>
      <c r="CIF66" s="41"/>
      <c r="CIG66" s="41"/>
      <c r="CIH66" s="41"/>
      <c r="CII66" s="41"/>
      <c r="CIJ66" s="41"/>
      <c r="CIK66" s="41"/>
      <c r="CIL66" s="41"/>
      <c r="CIM66" s="41"/>
      <c r="CIN66" s="41"/>
      <c r="CIO66" s="41"/>
      <c r="CIP66" s="41"/>
      <c r="CIQ66" s="41"/>
      <c r="CIR66" s="41"/>
      <c r="CIS66" s="41"/>
      <c r="CIT66" s="41"/>
      <c r="CIU66" s="41"/>
      <c r="CIV66" s="41"/>
      <c r="CIW66" s="41"/>
      <c r="CIX66" s="41"/>
      <c r="CIY66" s="41"/>
      <c r="CIZ66" s="41"/>
      <c r="CJA66" s="41"/>
      <c r="CJB66" s="41"/>
      <c r="CJC66" s="41"/>
      <c r="CJD66" s="41"/>
      <c r="CJE66" s="41"/>
      <c r="CJF66" s="41"/>
      <c r="CJG66" s="41"/>
      <c r="CJH66" s="41"/>
      <c r="CJI66" s="41"/>
      <c r="CJJ66" s="41"/>
      <c r="CJK66" s="41"/>
      <c r="CJL66" s="41"/>
      <c r="CJM66" s="41"/>
      <c r="CJN66" s="41"/>
      <c r="CJO66" s="41"/>
      <c r="CJP66" s="41"/>
      <c r="CJQ66" s="41"/>
      <c r="CJR66" s="41"/>
      <c r="CJS66" s="41"/>
      <c r="CJT66" s="41"/>
      <c r="CJU66" s="41"/>
      <c r="CJV66" s="41"/>
      <c r="CJW66" s="41"/>
      <c r="CJX66" s="41"/>
      <c r="CJY66" s="41"/>
      <c r="CJZ66" s="41"/>
      <c r="CKA66" s="41"/>
      <c r="CKB66" s="41"/>
      <c r="CKC66" s="41"/>
      <c r="CKD66" s="41"/>
      <c r="CKE66" s="41"/>
      <c r="CKF66" s="41"/>
      <c r="CKG66" s="41"/>
      <c r="CKH66" s="41"/>
      <c r="CKI66" s="41"/>
      <c r="CKJ66" s="41"/>
      <c r="CKK66" s="41"/>
      <c r="CKL66" s="41"/>
      <c r="CKM66" s="41"/>
      <c r="CKN66" s="41"/>
      <c r="CKO66" s="41"/>
      <c r="CKP66" s="41"/>
      <c r="CKQ66" s="41"/>
      <c r="CKR66" s="41"/>
      <c r="CKS66" s="41"/>
      <c r="CKT66" s="41"/>
      <c r="CKU66" s="41"/>
      <c r="CKV66" s="41"/>
      <c r="CKW66" s="41"/>
      <c r="CKX66" s="41"/>
      <c r="CKY66" s="41"/>
      <c r="CKZ66" s="41"/>
      <c r="CLA66" s="41"/>
      <c r="CLB66" s="41"/>
      <c r="CLC66" s="41"/>
      <c r="CLD66" s="41"/>
      <c r="CLE66" s="41"/>
      <c r="CLF66" s="41"/>
      <c r="CLG66" s="41"/>
      <c r="CLH66" s="41"/>
      <c r="CLI66" s="41"/>
      <c r="CLJ66" s="41"/>
      <c r="CLK66" s="41"/>
      <c r="CLL66" s="41"/>
      <c r="CLM66" s="41"/>
      <c r="CLN66" s="41"/>
      <c r="CLO66" s="41"/>
      <c r="CLP66" s="41"/>
      <c r="CLQ66" s="41"/>
      <c r="CLR66" s="41"/>
      <c r="CLS66" s="41"/>
      <c r="CLT66" s="41"/>
      <c r="CLU66" s="41"/>
      <c r="CLV66" s="41"/>
      <c r="CLW66" s="41"/>
      <c r="CLX66" s="41"/>
      <c r="CLY66" s="41"/>
      <c r="CLZ66" s="41"/>
      <c r="CMA66" s="41"/>
      <c r="CMB66" s="41"/>
      <c r="CMC66" s="41"/>
      <c r="CMD66" s="41"/>
      <c r="CME66" s="41"/>
      <c r="CMF66" s="41"/>
      <c r="CMG66" s="41"/>
      <c r="CMH66" s="41"/>
      <c r="CMI66" s="41"/>
      <c r="CMJ66" s="41"/>
      <c r="CMK66" s="41"/>
      <c r="CML66" s="41"/>
      <c r="CMM66" s="41"/>
      <c r="CMN66" s="41"/>
      <c r="CMO66" s="41"/>
      <c r="CMP66" s="41"/>
      <c r="CMQ66" s="41"/>
      <c r="CMR66" s="41"/>
      <c r="CMS66" s="41"/>
      <c r="CMT66" s="41"/>
      <c r="CMU66" s="41"/>
      <c r="CMV66" s="41"/>
      <c r="CMW66" s="41"/>
      <c r="CMX66" s="41"/>
      <c r="CMY66" s="41"/>
      <c r="CMZ66" s="41"/>
      <c r="CNA66" s="41"/>
      <c r="CNB66" s="41"/>
      <c r="CNC66" s="41"/>
      <c r="CND66" s="41"/>
      <c r="CNE66" s="41"/>
      <c r="CNF66" s="41"/>
      <c r="CNG66" s="41"/>
      <c r="CNH66" s="41"/>
      <c r="CNI66" s="41"/>
      <c r="CNJ66" s="41"/>
      <c r="CNK66" s="41"/>
      <c r="CNL66" s="41"/>
      <c r="CNM66" s="41"/>
      <c r="CNN66" s="41"/>
      <c r="CNO66" s="41"/>
      <c r="CNP66" s="41"/>
      <c r="CNQ66" s="41"/>
      <c r="CNR66" s="41"/>
      <c r="CNS66" s="41"/>
      <c r="CNT66" s="41"/>
      <c r="CNU66" s="41"/>
      <c r="CNV66" s="41"/>
      <c r="CNW66" s="41"/>
      <c r="CNX66" s="41"/>
      <c r="CNY66" s="41"/>
      <c r="CNZ66" s="41"/>
      <c r="COA66" s="41"/>
      <c r="COB66" s="41"/>
      <c r="COC66" s="41"/>
      <c r="COD66" s="41"/>
      <c r="COE66" s="41"/>
      <c r="COF66" s="41"/>
      <c r="COG66" s="41"/>
      <c r="COH66" s="41"/>
      <c r="COI66" s="41"/>
      <c r="COJ66" s="41"/>
      <c r="COK66" s="41"/>
      <c r="COL66" s="41"/>
      <c r="COM66" s="41"/>
      <c r="CON66" s="41"/>
      <c r="COO66" s="41"/>
      <c r="COP66" s="41"/>
      <c r="COQ66" s="41"/>
      <c r="COR66" s="41"/>
      <c r="COS66" s="41"/>
      <c r="COT66" s="41"/>
      <c r="COU66" s="41"/>
      <c r="COV66" s="41"/>
      <c r="COW66" s="41"/>
      <c r="COX66" s="41"/>
      <c r="COY66" s="41"/>
      <c r="COZ66" s="41"/>
      <c r="CPA66" s="41"/>
      <c r="CPB66" s="41"/>
      <c r="CPC66" s="41"/>
      <c r="CPD66" s="41"/>
      <c r="CPE66" s="41"/>
      <c r="CPF66" s="41"/>
      <c r="CPG66" s="41"/>
      <c r="CPH66" s="41"/>
      <c r="CPI66" s="41"/>
      <c r="CPJ66" s="41"/>
      <c r="CPK66" s="41"/>
      <c r="CPL66" s="41"/>
      <c r="CPM66" s="41"/>
      <c r="CPN66" s="41"/>
      <c r="CPO66" s="41"/>
      <c r="CPP66" s="41"/>
      <c r="CPQ66" s="41"/>
      <c r="CPR66" s="41"/>
      <c r="CPS66" s="41"/>
      <c r="CPT66" s="41"/>
      <c r="CPU66" s="41"/>
      <c r="CPV66" s="41"/>
      <c r="CPW66" s="41"/>
      <c r="CPX66" s="41"/>
      <c r="CPY66" s="41"/>
      <c r="CPZ66" s="41"/>
      <c r="CQA66" s="41"/>
      <c r="CQB66" s="41"/>
      <c r="CQC66" s="41"/>
      <c r="CQD66" s="41"/>
      <c r="CQE66" s="41"/>
      <c r="CQF66" s="41"/>
      <c r="CQG66" s="41"/>
      <c r="CQH66" s="41"/>
      <c r="CQI66" s="41"/>
      <c r="CQJ66" s="41"/>
      <c r="CQK66" s="41"/>
      <c r="CQL66" s="41"/>
      <c r="CQM66" s="41"/>
      <c r="CQN66" s="41"/>
      <c r="CQO66" s="41"/>
      <c r="CQP66" s="41"/>
      <c r="CQQ66" s="41"/>
      <c r="CQR66" s="41"/>
      <c r="CQS66" s="41"/>
      <c r="CQT66" s="41"/>
      <c r="CQU66" s="41"/>
      <c r="CQV66" s="41"/>
      <c r="CQW66" s="41"/>
      <c r="CQX66" s="41"/>
      <c r="CQY66" s="41"/>
      <c r="CQZ66" s="41"/>
      <c r="CRA66" s="41"/>
      <c r="CRB66" s="41"/>
      <c r="CRC66" s="41"/>
      <c r="CRD66" s="41"/>
      <c r="CRE66" s="41"/>
      <c r="CRF66" s="41"/>
      <c r="CRG66" s="41"/>
      <c r="CRH66" s="41"/>
      <c r="CRI66" s="41"/>
      <c r="CRJ66" s="41"/>
      <c r="CRK66" s="41"/>
      <c r="CRL66" s="41"/>
      <c r="CRM66" s="41"/>
      <c r="CRN66" s="41"/>
      <c r="CRO66" s="41"/>
      <c r="CRP66" s="41"/>
      <c r="CRQ66" s="41"/>
      <c r="CRR66" s="41"/>
      <c r="CRS66" s="41"/>
      <c r="CRT66" s="41"/>
      <c r="CRU66" s="41"/>
      <c r="CRV66" s="41"/>
      <c r="CRW66" s="41"/>
      <c r="CRX66" s="41"/>
      <c r="CRY66" s="41"/>
      <c r="CRZ66" s="41"/>
      <c r="CSA66" s="41"/>
      <c r="CSB66" s="41"/>
      <c r="CSC66" s="41"/>
      <c r="CSD66" s="41"/>
      <c r="CSE66" s="41"/>
      <c r="CSF66" s="41"/>
      <c r="CSG66" s="41"/>
      <c r="CSH66" s="41"/>
      <c r="CSI66" s="41"/>
      <c r="CSJ66" s="41"/>
      <c r="CSK66" s="41"/>
      <c r="CSL66" s="41"/>
      <c r="CSM66" s="41"/>
      <c r="CSN66" s="41"/>
      <c r="CSO66" s="41"/>
      <c r="CSP66" s="41"/>
      <c r="CSQ66" s="41"/>
      <c r="CSR66" s="41"/>
      <c r="CSS66" s="41"/>
      <c r="CST66" s="41"/>
      <c r="CSU66" s="41"/>
      <c r="CSV66" s="41"/>
      <c r="CSW66" s="41"/>
      <c r="CSX66" s="41"/>
      <c r="CSY66" s="41"/>
      <c r="CSZ66" s="41"/>
      <c r="CTA66" s="41"/>
      <c r="CTB66" s="41"/>
      <c r="CTC66" s="41"/>
      <c r="CTD66" s="41"/>
      <c r="CTE66" s="41"/>
      <c r="CTF66" s="41"/>
      <c r="CTG66" s="41"/>
      <c r="CTH66" s="41"/>
      <c r="CTI66" s="41"/>
      <c r="CTJ66" s="41"/>
      <c r="CTK66" s="41"/>
      <c r="CTL66" s="41"/>
      <c r="CTM66" s="41"/>
      <c r="CTN66" s="41"/>
      <c r="CTO66" s="41"/>
      <c r="CTP66" s="41"/>
      <c r="CTQ66" s="41"/>
      <c r="CTR66" s="41"/>
      <c r="CTS66" s="41"/>
      <c r="CTT66" s="41"/>
      <c r="CTU66" s="41"/>
      <c r="CTV66" s="41"/>
      <c r="CTW66" s="41"/>
      <c r="CTX66" s="41"/>
      <c r="CTY66" s="41"/>
      <c r="CTZ66" s="41"/>
      <c r="CUA66" s="41"/>
      <c r="CUB66" s="41"/>
      <c r="CUC66" s="41"/>
      <c r="CUD66" s="41"/>
      <c r="CUE66" s="41"/>
      <c r="CUF66" s="41"/>
      <c r="CUG66" s="41"/>
      <c r="CUH66" s="41"/>
      <c r="CUI66" s="41"/>
      <c r="CUJ66" s="41"/>
      <c r="CUK66" s="41"/>
      <c r="CUL66" s="41"/>
      <c r="CUM66" s="41"/>
      <c r="CUN66" s="41"/>
      <c r="CUO66" s="41"/>
      <c r="CUP66" s="41"/>
      <c r="CUQ66" s="41"/>
      <c r="CUR66" s="41"/>
      <c r="CUS66" s="41"/>
      <c r="CUT66" s="41"/>
      <c r="CUU66" s="41"/>
      <c r="CUV66" s="41"/>
      <c r="CUW66" s="41"/>
      <c r="CUX66" s="41"/>
      <c r="CUY66" s="41"/>
      <c r="CUZ66" s="41"/>
      <c r="CVA66" s="41"/>
      <c r="CVB66" s="41"/>
      <c r="CVC66" s="41"/>
      <c r="CVD66" s="41"/>
      <c r="CVE66" s="41"/>
      <c r="CVF66" s="41"/>
      <c r="CVG66" s="41"/>
      <c r="CVH66" s="41"/>
      <c r="CVI66" s="41"/>
      <c r="CVJ66" s="41"/>
      <c r="CVK66" s="41"/>
      <c r="CVL66" s="41"/>
      <c r="CVM66" s="41"/>
      <c r="CVN66" s="41"/>
      <c r="CVO66" s="41"/>
      <c r="CVP66" s="41"/>
      <c r="CVQ66" s="41"/>
      <c r="CVR66" s="41"/>
      <c r="CVS66" s="41"/>
      <c r="CVT66" s="41"/>
      <c r="CVU66" s="41"/>
      <c r="CVV66" s="41"/>
      <c r="CVW66" s="41"/>
      <c r="CVX66" s="41"/>
      <c r="CVY66" s="41"/>
      <c r="CVZ66" s="41"/>
      <c r="CWA66" s="41"/>
      <c r="CWB66" s="41"/>
      <c r="CWC66" s="41"/>
      <c r="CWD66" s="41"/>
      <c r="CWE66" s="41"/>
      <c r="CWF66" s="41"/>
      <c r="CWG66" s="41"/>
      <c r="CWH66" s="41"/>
      <c r="CWI66" s="41"/>
      <c r="CWJ66" s="41"/>
      <c r="CWK66" s="41"/>
      <c r="CWL66" s="41"/>
      <c r="CWM66" s="41"/>
      <c r="CWN66" s="41"/>
      <c r="CWO66" s="41"/>
      <c r="CWP66" s="41"/>
      <c r="CWQ66" s="41"/>
      <c r="CWR66" s="41"/>
      <c r="CWS66" s="41"/>
      <c r="CWT66" s="41"/>
      <c r="CWU66" s="41"/>
      <c r="CWV66" s="41"/>
      <c r="CWW66" s="41"/>
      <c r="CWX66" s="41"/>
      <c r="CWY66" s="41"/>
      <c r="CWZ66" s="41"/>
      <c r="CXA66" s="41"/>
      <c r="CXB66" s="41"/>
      <c r="CXC66" s="41"/>
      <c r="CXD66" s="41"/>
      <c r="CXE66" s="41"/>
      <c r="CXF66" s="41"/>
      <c r="CXG66" s="41"/>
      <c r="CXH66" s="41"/>
      <c r="CXI66" s="41"/>
      <c r="CXJ66" s="41"/>
      <c r="CXK66" s="41"/>
      <c r="CXL66" s="41"/>
      <c r="CXM66" s="41"/>
      <c r="CXN66" s="41"/>
      <c r="CXO66" s="41"/>
      <c r="CXP66" s="41"/>
      <c r="CXQ66" s="41"/>
      <c r="CXR66" s="41"/>
      <c r="CXS66" s="41"/>
      <c r="CXT66" s="41"/>
      <c r="CXU66" s="41"/>
      <c r="CXV66" s="41"/>
      <c r="CXW66" s="41"/>
      <c r="CXX66" s="41"/>
      <c r="CXY66" s="41"/>
      <c r="CXZ66" s="41"/>
      <c r="CYA66" s="41"/>
      <c r="CYB66" s="41"/>
      <c r="CYC66" s="41"/>
      <c r="CYD66" s="41"/>
      <c r="CYE66" s="41"/>
      <c r="CYF66" s="41"/>
      <c r="CYG66" s="41"/>
      <c r="CYH66" s="41"/>
      <c r="CYI66" s="41"/>
      <c r="CYJ66" s="41"/>
      <c r="CYK66" s="41"/>
      <c r="CYL66" s="41"/>
      <c r="CYM66" s="41"/>
      <c r="CYN66" s="41"/>
      <c r="CYO66" s="41"/>
      <c r="CYP66" s="41"/>
      <c r="CYQ66" s="41"/>
      <c r="CYR66" s="41"/>
      <c r="CYS66" s="41"/>
      <c r="CYT66" s="41"/>
      <c r="CYU66" s="41"/>
      <c r="CYV66" s="41"/>
      <c r="CYW66" s="41"/>
      <c r="CYX66" s="41"/>
      <c r="CYY66" s="41"/>
      <c r="CYZ66" s="41"/>
      <c r="CZA66" s="41"/>
      <c r="CZB66" s="41"/>
      <c r="CZC66" s="41"/>
      <c r="CZD66" s="41"/>
      <c r="CZE66" s="41"/>
      <c r="CZF66" s="41"/>
      <c r="CZG66" s="41"/>
      <c r="CZH66" s="41"/>
      <c r="CZI66" s="41"/>
      <c r="CZJ66" s="41"/>
      <c r="CZK66" s="41"/>
      <c r="CZL66" s="41"/>
      <c r="CZM66" s="41"/>
      <c r="CZN66" s="41"/>
      <c r="CZO66" s="41"/>
      <c r="CZP66" s="41"/>
      <c r="CZQ66" s="41"/>
      <c r="CZR66" s="41"/>
      <c r="CZS66" s="41"/>
      <c r="CZT66" s="41"/>
      <c r="CZU66" s="41"/>
      <c r="CZV66" s="41"/>
      <c r="CZW66" s="41"/>
      <c r="CZX66" s="41"/>
      <c r="CZY66" s="41"/>
      <c r="CZZ66" s="41"/>
      <c r="DAA66" s="41"/>
      <c r="DAB66" s="41"/>
      <c r="DAC66" s="41"/>
      <c r="DAD66" s="41"/>
      <c r="DAE66" s="41"/>
      <c r="DAF66" s="41"/>
      <c r="DAG66" s="41"/>
      <c r="DAH66" s="41"/>
      <c r="DAI66" s="41"/>
      <c r="DAJ66" s="41"/>
      <c r="DAK66" s="41"/>
      <c r="DAL66" s="41"/>
      <c r="DAM66" s="41"/>
      <c r="DAN66" s="41"/>
      <c r="DAO66" s="41"/>
      <c r="DAP66" s="41"/>
      <c r="DAQ66" s="41"/>
      <c r="DAR66" s="41"/>
      <c r="DAS66" s="41"/>
      <c r="DAT66" s="41"/>
      <c r="DAU66" s="41"/>
      <c r="DAV66" s="41"/>
      <c r="DAW66" s="41"/>
      <c r="DAX66" s="41"/>
      <c r="DAY66" s="41"/>
      <c r="DAZ66" s="41"/>
      <c r="DBA66" s="41"/>
      <c r="DBB66" s="41"/>
      <c r="DBC66" s="41"/>
      <c r="DBD66" s="41"/>
      <c r="DBE66" s="41"/>
      <c r="DBF66" s="41"/>
      <c r="DBG66" s="41"/>
      <c r="DBH66" s="41"/>
      <c r="DBI66" s="41"/>
      <c r="DBJ66" s="41"/>
      <c r="DBK66" s="41"/>
      <c r="DBL66" s="41"/>
      <c r="DBM66" s="41"/>
      <c r="DBN66" s="41"/>
      <c r="DBO66" s="41"/>
      <c r="DBP66" s="41"/>
      <c r="DBQ66" s="41"/>
      <c r="DBR66" s="41"/>
      <c r="DBS66" s="41"/>
      <c r="DBT66" s="41"/>
      <c r="DBU66" s="41"/>
      <c r="DBV66" s="41"/>
      <c r="DBW66" s="41"/>
      <c r="DBX66" s="41"/>
      <c r="DBY66" s="41"/>
      <c r="DBZ66" s="41"/>
      <c r="DCA66" s="41"/>
      <c r="DCB66" s="41"/>
      <c r="DCC66" s="41"/>
      <c r="DCD66" s="41"/>
      <c r="DCE66" s="41"/>
      <c r="DCF66" s="41"/>
      <c r="DCG66" s="41"/>
      <c r="DCH66" s="41"/>
      <c r="DCI66" s="41"/>
      <c r="DCJ66" s="41"/>
      <c r="DCK66" s="41"/>
      <c r="DCL66" s="41"/>
      <c r="DCM66" s="41"/>
      <c r="DCN66" s="41"/>
      <c r="DCO66" s="41"/>
      <c r="DCP66" s="41"/>
      <c r="DCQ66" s="41"/>
      <c r="DCR66" s="41"/>
      <c r="DCS66" s="41"/>
      <c r="DCT66" s="41"/>
      <c r="DCU66" s="41"/>
      <c r="DCV66" s="41"/>
      <c r="DCW66" s="41"/>
      <c r="DCX66" s="41"/>
      <c r="DCY66" s="41"/>
      <c r="DCZ66" s="41"/>
      <c r="DDA66" s="41"/>
      <c r="DDB66" s="41"/>
      <c r="DDC66" s="41"/>
      <c r="DDD66" s="41"/>
      <c r="DDE66" s="41"/>
      <c r="DDF66" s="41"/>
      <c r="DDG66" s="41"/>
      <c r="DDH66" s="41"/>
      <c r="DDI66" s="41"/>
      <c r="DDJ66" s="41"/>
      <c r="DDK66" s="41"/>
      <c r="DDL66" s="41"/>
      <c r="DDM66" s="41"/>
      <c r="DDN66" s="41"/>
      <c r="DDO66" s="41"/>
      <c r="DDP66" s="41"/>
      <c r="DDQ66" s="41"/>
      <c r="DDR66" s="41"/>
      <c r="DDS66" s="41"/>
      <c r="DDT66" s="41"/>
      <c r="DDU66" s="41"/>
      <c r="DDV66" s="41"/>
      <c r="DDW66" s="41"/>
      <c r="DDX66" s="41"/>
      <c r="DDY66" s="41"/>
      <c r="DDZ66" s="41"/>
      <c r="DEA66" s="41"/>
      <c r="DEB66" s="41"/>
      <c r="DEC66" s="41"/>
      <c r="DED66" s="41"/>
      <c r="DEE66" s="41"/>
      <c r="DEF66" s="41"/>
      <c r="DEG66" s="41"/>
      <c r="DEH66" s="41"/>
      <c r="DEI66" s="41"/>
      <c r="DEJ66" s="41"/>
      <c r="DEK66" s="41"/>
      <c r="DEL66" s="41"/>
      <c r="DEM66" s="41"/>
      <c r="DEN66" s="41"/>
      <c r="DEO66" s="41"/>
      <c r="DEP66" s="41"/>
      <c r="DEQ66" s="41"/>
      <c r="DER66" s="41"/>
      <c r="DES66" s="41"/>
      <c r="DET66" s="41"/>
      <c r="DEU66" s="41"/>
      <c r="DEV66" s="41"/>
      <c r="DEW66" s="41"/>
      <c r="DEX66" s="41"/>
      <c r="DEY66" s="41"/>
      <c r="DEZ66" s="41"/>
      <c r="DFA66" s="41"/>
      <c r="DFB66" s="41"/>
      <c r="DFC66" s="41"/>
      <c r="DFD66" s="41"/>
      <c r="DFE66" s="41"/>
      <c r="DFF66" s="41"/>
      <c r="DFG66" s="41"/>
      <c r="DFH66" s="41"/>
      <c r="DFI66" s="41"/>
      <c r="DFJ66" s="41"/>
      <c r="DFK66" s="41"/>
      <c r="DFL66" s="41"/>
      <c r="DFM66" s="41"/>
      <c r="DFN66" s="41"/>
      <c r="DFO66" s="41"/>
      <c r="DFP66" s="41"/>
      <c r="DFQ66" s="41"/>
      <c r="DFR66" s="41"/>
      <c r="DFS66" s="41"/>
      <c r="DFT66" s="41"/>
      <c r="DFU66" s="41"/>
      <c r="DFV66" s="41"/>
      <c r="DFW66" s="41"/>
      <c r="DFX66" s="41"/>
      <c r="DFY66" s="41"/>
      <c r="DFZ66" s="41"/>
      <c r="DGA66" s="41"/>
      <c r="DGB66" s="41"/>
      <c r="DGC66" s="41"/>
      <c r="DGD66" s="41"/>
      <c r="DGE66" s="41"/>
      <c r="DGF66" s="41"/>
      <c r="DGG66" s="41"/>
      <c r="DGH66" s="41"/>
      <c r="DGI66" s="41"/>
      <c r="DGJ66" s="41"/>
      <c r="DGK66" s="41"/>
      <c r="DGL66" s="41"/>
      <c r="DGM66" s="41"/>
      <c r="DGN66" s="41"/>
      <c r="DGO66" s="41"/>
      <c r="DGP66" s="41"/>
      <c r="DGQ66" s="41"/>
      <c r="DGR66" s="41"/>
      <c r="DGS66" s="41"/>
      <c r="DGT66" s="41"/>
      <c r="DGU66" s="41"/>
      <c r="DGV66" s="41"/>
      <c r="DGW66" s="41"/>
      <c r="DGX66" s="41"/>
      <c r="DGY66" s="41"/>
      <c r="DGZ66" s="41"/>
      <c r="DHA66" s="41"/>
      <c r="DHB66" s="41"/>
      <c r="DHC66" s="41"/>
      <c r="DHD66" s="41"/>
      <c r="DHE66" s="41"/>
      <c r="DHF66" s="41"/>
      <c r="DHG66" s="41"/>
      <c r="DHH66" s="41"/>
      <c r="DHI66" s="41"/>
      <c r="DHJ66" s="41"/>
      <c r="DHK66" s="41"/>
      <c r="DHL66" s="41"/>
      <c r="DHM66" s="41"/>
      <c r="DHN66" s="41"/>
      <c r="DHO66" s="41"/>
      <c r="DHP66" s="41"/>
      <c r="DHQ66" s="41"/>
      <c r="DHR66" s="41"/>
      <c r="DHS66" s="41"/>
      <c r="DHT66" s="41"/>
      <c r="DHU66" s="41"/>
      <c r="DHV66" s="41"/>
      <c r="DHW66" s="41"/>
      <c r="DHX66" s="41"/>
      <c r="DHY66" s="41"/>
      <c r="DHZ66" s="41"/>
      <c r="DIA66" s="41"/>
      <c r="DIB66" s="41"/>
      <c r="DIC66" s="41"/>
      <c r="DID66" s="41"/>
      <c r="DIE66" s="41"/>
      <c r="DIF66" s="41"/>
      <c r="DIG66" s="41"/>
      <c r="DIH66" s="41"/>
      <c r="DII66" s="41"/>
      <c r="DIJ66" s="41"/>
      <c r="DIK66" s="41"/>
      <c r="DIL66" s="41"/>
      <c r="DIM66" s="41"/>
      <c r="DIN66" s="41"/>
      <c r="DIO66" s="41"/>
      <c r="DIP66" s="41"/>
      <c r="DIQ66" s="41"/>
      <c r="DIR66" s="41"/>
      <c r="DIS66" s="41"/>
      <c r="DIT66" s="41"/>
      <c r="DIU66" s="41"/>
      <c r="DIV66" s="41"/>
      <c r="DIW66" s="41"/>
      <c r="DIX66" s="41"/>
      <c r="DIY66" s="41"/>
      <c r="DIZ66" s="41"/>
      <c r="DJA66" s="41"/>
      <c r="DJB66" s="41"/>
      <c r="DJC66" s="41"/>
      <c r="DJD66" s="41"/>
      <c r="DJE66" s="41"/>
      <c r="DJF66" s="41"/>
      <c r="DJG66" s="41"/>
      <c r="DJH66" s="41"/>
      <c r="DJI66" s="41"/>
      <c r="DJJ66" s="41"/>
      <c r="DJK66" s="41"/>
      <c r="DJL66" s="41"/>
      <c r="DJM66" s="41"/>
      <c r="DJN66" s="41"/>
      <c r="DJO66" s="41"/>
      <c r="DJP66" s="41"/>
      <c r="DJQ66" s="41"/>
      <c r="DJR66" s="41"/>
      <c r="DJS66" s="41"/>
      <c r="DJT66" s="41"/>
      <c r="DJU66" s="41"/>
      <c r="DJV66" s="41"/>
      <c r="DJW66" s="41"/>
      <c r="DJX66" s="41"/>
      <c r="DJY66" s="41"/>
      <c r="DJZ66" s="41"/>
      <c r="DKA66" s="41"/>
      <c r="DKB66" s="41"/>
      <c r="DKC66" s="41"/>
      <c r="DKD66" s="41"/>
      <c r="DKE66" s="41"/>
      <c r="DKF66" s="41"/>
      <c r="DKG66" s="41"/>
      <c r="DKH66" s="41"/>
      <c r="DKI66" s="41"/>
      <c r="DKJ66" s="41"/>
      <c r="DKK66" s="41"/>
      <c r="DKL66" s="41"/>
      <c r="DKM66" s="41"/>
      <c r="DKN66" s="41"/>
      <c r="DKO66" s="41"/>
      <c r="DKP66" s="41"/>
      <c r="DKQ66" s="41"/>
      <c r="DKR66" s="41"/>
      <c r="DKS66" s="41"/>
      <c r="DKT66" s="41"/>
      <c r="DKU66" s="41"/>
      <c r="DKV66" s="41"/>
      <c r="DKW66" s="41"/>
      <c r="DKX66" s="41"/>
      <c r="DKY66" s="41"/>
      <c r="DKZ66" s="41"/>
      <c r="DLA66" s="41"/>
      <c r="DLB66" s="41"/>
      <c r="DLC66" s="41"/>
      <c r="DLD66" s="41"/>
      <c r="DLE66" s="41"/>
      <c r="DLF66" s="41"/>
      <c r="DLG66" s="41"/>
      <c r="DLH66" s="41"/>
      <c r="DLI66" s="41"/>
      <c r="DLJ66" s="41"/>
      <c r="DLK66" s="41"/>
      <c r="DLL66" s="41"/>
      <c r="DLM66" s="41"/>
      <c r="DLN66" s="41"/>
      <c r="DLO66" s="41"/>
      <c r="DLP66" s="41"/>
      <c r="DLQ66" s="41"/>
      <c r="DLR66" s="41"/>
      <c r="DLS66" s="41"/>
      <c r="DLT66" s="41"/>
      <c r="DLU66" s="41"/>
      <c r="DLV66" s="41"/>
      <c r="DLW66" s="41"/>
      <c r="DLX66" s="41"/>
      <c r="DLY66" s="41"/>
      <c r="DLZ66" s="41"/>
      <c r="DMA66" s="41"/>
      <c r="DMB66" s="41"/>
      <c r="DMC66" s="41"/>
      <c r="DMD66" s="41"/>
      <c r="DME66" s="41"/>
      <c r="DMF66" s="41"/>
      <c r="DMG66" s="41"/>
      <c r="DMH66" s="41"/>
      <c r="DMI66" s="41"/>
      <c r="DMJ66" s="41"/>
      <c r="DMK66" s="41"/>
      <c r="DML66" s="41"/>
      <c r="DMM66" s="41"/>
      <c r="DMN66" s="41"/>
      <c r="DMO66" s="41"/>
      <c r="DMP66" s="41"/>
      <c r="DMQ66" s="41"/>
      <c r="DMR66" s="41"/>
      <c r="DMS66" s="41"/>
      <c r="DMT66" s="41"/>
      <c r="DMU66" s="41"/>
      <c r="DMV66" s="41"/>
      <c r="DMW66" s="41"/>
      <c r="DMX66" s="41"/>
      <c r="DMY66" s="41"/>
      <c r="DMZ66" s="41"/>
      <c r="DNA66" s="41"/>
      <c r="DNB66" s="41"/>
      <c r="DNC66" s="41"/>
      <c r="DND66" s="41"/>
      <c r="DNE66" s="41"/>
      <c r="DNF66" s="41"/>
      <c r="DNG66" s="41"/>
      <c r="DNH66" s="41"/>
      <c r="DNI66" s="41"/>
      <c r="DNJ66" s="41"/>
      <c r="DNK66" s="41"/>
      <c r="DNL66" s="41"/>
      <c r="DNM66" s="41"/>
      <c r="DNN66" s="41"/>
      <c r="DNO66" s="41"/>
      <c r="DNP66" s="41"/>
      <c r="DNQ66" s="41"/>
      <c r="DNR66" s="41"/>
      <c r="DNS66" s="41"/>
      <c r="DNT66" s="41"/>
      <c r="DNU66" s="41"/>
      <c r="DNV66" s="41"/>
      <c r="DNW66" s="41"/>
      <c r="DNX66" s="41"/>
      <c r="DNY66" s="41"/>
      <c r="DNZ66" s="41"/>
      <c r="DOA66" s="41"/>
      <c r="DOB66" s="41"/>
      <c r="DOC66" s="41"/>
      <c r="DOD66" s="41"/>
      <c r="DOE66" s="41"/>
      <c r="DOF66" s="41"/>
      <c r="DOG66" s="41"/>
      <c r="DOH66" s="41"/>
      <c r="DOI66" s="41"/>
      <c r="DOJ66" s="41"/>
      <c r="DOK66" s="41"/>
      <c r="DOL66" s="41"/>
      <c r="DOM66" s="41"/>
      <c r="DON66" s="41"/>
      <c r="DOO66" s="41"/>
      <c r="DOP66" s="41"/>
      <c r="DOQ66" s="41"/>
      <c r="DOR66" s="41"/>
      <c r="DOS66" s="41"/>
      <c r="DOT66" s="41"/>
      <c r="DOU66" s="41"/>
      <c r="DOV66" s="41"/>
      <c r="DOW66" s="41"/>
      <c r="DOX66" s="41"/>
      <c r="DOY66" s="41"/>
      <c r="DOZ66" s="41"/>
      <c r="DPA66" s="41"/>
      <c r="DPB66" s="41"/>
      <c r="DPC66" s="41"/>
      <c r="DPD66" s="41"/>
      <c r="DPE66" s="41"/>
      <c r="DPF66" s="41"/>
      <c r="DPG66" s="41"/>
      <c r="DPH66" s="41"/>
      <c r="DPI66" s="41"/>
      <c r="DPJ66" s="41"/>
      <c r="DPK66" s="41"/>
      <c r="DPL66" s="41"/>
      <c r="DPM66" s="41"/>
      <c r="DPN66" s="41"/>
      <c r="DPO66" s="41"/>
      <c r="DPP66" s="41"/>
      <c r="DPQ66" s="41"/>
      <c r="DPR66" s="41"/>
      <c r="DPS66" s="41"/>
      <c r="DPT66" s="41"/>
      <c r="DPU66" s="41"/>
      <c r="DPV66" s="41"/>
      <c r="DPW66" s="41"/>
      <c r="DPX66" s="41"/>
      <c r="DPY66" s="41"/>
      <c r="DPZ66" s="41"/>
      <c r="DQA66" s="41"/>
      <c r="DQB66" s="41"/>
      <c r="DQC66" s="41"/>
      <c r="DQD66" s="41"/>
      <c r="DQE66" s="41"/>
      <c r="DQF66" s="41"/>
      <c r="DQG66" s="41"/>
      <c r="DQH66" s="41"/>
      <c r="DQI66" s="41"/>
      <c r="DQJ66" s="41"/>
      <c r="DQK66" s="41"/>
      <c r="DQL66" s="41"/>
      <c r="DQM66" s="41"/>
      <c r="DQN66" s="41"/>
      <c r="DQO66" s="41"/>
      <c r="DQP66" s="41"/>
      <c r="DQQ66" s="41"/>
      <c r="DQR66" s="41"/>
      <c r="DQS66" s="41"/>
      <c r="DQT66" s="41"/>
      <c r="DQU66" s="41"/>
      <c r="DQV66" s="41"/>
      <c r="DQW66" s="41"/>
      <c r="DQX66" s="41"/>
      <c r="DQY66" s="41"/>
      <c r="DQZ66" s="41"/>
      <c r="DRA66" s="41"/>
      <c r="DRB66" s="41"/>
      <c r="DRC66" s="41"/>
      <c r="DRD66" s="41"/>
      <c r="DRE66" s="41"/>
      <c r="DRF66" s="41"/>
      <c r="DRG66" s="41"/>
      <c r="DRH66" s="41"/>
      <c r="DRI66" s="41"/>
      <c r="DRJ66" s="41"/>
      <c r="DRK66" s="41"/>
      <c r="DRL66" s="41"/>
      <c r="DRM66" s="41"/>
      <c r="DRN66" s="41"/>
      <c r="DRO66" s="41"/>
      <c r="DRP66" s="41"/>
      <c r="DRQ66" s="41"/>
      <c r="DRR66" s="41"/>
      <c r="DRS66" s="41"/>
      <c r="DRT66" s="41"/>
      <c r="DRU66" s="41"/>
      <c r="DRV66" s="41"/>
      <c r="DRW66" s="41"/>
      <c r="DRX66" s="41"/>
      <c r="DRY66" s="41"/>
      <c r="DRZ66" s="41"/>
      <c r="DSA66" s="41"/>
      <c r="DSB66" s="41"/>
      <c r="DSC66" s="41"/>
      <c r="DSD66" s="41"/>
      <c r="DSE66" s="41"/>
      <c r="DSF66" s="41"/>
      <c r="DSG66" s="41"/>
      <c r="DSH66" s="41"/>
      <c r="DSI66" s="41"/>
      <c r="DSJ66" s="41"/>
      <c r="DSK66" s="41"/>
      <c r="DSL66" s="41"/>
      <c r="DSM66" s="41"/>
      <c r="DSN66" s="41"/>
      <c r="DSO66" s="41"/>
      <c r="DSP66" s="41"/>
      <c r="DSQ66" s="41"/>
      <c r="DSR66" s="41"/>
      <c r="DSS66" s="41"/>
      <c r="DST66" s="41"/>
      <c r="DSU66" s="41"/>
      <c r="DSV66" s="41"/>
      <c r="DSW66" s="41"/>
      <c r="DSX66" s="41"/>
      <c r="DSY66" s="41"/>
      <c r="DSZ66" s="41"/>
      <c r="DTA66" s="41"/>
      <c r="DTB66" s="41"/>
      <c r="DTC66" s="41"/>
      <c r="DTD66" s="41"/>
      <c r="DTE66" s="41"/>
      <c r="DTF66" s="41"/>
      <c r="DTG66" s="41"/>
      <c r="DTH66" s="41"/>
      <c r="DTI66" s="41"/>
      <c r="DTJ66" s="41"/>
      <c r="DTK66" s="41"/>
      <c r="DTL66" s="41"/>
      <c r="DTM66" s="41"/>
      <c r="DTN66" s="41"/>
      <c r="DTO66" s="41"/>
      <c r="DTP66" s="41"/>
      <c r="DTQ66" s="41"/>
      <c r="DTR66" s="41"/>
      <c r="DTS66" s="41"/>
      <c r="DTT66" s="41"/>
      <c r="DTU66" s="41"/>
      <c r="DTV66" s="41"/>
      <c r="DTW66" s="41"/>
      <c r="DTX66" s="41"/>
      <c r="DTY66" s="41"/>
      <c r="DTZ66" s="41"/>
      <c r="DUA66" s="41"/>
      <c r="DUB66" s="41"/>
      <c r="DUC66" s="41"/>
      <c r="DUD66" s="41"/>
      <c r="DUE66" s="41"/>
      <c r="DUF66" s="41"/>
      <c r="DUG66" s="41"/>
      <c r="DUH66" s="41"/>
      <c r="DUI66" s="41"/>
      <c r="DUJ66" s="41"/>
      <c r="DUK66" s="41"/>
      <c r="DUL66" s="41"/>
      <c r="DUM66" s="41"/>
      <c r="DUN66" s="41"/>
      <c r="DUO66" s="41"/>
      <c r="DUP66" s="41"/>
      <c r="DUQ66" s="41"/>
      <c r="DUR66" s="41"/>
      <c r="DUS66" s="41"/>
      <c r="DUT66" s="41"/>
      <c r="DUU66" s="41"/>
      <c r="DUV66" s="41"/>
      <c r="DUW66" s="41"/>
      <c r="DUX66" s="41"/>
      <c r="DUY66" s="41"/>
      <c r="DUZ66" s="41"/>
      <c r="DVA66" s="41"/>
      <c r="DVB66" s="41"/>
      <c r="DVC66" s="41"/>
      <c r="DVD66" s="41"/>
      <c r="DVE66" s="41"/>
      <c r="DVF66" s="41"/>
      <c r="DVG66" s="41"/>
      <c r="DVH66" s="41"/>
      <c r="DVI66" s="41"/>
      <c r="DVJ66" s="41"/>
      <c r="DVK66" s="41"/>
      <c r="DVL66" s="41"/>
      <c r="DVM66" s="41"/>
      <c r="DVN66" s="41"/>
      <c r="DVO66" s="41"/>
      <c r="DVP66" s="41"/>
      <c r="DVQ66" s="41"/>
      <c r="DVR66" s="41"/>
      <c r="DVS66" s="41"/>
      <c r="DVT66" s="41"/>
      <c r="DVU66" s="41"/>
      <c r="DVV66" s="41"/>
      <c r="DVW66" s="41"/>
      <c r="DVX66" s="41"/>
      <c r="DVY66" s="41"/>
      <c r="DVZ66" s="41"/>
      <c r="DWA66" s="41"/>
      <c r="DWB66" s="41"/>
      <c r="DWC66" s="41"/>
      <c r="DWD66" s="41"/>
      <c r="DWE66" s="41"/>
      <c r="DWF66" s="41"/>
      <c r="DWG66" s="41"/>
      <c r="DWH66" s="41"/>
      <c r="DWI66" s="41"/>
      <c r="DWJ66" s="41"/>
      <c r="DWK66" s="41"/>
      <c r="DWL66" s="41"/>
      <c r="DWM66" s="41"/>
      <c r="DWN66" s="41"/>
      <c r="DWO66" s="41"/>
      <c r="DWP66" s="41"/>
      <c r="DWQ66" s="41"/>
      <c r="DWR66" s="41"/>
      <c r="DWS66" s="41"/>
      <c r="DWT66" s="41"/>
      <c r="DWU66" s="41"/>
      <c r="DWV66" s="41"/>
      <c r="DWW66" s="41"/>
      <c r="DWX66" s="41"/>
      <c r="DWY66" s="41"/>
      <c r="DWZ66" s="41"/>
      <c r="DXA66" s="41"/>
      <c r="DXB66" s="41"/>
      <c r="DXC66" s="41"/>
      <c r="DXD66" s="41"/>
      <c r="DXE66" s="41"/>
      <c r="DXF66" s="41"/>
      <c r="DXG66" s="41"/>
      <c r="DXH66" s="41"/>
      <c r="DXI66" s="41"/>
      <c r="DXJ66" s="41"/>
      <c r="DXK66" s="41"/>
      <c r="DXL66" s="41"/>
      <c r="DXM66" s="41"/>
      <c r="DXN66" s="41"/>
      <c r="DXO66" s="41"/>
      <c r="DXP66" s="41"/>
      <c r="DXQ66" s="41"/>
      <c r="DXR66" s="41"/>
      <c r="DXS66" s="41"/>
      <c r="DXT66" s="41"/>
      <c r="DXU66" s="41"/>
      <c r="DXV66" s="41"/>
      <c r="DXW66" s="41"/>
      <c r="DXX66" s="41"/>
      <c r="DXY66" s="41"/>
      <c r="DXZ66" s="41"/>
      <c r="DYA66" s="41"/>
      <c r="DYB66" s="41"/>
      <c r="DYC66" s="41"/>
      <c r="DYD66" s="41"/>
      <c r="DYE66" s="41"/>
      <c r="DYF66" s="41"/>
      <c r="DYG66" s="41"/>
      <c r="DYH66" s="41"/>
      <c r="DYI66" s="41"/>
      <c r="DYJ66" s="41"/>
      <c r="DYK66" s="41"/>
      <c r="DYL66" s="41"/>
      <c r="DYM66" s="41"/>
      <c r="DYN66" s="41"/>
      <c r="DYO66" s="41"/>
      <c r="DYP66" s="41"/>
      <c r="DYQ66" s="41"/>
      <c r="DYR66" s="41"/>
      <c r="DYS66" s="41"/>
      <c r="DYT66" s="41"/>
      <c r="DYU66" s="41"/>
      <c r="DYV66" s="41"/>
      <c r="DYW66" s="41"/>
      <c r="DYX66" s="41"/>
      <c r="DYY66" s="41"/>
      <c r="DYZ66" s="41"/>
      <c r="DZA66" s="41"/>
      <c r="DZB66" s="41"/>
      <c r="DZC66" s="41"/>
      <c r="DZD66" s="41"/>
      <c r="DZE66" s="41"/>
      <c r="DZF66" s="41"/>
      <c r="DZG66" s="41"/>
      <c r="DZH66" s="41"/>
      <c r="DZI66" s="41"/>
      <c r="DZJ66" s="41"/>
      <c r="DZK66" s="41"/>
      <c r="DZL66" s="41"/>
      <c r="DZM66" s="41"/>
      <c r="DZN66" s="41"/>
      <c r="DZO66" s="41"/>
      <c r="DZP66" s="41"/>
      <c r="DZQ66" s="41"/>
      <c r="DZR66" s="41"/>
      <c r="DZS66" s="41"/>
      <c r="DZT66" s="41"/>
      <c r="DZU66" s="41"/>
      <c r="DZV66" s="41"/>
      <c r="DZW66" s="41"/>
      <c r="DZX66" s="41"/>
      <c r="DZY66" s="41"/>
      <c r="DZZ66" s="41"/>
      <c r="EAA66" s="41"/>
      <c r="EAB66" s="41"/>
      <c r="EAC66" s="41"/>
      <c r="EAD66" s="41"/>
      <c r="EAE66" s="41"/>
      <c r="EAF66" s="41"/>
      <c r="EAG66" s="41"/>
      <c r="EAH66" s="41"/>
      <c r="EAI66" s="41"/>
      <c r="EAJ66" s="41"/>
      <c r="EAK66" s="41"/>
      <c r="EAL66" s="41"/>
      <c r="EAM66" s="41"/>
      <c r="EAN66" s="41"/>
      <c r="EAO66" s="41"/>
      <c r="EAP66" s="41"/>
      <c r="EAQ66" s="41"/>
      <c r="EAR66" s="41"/>
      <c r="EAS66" s="41"/>
      <c r="EAT66" s="41"/>
      <c r="EAU66" s="41"/>
      <c r="EAV66" s="41"/>
      <c r="EAW66" s="41"/>
      <c r="EAX66" s="41"/>
      <c r="EAY66" s="41"/>
      <c r="EAZ66" s="41"/>
      <c r="EBA66" s="41"/>
      <c r="EBB66" s="41"/>
      <c r="EBC66" s="41"/>
      <c r="EBD66" s="41"/>
      <c r="EBE66" s="41"/>
      <c r="EBF66" s="41"/>
      <c r="EBG66" s="41"/>
      <c r="EBH66" s="41"/>
      <c r="EBI66" s="41"/>
      <c r="EBJ66" s="41"/>
      <c r="EBK66" s="41"/>
      <c r="EBL66" s="41"/>
      <c r="EBM66" s="41"/>
      <c r="EBN66" s="41"/>
      <c r="EBO66" s="41"/>
      <c r="EBP66" s="41"/>
      <c r="EBQ66" s="41"/>
      <c r="EBR66" s="41"/>
      <c r="EBS66" s="41"/>
      <c r="EBT66" s="41"/>
      <c r="EBU66" s="41"/>
      <c r="EBV66" s="41"/>
      <c r="EBW66" s="41"/>
      <c r="EBX66" s="41"/>
      <c r="EBY66" s="41"/>
      <c r="EBZ66" s="41"/>
      <c r="ECA66" s="41"/>
      <c r="ECB66" s="41"/>
      <c r="ECC66" s="41"/>
      <c r="ECD66" s="41"/>
      <c r="ECE66" s="41"/>
      <c r="ECF66" s="41"/>
      <c r="ECG66" s="41"/>
      <c r="ECH66" s="41"/>
      <c r="ECI66" s="41"/>
      <c r="ECJ66" s="41"/>
      <c r="ECK66" s="41"/>
      <c r="ECL66" s="41"/>
      <c r="ECM66" s="41"/>
      <c r="ECN66" s="41"/>
      <c r="ECO66" s="41"/>
      <c r="ECP66" s="41"/>
      <c r="ECQ66" s="41"/>
      <c r="ECR66" s="41"/>
      <c r="ECS66" s="41"/>
      <c r="ECT66" s="41"/>
      <c r="ECU66" s="41"/>
      <c r="ECV66" s="41"/>
      <c r="ECW66" s="41"/>
      <c r="ECX66" s="41"/>
      <c r="ECY66" s="41"/>
      <c r="ECZ66" s="41"/>
      <c r="EDA66" s="41"/>
      <c r="EDB66" s="41"/>
      <c r="EDC66" s="41"/>
      <c r="EDD66" s="41"/>
      <c r="EDE66" s="41"/>
      <c r="EDF66" s="41"/>
      <c r="EDG66" s="41"/>
      <c r="EDH66" s="41"/>
      <c r="EDI66" s="41"/>
      <c r="EDJ66" s="41"/>
      <c r="EDK66" s="41"/>
      <c r="EDL66" s="41"/>
      <c r="EDM66" s="41"/>
      <c r="EDN66" s="41"/>
      <c r="EDO66" s="41"/>
      <c r="EDP66" s="41"/>
      <c r="EDQ66" s="41"/>
      <c r="EDR66" s="41"/>
      <c r="EDS66" s="41"/>
      <c r="EDT66" s="41"/>
      <c r="EDU66" s="41"/>
      <c r="EDV66" s="41"/>
      <c r="EDW66" s="41"/>
      <c r="EDX66" s="41"/>
      <c r="EDY66" s="41"/>
      <c r="EDZ66" s="41"/>
      <c r="EEA66" s="41"/>
      <c r="EEB66" s="41"/>
      <c r="EEC66" s="41"/>
      <c r="EED66" s="41"/>
      <c r="EEE66" s="41"/>
      <c r="EEF66" s="41"/>
      <c r="EEG66" s="41"/>
      <c r="EEH66" s="41"/>
      <c r="EEI66" s="41"/>
      <c r="EEJ66" s="41"/>
      <c r="EEK66" s="41"/>
      <c r="EEL66" s="41"/>
      <c r="EEM66" s="41"/>
      <c r="EEN66" s="41"/>
      <c r="EEO66" s="41"/>
      <c r="EEP66" s="41"/>
      <c r="EEQ66" s="41"/>
      <c r="EER66" s="41"/>
      <c r="EES66" s="41"/>
      <c r="EET66" s="41"/>
      <c r="EEU66" s="41"/>
      <c r="EEV66" s="41"/>
      <c r="EEW66" s="41"/>
      <c r="EEX66" s="41"/>
      <c r="EEY66" s="41"/>
      <c r="EEZ66" s="41"/>
      <c r="EFA66" s="41"/>
      <c r="EFB66" s="41"/>
      <c r="EFC66" s="41"/>
      <c r="EFD66" s="41"/>
      <c r="EFE66" s="41"/>
      <c r="EFF66" s="41"/>
      <c r="EFG66" s="41"/>
      <c r="EFH66" s="41"/>
      <c r="EFI66" s="41"/>
      <c r="EFJ66" s="41"/>
      <c r="EFK66" s="41"/>
      <c r="EFL66" s="41"/>
      <c r="EFM66" s="41"/>
      <c r="EFN66" s="41"/>
      <c r="EFO66" s="41"/>
      <c r="EFP66" s="41"/>
      <c r="EFQ66" s="41"/>
      <c r="EFR66" s="41"/>
      <c r="EFS66" s="41"/>
      <c r="EFT66" s="41"/>
      <c r="EFU66" s="41"/>
      <c r="EFV66" s="41"/>
      <c r="EFW66" s="41"/>
      <c r="EFX66" s="41"/>
      <c r="EFY66" s="41"/>
      <c r="EFZ66" s="41"/>
      <c r="EGA66" s="41"/>
      <c r="EGB66" s="41"/>
      <c r="EGC66" s="41"/>
      <c r="EGD66" s="41"/>
      <c r="EGE66" s="41"/>
      <c r="EGF66" s="41"/>
      <c r="EGG66" s="41"/>
      <c r="EGH66" s="41"/>
      <c r="EGI66" s="41"/>
      <c r="EGJ66" s="41"/>
      <c r="EGK66" s="41"/>
      <c r="EGL66" s="41"/>
      <c r="EGM66" s="41"/>
      <c r="EGN66" s="41"/>
      <c r="EGO66" s="41"/>
      <c r="EGP66" s="41"/>
      <c r="EGQ66" s="41"/>
      <c r="EGR66" s="41"/>
      <c r="EGS66" s="41"/>
      <c r="EGT66" s="41"/>
      <c r="EGU66" s="41"/>
      <c r="EGV66" s="41"/>
      <c r="EGW66" s="41"/>
      <c r="EGX66" s="41"/>
      <c r="EGY66" s="41"/>
      <c r="EGZ66" s="41"/>
      <c r="EHA66" s="41"/>
      <c r="EHB66" s="41"/>
      <c r="EHC66" s="41"/>
      <c r="EHD66" s="41"/>
      <c r="EHE66" s="41"/>
      <c r="EHF66" s="41"/>
      <c r="EHG66" s="41"/>
      <c r="EHH66" s="41"/>
      <c r="EHI66" s="41"/>
      <c r="EHJ66" s="41"/>
      <c r="EHK66" s="41"/>
      <c r="EHL66" s="41"/>
      <c r="EHM66" s="41"/>
      <c r="EHN66" s="41"/>
      <c r="EHO66" s="41"/>
      <c r="EHP66" s="41"/>
      <c r="EHQ66" s="41"/>
      <c r="EHR66" s="41"/>
      <c r="EHS66" s="41"/>
      <c r="EHT66" s="41"/>
      <c r="EHU66" s="41"/>
      <c r="EHV66" s="41"/>
      <c r="EHW66" s="41"/>
      <c r="EHX66" s="41"/>
      <c r="EHY66" s="41"/>
      <c r="EHZ66" s="41"/>
      <c r="EIA66" s="41"/>
      <c r="EIB66" s="41"/>
      <c r="EIC66" s="41"/>
      <c r="EID66" s="41"/>
      <c r="EIE66" s="41"/>
      <c r="EIF66" s="41"/>
      <c r="EIG66" s="41"/>
      <c r="EIH66" s="41"/>
      <c r="EII66" s="41"/>
      <c r="EIJ66" s="41"/>
      <c r="EIK66" s="41"/>
      <c r="EIL66" s="41"/>
      <c r="EIM66" s="41"/>
      <c r="EIN66" s="41"/>
      <c r="EIO66" s="41"/>
      <c r="EIP66" s="41"/>
      <c r="EIQ66" s="41"/>
      <c r="EIR66" s="41"/>
      <c r="EIS66" s="41"/>
      <c r="EIT66" s="41"/>
      <c r="EIU66" s="41"/>
      <c r="EIV66" s="41"/>
      <c r="EIW66" s="41"/>
      <c r="EIX66" s="41"/>
      <c r="EIY66" s="41"/>
      <c r="EIZ66" s="41"/>
      <c r="EJA66" s="41"/>
      <c r="EJB66" s="41"/>
      <c r="EJC66" s="41"/>
      <c r="EJD66" s="41"/>
      <c r="EJE66" s="41"/>
      <c r="EJF66" s="41"/>
      <c r="EJG66" s="41"/>
      <c r="EJH66" s="41"/>
      <c r="EJI66" s="41"/>
      <c r="EJJ66" s="41"/>
      <c r="EJK66" s="41"/>
      <c r="EJL66" s="41"/>
      <c r="EJM66" s="41"/>
      <c r="EJN66" s="41"/>
      <c r="EJO66" s="41"/>
      <c r="EJP66" s="41"/>
      <c r="EJQ66" s="41"/>
      <c r="EJR66" s="41"/>
      <c r="EJS66" s="41"/>
      <c r="EJT66" s="41"/>
      <c r="EJU66" s="41"/>
      <c r="EJV66" s="41"/>
      <c r="EJW66" s="41"/>
      <c r="EJX66" s="41"/>
      <c r="EJY66" s="41"/>
      <c r="EJZ66" s="41"/>
      <c r="EKA66" s="41"/>
      <c r="EKB66" s="41"/>
      <c r="EKC66" s="41"/>
      <c r="EKD66" s="41"/>
      <c r="EKE66" s="41"/>
      <c r="EKF66" s="41"/>
      <c r="EKG66" s="41"/>
      <c r="EKH66" s="41"/>
      <c r="EKI66" s="41"/>
      <c r="EKJ66" s="41"/>
      <c r="EKK66" s="41"/>
      <c r="EKL66" s="41"/>
      <c r="EKM66" s="41"/>
      <c r="EKN66" s="41"/>
      <c r="EKO66" s="41"/>
      <c r="EKP66" s="41"/>
      <c r="EKQ66" s="41"/>
      <c r="EKR66" s="41"/>
      <c r="EKS66" s="41"/>
      <c r="EKT66" s="41"/>
      <c r="EKU66" s="41"/>
      <c r="EKV66" s="41"/>
      <c r="EKW66" s="41"/>
      <c r="EKX66" s="41"/>
      <c r="EKY66" s="41"/>
      <c r="EKZ66" s="41"/>
      <c r="ELA66" s="41"/>
      <c r="ELB66" s="41"/>
      <c r="ELC66" s="41"/>
      <c r="ELD66" s="41"/>
      <c r="ELE66" s="41"/>
      <c r="ELF66" s="41"/>
      <c r="ELG66" s="41"/>
      <c r="ELH66" s="41"/>
      <c r="ELI66" s="41"/>
      <c r="ELJ66" s="41"/>
      <c r="ELK66" s="41"/>
      <c r="ELL66" s="41"/>
      <c r="ELM66" s="41"/>
      <c r="ELN66" s="41"/>
      <c r="ELO66" s="41"/>
      <c r="ELP66" s="41"/>
      <c r="ELQ66" s="41"/>
      <c r="ELR66" s="41"/>
      <c r="ELS66" s="41"/>
      <c r="ELT66" s="41"/>
      <c r="ELU66" s="41"/>
      <c r="ELV66" s="41"/>
      <c r="ELW66" s="41"/>
      <c r="ELX66" s="41"/>
      <c r="ELY66" s="41"/>
      <c r="ELZ66" s="41"/>
      <c r="EMA66" s="41"/>
      <c r="EMB66" s="41"/>
      <c r="EMC66" s="41"/>
      <c r="EMD66" s="41"/>
      <c r="EME66" s="41"/>
      <c r="EMF66" s="41"/>
      <c r="EMG66" s="41"/>
      <c r="EMH66" s="41"/>
      <c r="EMI66" s="41"/>
      <c r="EMJ66" s="41"/>
      <c r="EMK66" s="41"/>
      <c r="EML66" s="41"/>
      <c r="EMM66" s="41"/>
      <c r="EMN66" s="41"/>
      <c r="EMO66" s="41"/>
      <c r="EMP66" s="41"/>
      <c r="EMQ66" s="41"/>
      <c r="EMR66" s="41"/>
      <c r="EMS66" s="41"/>
      <c r="EMT66" s="41"/>
      <c r="EMU66" s="41"/>
      <c r="EMV66" s="41"/>
      <c r="EMW66" s="41"/>
      <c r="EMX66" s="41"/>
      <c r="EMY66" s="41"/>
      <c r="EMZ66" s="41"/>
      <c r="ENA66" s="41"/>
      <c r="ENB66" s="41"/>
      <c r="ENC66" s="41"/>
      <c r="END66" s="41"/>
      <c r="ENE66" s="41"/>
      <c r="ENF66" s="41"/>
      <c r="ENG66" s="41"/>
      <c r="ENH66" s="41"/>
      <c r="ENI66" s="41"/>
      <c r="ENJ66" s="41"/>
      <c r="ENK66" s="41"/>
      <c r="ENL66" s="41"/>
      <c r="ENM66" s="41"/>
      <c r="ENN66" s="41"/>
      <c r="ENO66" s="41"/>
      <c r="ENP66" s="41"/>
      <c r="ENQ66" s="41"/>
      <c r="ENR66" s="41"/>
      <c r="ENS66" s="41"/>
      <c r="ENT66" s="41"/>
      <c r="ENU66" s="41"/>
      <c r="ENV66" s="41"/>
      <c r="ENW66" s="41"/>
      <c r="ENX66" s="41"/>
      <c r="ENY66" s="41"/>
      <c r="ENZ66" s="41"/>
      <c r="EOA66" s="41"/>
      <c r="EOB66" s="41"/>
      <c r="EOC66" s="41"/>
      <c r="EOD66" s="41"/>
      <c r="EOE66" s="41"/>
      <c r="EOF66" s="41"/>
      <c r="EOG66" s="41"/>
      <c r="EOH66" s="41"/>
      <c r="EOI66" s="41"/>
      <c r="EOJ66" s="41"/>
      <c r="EOK66" s="41"/>
      <c r="EOL66" s="41"/>
      <c r="EOM66" s="41"/>
      <c r="EON66" s="41"/>
      <c r="EOO66" s="41"/>
      <c r="EOP66" s="41"/>
      <c r="EOQ66" s="41"/>
      <c r="EOR66" s="41"/>
      <c r="EOS66" s="41"/>
      <c r="EOT66" s="41"/>
      <c r="EOU66" s="41"/>
      <c r="EOV66" s="41"/>
      <c r="EOW66" s="41"/>
      <c r="EOX66" s="41"/>
      <c r="EOY66" s="41"/>
      <c r="EOZ66" s="41"/>
      <c r="EPA66" s="41"/>
      <c r="EPB66" s="41"/>
      <c r="EPC66" s="41"/>
      <c r="EPD66" s="41"/>
      <c r="EPE66" s="41"/>
      <c r="EPF66" s="41"/>
      <c r="EPG66" s="41"/>
      <c r="EPH66" s="41"/>
      <c r="EPI66" s="41"/>
      <c r="EPJ66" s="41"/>
      <c r="EPK66" s="41"/>
      <c r="EPL66" s="41"/>
      <c r="EPM66" s="41"/>
      <c r="EPN66" s="41"/>
      <c r="EPO66" s="41"/>
      <c r="EPP66" s="41"/>
      <c r="EPQ66" s="41"/>
      <c r="EPR66" s="41"/>
      <c r="EPS66" s="41"/>
      <c r="EPT66" s="41"/>
      <c r="EPU66" s="41"/>
      <c r="EPV66" s="41"/>
      <c r="EPW66" s="41"/>
      <c r="EPX66" s="41"/>
      <c r="EPY66" s="41"/>
      <c r="EPZ66" s="41"/>
      <c r="EQA66" s="41"/>
      <c r="EQB66" s="41"/>
      <c r="EQC66" s="41"/>
      <c r="EQD66" s="41"/>
      <c r="EQE66" s="41"/>
      <c r="EQF66" s="41"/>
      <c r="EQG66" s="41"/>
      <c r="EQH66" s="41"/>
      <c r="EQI66" s="41"/>
      <c r="EQJ66" s="41"/>
      <c r="EQK66" s="41"/>
      <c r="EQL66" s="41"/>
      <c r="EQM66" s="41"/>
      <c r="EQN66" s="41"/>
      <c r="EQO66" s="41"/>
      <c r="EQP66" s="41"/>
      <c r="EQQ66" s="41"/>
      <c r="EQR66" s="41"/>
      <c r="EQS66" s="41"/>
      <c r="EQT66" s="41"/>
      <c r="EQU66" s="41"/>
      <c r="EQV66" s="41"/>
      <c r="EQW66" s="41"/>
      <c r="EQX66" s="41"/>
      <c r="EQY66" s="41"/>
      <c r="EQZ66" s="41"/>
      <c r="ERA66" s="41"/>
      <c r="ERB66" s="41"/>
      <c r="ERC66" s="41"/>
      <c r="ERD66" s="41"/>
      <c r="ERE66" s="41"/>
      <c r="ERF66" s="41"/>
      <c r="ERG66" s="41"/>
      <c r="ERH66" s="41"/>
      <c r="ERI66" s="41"/>
      <c r="ERJ66" s="41"/>
      <c r="ERK66" s="41"/>
      <c r="ERL66" s="41"/>
      <c r="ERM66" s="41"/>
      <c r="ERN66" s="41"/>
      <c r="ERO66" s="41"/>
      <c r="ERP66" s="41"/>
      <c r="ERQ66" s="41"/>
      <c r="ERR66" s="41"/>
      <c r="ERS66" s="41"/>
      <c r="ERT66" s="41"/>
      <c r="ERU66" s="41"/>
      <c r="ERV66" s="41"/>
      <c r="ERW66" s="41"/>
      <c r="ERX66" s="41"/>
      <c r="ERY66" s="41"/>
      <c r="ERZ66" s="41"/>
      <c r="ESA66" s="41"/>
      <c r="ESB66" s="41"/>
      <c r="ESC66" s="41"/>
      <c r="ESD66" s="41"/>
      <c r="ESE66" s="41"/>
      <c r="ESF66" s="41"/>
      <c r="ESG66" s="41"/>
      <c r="ESH66" s="41"/>
      <c r="ESI66" s="41"/>
      <c r="ESJ66" s="41"/>
      <c r="ESK66" s="41"/>
      <c r="ESL66" s="41"/>
      <c r="ESM66" s="41"/>
      <c r="ESN66" s="41"/>
      <c r="ESO66" s="41"/>
      <c r="ESP66" s="41"/>
      <c r="ESQ66" s="41"/>
      <c r="ESR66" s="41"/>
      <c r="ESS66" s="41"/>
      <c r="EST66" s="41"/>
      <c r="ESU66" s="41"/>
      <c r="ESV66" s="41"/>
      <c r="ESW66" s="41"/>
      <c r="ESX66" s="41"/>
      <c r="ESY66" s="41"/>
      <c r="ESZ66" s="41"/>
      <c r="ETA66" s="41"/>
      <c r="ETB66" s="41"/>
      <c r="ETC66" s="41"/>
      <c r="ETD66" s="41"/>
      <c r="ETE66" s="41"/>
      <c r="ETF66" s="41"/>
      <c r="ETG66" s="41"/>
      <c r="ETH66" s="41"/>
      <c r="ETI66" s="41"/>
      <c r="ETJ66" s="41"/>
      <c r="ETK66" s="41"/>
      <c r="ETL66" s="41"/>
      <c r="ETM66" s="41"/>
      <c r="ETN66" s="41"/>
      <c r="ETO66" s="41"/>
      <c r="ETP66" s="41"/>
      <c r="ETQ66" s="41"/>
      <c r="ETR66" s="41"/>
      <c r="ETS66" s="41"/>
      <c r="ETT66" s="41"/>
      <c r="ETU66" s="41"/>
      <c r="ETV66" s="41"/>
      <c r="ETW66" s="41"/>
      <c r="ETX66" s="41"/>
      <c r="ETY66" s="41"/>
      <c r="ETZ66" s="41"/>
      <c r="EUA66" s="41"/>
      <c r="EUB66" s="41"/>
      <c r="EUC66" s="41"/>
      <c r="EUD66" s="41"/>
      <c r="EUE66" s="41"/>
      <c r="EUF66" s="41"/>
      <c r="EUG66" s="41"/>
      <c r="EUH66" s="41"/>
      <c r="EUI66" s="41"/>
      <c r="EUJ66" s="41"/>
      <c r="EUK66" s="41"/>
      <c r="EUL66" s="41"/>
      <c r="EUM66" s="41"/>
      <c r="EUN66" s="41"/>
      <c r="EUO66" s="41"/>
      <c r="EUP66" s="41"/>
      <c r="EUQ66" s="41"/>
      <c r="EUR66" s="41"/>
      <c r="EUS66" s="41"/>
      <c r="EUT66" s="41"/>
      <c r="EUU66" s="41"/>
      <c r="EUV66" s="41"/>
      <c r="EUW66" s="41"/>
      <c r="EUX66" s="41"/>
      <c r="EUY66" s="41"/>
      <c r="EUZ66" s="41"/>
      <c r="EVA66" s="41"/>
      <c r="EVB66" s="41"/>
      <c r="EVC66" s="41"/>
      <c r="EVD66" s="41"/>
      <c r="EVE66" s="41"/>
      <c r="EVF66" s="41"/>
      <c r="EVG66" s="41"/>
      <c r="EVH66" s="41"/>
      <c r="EVI66" s="41"/>
      <c r="EVJ66" s="41"/>
      <c r="EVK66" s="41"/>
      <c r="EVL66" s="41"/>
      <c r="EVM66" s="41"/>
      <c r="EVN66" s="41"/>
      <c r="EVO66" s="41"/>
      <c r="EVP66" s="41"/>
      <c r="EVQ66" s="41"/>
      <c r="EVR66" s="41"/>
      <c r="EVS66" s="41"/>
      <c r="EVT66" s="41"/>
      <c r="EVU66" s="41"/>
      <c r="EVV66" s="41"/>
      <c r="EVW66" s="41"/>
      <c r="EVX66" s="41"/>
      <c r="EVY66" s="41"/>
      <c r="EVZ66" s="41"/>
      <c r="EWA66" s="41"/>
      <c r="EWB66" s="41"/>
      <c r="EWC66" s="41"/>
      <c r="EWD66" s="41"/>
      <c r="EWE66" s="41"/>
      <c r="EWF66" s="41"/>
      <c r="EWG66" s="41"/>
      <c r="EWH66" s="41"/>
      <c r="EWI66" s="41"/>
      <c r="EWJ66" s="41"/>
      <c r="EWK66" s="41"/>
      <c r="EWL66" s="41"/>
      <c r="EWM66" s="41"/>
      <c r="EWN66" s="41"/>
      <c r="EWO66" s="41"/>
      <c r="EWP66" s="41"/>
      <c r="EWQ66" s="41"/>
      <c r="EWR66" s="41"/>
      <c r="EWS66" s="41"/>
      <c r="EWT66" s="41"/>
      <c r="EWU66" s="41"/>
      <c r="EWV66" s="41"/>
      <c r="EWW66" s="41"/>
      <c r="EWX66" s="41"/>
      <c r="EWY66" s="41"/>
      <c r="EWZ66" s="41"/>
      <c r="EXA66" s="41"/>
      <c r="EXB66" s="41"/>
      <c r="EXC66" s="41"/>
      <c r="EXD66" s="41"/>
      <c r="EXE66" s="41"/>
      <c r="EXF66" s="41"/>
      <c r="EXG66" s="41"/>
      <c r="EXH66" s="41"/>
      <c r="EXI66" s="41"/>
      <c r="EXJ66" s="41"/>
      <c r="EXK66" s="41"/>
      <c r="EXL66" s="41"/>
      <c r="EXM66" s="41"/>
      <c r="EXN66" s="41"/>
      <c r="EXO66" s="41"/>
      <c r="EXP66" s="41"/>
      <c r="EXQ66" s="41"/>
      <c r="EXR66" s="41"/>
      <c r="EXS66" s="41"/>
      <c r="EXT66" s="41"/>
      <c r="EXU66" s="41"/>
      <c r="EXV66" s="41"/>
      <c r="EXW66" s="41"/>
      <c r="EXX66" s="41"/>
      <c r="EXY66" s="41"/>
      <c r="EXZ66" s="41"/>
      <c r="EYA66" s="41"/>
      <c r="EYB66" s="41"/>
      <c r="EYC66" s="41"/>
      <c r="EYD66" s="41"/>
      <c r="EYE66" s="41"/>
      <c r="EYF66" s="41"/>
      <c r="EYG66" s="41"/>
      <c r="EYH66" s="41"/>
      <c r="EYI66" s="41"/>
      <c r="EYJ66" s="41"/>
      <c r="EYK66" s="41"/>
      <c r="EYL66" s="41"/>
      <c r="EYM66" s="41"/>
      <c r="EYN66" s="41"/>
      <c r="EYO66" s="41"/>
      <c r="EYP66" s="41"/>
      <c r="EYQ66" s="41"/>
      <c r="EYR66" s="41"/>
      <c r="EYS66" s="41"/>
      <c r="EYT66" s="41"/>
      <c r="EYU66" s="41"/>
      <c r="EYV66" s="41"/>
      <c r="EYW66" s="41"/>
      <c r="EYX66" s="41"/>
      <c r="EYY66" s="41"/>
      <c r="EYZ66" s="41"/>
      <c r="EZA66" s="41"/>
      <c r="EZB66" s="41"/>
      <c r="EZC66" s="41"/>
      <c r="EZD66" s="41"/>
      <c r="EZE66" s="41"/>
      <c r="EZF66" s="41"/>
      <c r="EZG66" s="41"/>
      <c r="EZH66" s="41"/>
      <c r="EZI66" s="41"/>
      <c r="EZJ66" s="41"/>
      <c r="EZK66" s="41"/>
      <c r="EZL66" s="41"/>
      <c r="EZM66" s="41"/>
      <c r="EZN66" s="41"/>
      <c r="EZO66" s="41"/>
      <c r="EZP66" s="41"/>
      <c r="EZQ66" s="41"/>
      <c r="EZR66" s="41"/>
      <c r="EZS66" s="41"/>
      <c r="EZT66" s="41"/>
      <c r="EZU66" s="41"/>
      <c r="EZV66" s="41"/>
      <c r="EZW66" s="41"/>
      <c r="EZX66" s="41"/>
      <c r="EZY66" s="41"/>
      <c r="EZZ66" s="41"/>
      <c r="FAA66" s="41"/>
      <c r="FAB66" s="41"/>
      <c r="FAC66" s="41"/>
      <c r="FAD66" s="41"/>
      <c r="FAE66" s="41"/>
      <c r="FAF66" s="41"/>
      <c r="FAG66" s="41"/>
      <c r="FAH66" s="41"/>
      <c r="FAI66" s="41"/>
      <c r="FAJ66" s="41"/>
      <c r="FAK66" s="41"/>
      <c r="FAL66" s="41"/>
      <c r="FAM66" s="41"/>
      <c r="FAN66" s="41"/>
      <c r="FAO66" s="41"/>
      <c r="FAP66" s="41"/>
      <c r="FAQ66" s="41"/>
      <c r="FAR66" s="41"/>
      <c r="FAS66" s="41"/>
      <c r="FAT66" s="41"/>
      <c r="FAU66" s="41"/>
      <c r="FAV66" s="41"/>
      <c r="FAW66" s="41"/>
      <c r="FAX66" s="41"/>
      <c r="FAY66" s="41"/>
      <c r="FAZ66" s="41"/>
      <c r="FBA66" s="41"/>
      <c r="FBB66" s="41"/>
      <c r="FBC66" s="41"/>
      <c r="FBD66" s="41"/>
      <c r="FBE66" s="41"/>
      <c r="FBF66" s="41"/>
      <c r="FBG66" s="41"/>
      <c r="FBH66" s="41"/>
      <c r="FBI66" s="41"/>
      <c r="FBJ66" s="41"/>
      <c r="FBK66" s="41"/>
      <c r="FBL66" s="41"/>
      <c r="FBM66" s="41"/>
      <c r="FBN66" s="41"/>
      <c r="FBO66" s="41"/>
      <c r="FBP66" s="41"/>
      <c r="FBQ66" s="41"/>
      <c r="FBR66" s="41"/>
      <c r="FBS66" s="41"/>
      <c r="FBT66" s="41"/>
      <c r="FBU66" s="41"/>
      <c r="FBV66" s="41"/>
      <c r="FBW66" s="41"/>
      <c r="FBX66" s="41"/>
      <c r="FBY66" s="41"/>
      <c r="FBZ66" s="41"/>
      <c r="FCA66" s="41"/>
      <c r="FCB66" s="41"/>
      <c r="FCC66" s="41"/>
      <c r="FCD66" s="41"/>
      <c r="FCE66" s="41"/>
      <c r="FCF66" s="41"/>
      <c r="FCG66" s="41"/>
      <c r="FCH66" s="41"/>
      <c r="FCI66" s="41"/>
      <c r="FCJ66" s="41"/>
      <c r="FCK66" s="41"/>
      <c r="FCL66" s="41"/>
      <c r="FCM66" s="41"/>
      <c r="FCN66" s="41"/>
      <c r="FCO66" s="41"/>
      <c r="FCP66" s="41"/>
      <c r="FCQ66" s="41"/>
      <c r="FCR66" s="41"/>
      <c r="FCS66" s="41"/>
      <c r="FCT66" s="41"/>
      <c r="FCU66" s="41"/>
      <c r="FCV66" s="41"/>
      <c r="FCW66" s="41"/>
      <c r="FCX66" s="41"/>
      <c r="FCY66" s="41"/>
      <c r="FCZ66" s="41"/>
      <c r="FDA66" s="41"/>
      <c r="FDB66" s="41"/>
      <c r="FDC66" s="41"/>
      <c r="FDD66" s="41"/>
      <c r="FDE66" s="41"/>
      <c r="FDF66" s="41"/>
      <c r="FDG66" s="41"/>
      <c r="FDH66" s="41"/>
      <c r="FDI66" s="41"/>
      <c r="FDJ66" s="41"/>
      <c r="FDK66" s="41"/>
      <c r="FDL66" s="41"/>
      <c r="FDM66" s="41"/>
      <c r="FDN66" s="41"/>
      <c r="FDO66" s="41"/>
      <c r="FDP66" s="41"/>
      <c r="FDQ66" s="41"/>
      <c r="FDR66" s="41"/>
      <c r="FDS66" s="41"/>
      <c r="FDT66" s="41"/>
      <c r="FDU66" s="41"/>
      <c r="FDV66" s="41"/>
      <c r="FDW66" s="41"/>
      <c r="FDX66" s="41"/>
      <c r="FDY66" s="41"/>
      <c r="FDZ66" s="41"/>
      <c r="FEA66" s="41"/>
      <c r="FEB66" s="41"/>
      <c r="FEC66" s="41"/>
      <c r="FED66" s="41"/>
      <c r="FEE66" s="41"/>
      <c r="FEF66" s="41"/>
      <c r="FEG66" s="41"/>
      <c r="FEH66" s="41"/>
      <c r="FEI66" s="41"/>
      <c r="FEJ66" s="41"/>
      <c r="FEK66" s="41"/>
      <c r="FEL66" s="41"/>
      <c r="FEM66" s="41"/>
      <c r="FEN66" s="41"/>
      <c r="FEO66" s="41"/>
      <c r="FEP66" s="41"/>
      <c r="FEQ66" s="41"/>
      <c r="FER66" s="41"/>
      <c r="FES66" s="41"/>
      <c r="FET66" s="41"/>
      <c r="FEU66" s="41"/>
      <c r="FEV66" s="41"/>
      <c r="FEW66" s="41"/>
      <c r="FEX66" s="41"/>
      <c r="FEY66" s="41"/>
      <c r="FEZ66" s="41"/>
      <c r="FFA66" s="41"/>
      <c r="FFB66" s="41"/>
      <c r="FFC66" s="41"/>
      <c r="FFD66" s="41"/>
      <c r="FFE66" s="41"/>
      <c r="FFF66" s="41"/>
      <c r="FFG66" s="41"/>
      <c r="FFH66" s="41"/>
      <c r="FFI66" s="41"/>
      <c r="FFJ66" s="41"/>
      <c r="FFK66" s="41"/>
      <c r="FFL66" s="41"/>
      <c r="FFM66" s="41"/>
      <c r="FFN66" s="41"/>
      <c r="FFO66" s="41"/>
      <c r="FFP66" s="41"/>
      <c r="FFQ66" s="41"/>
      <c r="FFR66" s="41"/>
      <c r="FFS66" s="41"/>
      <c r="FFT66" s="41"/>
      <c r="FFU66" s="41"/>
      <c r="FFV66" s="41"/>
      <c r="FFW66" s="41"/>
      <c r="FFX66" s="41"/>
      <c r="FFY66" s="41"/>
      <c r="FFZ66" s="41"/>
      <c r="FGA66" s="41"/>
      <c r="FGB66" s="41"/>
      <c r="FGC66" s="41"/>
      <c r="FGD66" s="41"/>
      <c r="FGE66" s="41"/>
      <c r="FGF66" s="41"/>
      <c r="FGG66" s="41"/>
      <c r="FGH66" s="41"/>
      <c r="FGI66" s="41"/>
      <c r="FGJ66" s="41"/>
      <c r="FGK66" s="41"/>
      <c r="FGL66" s="41"/>
      <c r="FGM66" s="41"/>
      <c r="FGN66" s="41"/>
      <c r="FGO66" s="41"/>
      <c r="FGP66" s="41"/>
      <c r="FGQ66" s="41"/>
      <c r="FGR66" s="41"/>
      <c r="FGS66" s="41"/>
      <c r="FGT66" s="41"/>
      <c r="FGU66" s="41"/>
      <c r="FGV66" s="41"/>
      <c r="FGW66" s="41"/>
      <c r="FGX66" s="41"/>
      <c r="FGY66" s="41"/>
      <c r="FGZ66" s="41"/>
      <c r="FHA66" s="41"/>
      <c r="FHB66" s="41"/>
      <c r="FHC66" s="41"/>
      <c r="FHD66" s="41"/>
      <c r="FHE66" s="41"/>
      <c r="FHF66" s="41"/>
      <c r="FHG66" s="41"/>
      <c r="FHH66" s="41"/>
      <c r="FHI66" s="41"/>
      <c r="FHJ66" s="41"/>
      <c r="FHK66" s="41"/>
      <c r="FHL66" s="41"/>
      <c r="FHM66" s="41"/>
      <c r="FHN66" s="41"/>
      <c r="FHO66" s="41"/>
      <c r="FHP66" s="41"/>
      <c r="FHQ66" s="41"/>
      <c r="FHR66" s="41"/>
      <c r="FHS66" s="41"/>
      <c r="FHT66" s="41"/>
      <c r="FHU66" s="41"/>
      <c r="FHV66" s="41"/>
      <c r="FHW66" s="41"/>
      <c r="FHX66" s="41"/>
      <c r="FHY66" s="41"/>
      <c r="FHZ66" s="41"/>
      <c r="FIA66" s="41"/>
      <c r="FIB66" s="41"/>
      <c r="FIC66" s="41"/>
      <c r="FID66" s="41"/>
      <c r="FIE66" s="41"/>
      <c r="FIF66" s="41"/>
      <c r="FIG66" s="41"/>
      <c r="FIH66" s="41"/>
      <c r="FII66" s="41"/>
      <c r="FIJ66" s="41"/>
      <c r="FIK66" s="41"/>
      <c r="FIL66" s="41"/>
      <c r="FIM66" s="41"/>
      <c r="FIN66" s="41"/>
      <c r="FIO66" s="41"/>
      <c r="FIP66" s="41"/>
      <c r="FIQ66" s="41"/>
      <c r="FIR66" s="41"/>
      <c r="FIS66" s="41"/>
      <c r="FIT66" s="41"/>
      <c r="FIU66" s="41"/>
      <c r="FIV66" s="41"/>
      <c r="FIW66" s="41"/>
      <c r="FIX66" s="41"/>
      <c r="FIY66" s="41"/>
      <c r="FIZ66" s="41"/>
      <c r="FJA66" s="41"/>
      <c r="FJB66" s="41"/>
      <c r="FJC66" s="41"/>
      <c r="FJD66" s="41"/>
      <c r="FJE66" s="41"/>
      <c r="FJF66" s="41"/>
      <c r="FJG66" s="41"/>
      <c r="FJH66" s="41"/>
      <c r="FJI66" s="41"/>
      <c r="FJJ66" s="41"/>
      <c r="FJK66" s="41"/>
      <c r="FJL66" s="41"/>
      <c r="FJM66" s="41"/>
      <c r="FJN66" s="41"/>
      <c r="FJO66" s="41"/>
      <c r="FJP66" s="41"/>
      <c r="FJQ66" s="41"/>
      <c r="FJR66" s="41"/>
      <c r="FJS66" s="41"/>
      <c r="FJT66" s="41"/>
      <c r="FJU66" s="41"/>
      <c r="FJV66" s="41"/>
      <c r="FJW66" s="41"/>
      <c r="FJX66" s="41"/>
      <c r="FJY66" s="41"/>
      <c r="FJZ66" s="41"/>
      <c r="FKA66" s="41"/>
      <c r="FKB66" s="41"/>
      <c r="FKC66" s="41"/>
      <c r="FKD66" s="41"/>
      <c r="FKE66" s="41"/>
      <c r="FKF66" s="41"/>
      <c r="FKG66" s="41"/>
      <c r="FKH66" s="41"/>
      <c r="FKI66" s="41"/>
      <c r="FKJ66" s="41"/>
      <c r="FKK66" s="41"/>
      <c r="FKL66" s="41"/>
      <c r="FKM66" s="41"/>
      <c r="FKN66" s="41"/>
      <c r="FKO66" s="41"/>
      <c r="FKP66" s="41"/>
      <c r="FKQ66" s="41"/>
      <c r="FKR66" s="41"/>
      <c r="FKS66" s="41"/>
      <c r="FKT66" s="41"/>
      <c r="FKU66" s="41"/>
      <c r="FKV66" s="41"/>
      <c r="FKW66" s="41"/>
      <c r="FKX66" s="41"/>
      <c r="FKY66" s="41"/>
      <c r="FKZ66" s="41"/>
      <c r="FLA66" s="41"/>
      <c r="FLB66" s="41"/>
      <c r="FLC66" s="41"/>
      <c r="FLD66" s="41"/>
      <c r="FLE66" s="41"/>
      <c r="FLF66" s="41"/>
      <c r="FLG66" s="41"/>
      <c r="FLH66" s="41"/>
      <c r="FLI66" s="41"/>
      <c r="FLJ66" s="41"/>
      <c r="FLK66" s="41"/>
      <c r="FLL66" s="41"/>
      <c r="FLM66" s="41"/>
      <c r="FLN66" s="41"/>
      <c r="FLO66" s="41"/>
      <c r="FLP66" s="41"/>
      <c r="FLQ66" s="41"/>
      <c r="FLR66" s="41"/>
      <c r="FLS66" s="41"/>
      <c r="FLT66" s="41"/>
      <c r="FLU66" s="41"/>
      <c r="FLV66" s="41"/>
      <c r="FLW66" s="41"/>
      <c r="FLX66" s="41"/>
      <c r="FLY66" s="41"/>
      <c r="FLZ66" s="41"/>
      <c r="FMA66" s="41"/>
      <c r="FMB66" s="41"/>
      <c r="FMC66" s="41"/>
      <c r="FMD66" s="41"/>
      <c r="FME66" s="41"/>
      <c r="FMF66" s="41"/>
      <c r="FMG66" s="41"/>
      <c r="FMH66" s="41"/>
      <c r="FMI66" s="41"/>
      <c r="FMJ66" s="41"/>
      <c r="FMK66" s="41"/>
      <c r="FML66" s="41"/>
      <c r="FMM66" s="41"/>
      <c r="FMN66" s="41"/>
      <c r="FMO66" s="41"/>
      <c r="FMP66" s="41"/>
      <c r="FMQ66" s="41"/>
      <c r="FMR66" s="41"/>
      <c r="FMS66" s="41"/>
      <c r="FMT66" s="41"/>
      <c r="FMU66" s="41"/>
      <c r="FMV66" s="41"/>
      <c r="FMW66" s="41"/>
      <c r="FMX66" s="41"/>
      <c r="FMY66" s="41"/>
      <c r="FMZ66" s="41"/>
      <c r="FNA66" s="41"/>
      <c r="FNB66" s="41"/>
      <c r="FNC66" s="41"/>
      <c r="FND66" s="41"/>
      <c r="FNE66" s="41"/>
      <c r="FNF66" s="41"/>
      <c r="FNG66" s="41"/>
      <c r="FNH66" s="41"/>
      <c r="FNI66" s="41"/>
      <c r="FNJ66" s="41"/>
      <c r="FNK66" s="41"/>
      <c r="FNL66" s="41"/>
      <c r="FNM66" s="41"/>
      <c r="FNN66" s="41"/>
      <c r="FNO66" s="41"/>
      <c r="FNP66" s="41"/>
      <c r="FNQ66" s="41"/>
      <c r="FNR66" s="41"/>
      <c r="FNS66" s="41"/>
      <c r="FNT66" s="41"/>
      <c r="FNU66" s="41"/>
      <c r="FNV66" s="41"/>
      <c r="FNW66" s="41"/>
      <c r="FNX66" s="41"/>
      <c r="FNY66" s="41"/>
      <c r="FNZ66" s="41"/>
      <c r="FOA66" s="41"/>
      <c r="FOB66" s="41"/>
      <c r="FOC66" s="41"/>
      <c r="FOD66" s="41"/>
      <c r="FOE66" s="41"/>
      <c r="FOF66" s="41"/>
      <c r="FOG66" s="41"/>
      <c r="FOH66" s="41"/>
      <c r="FOI66" s="41"/>
      <c r="FOJ66" s="41"/>
      <c r="FOK66" s="41"/>
      <c r="FOL66" s="41"/>
      <c r="FOM66" s="41"/>
      <c r="FON66" s="41"/>
      <c r="FOO66" s="41"/>
      <c r="FOP66" s="41"/>
      <c r="FOQ66" s="41"/>
      <c r="FOR66" s="41"/>
      <c r="FOS66" s="41"/>
      <c r="FOT66" s="41"/>
      <c r="FOU66" s="41"/>
      <c r="FOV66" s="41"/>
      <c r="FOW66" s="41"/>
      <c r="FOX66" s="41"/>
      <c r="FOY66" s="41"/>
      <c r="FOZ66" s="41"/>
      <c r="FPA66" s="41"/>
      <c r="FPB66" s="41"/>
      <c r="FPC66" s="41"/>
      <c r="FPD66" s="41"/>
      <c r="FPE66" s="41"/>
      <c r="FPF66" s="41"/>
      <c r="FPG66" s="41"/>
      <c r="FPH66" s="41"/>
      <c r="FPI66" s="41"/>
      <c r="FPJ66" s="41"/>
      <c r="FPK66" s="41"/>
      <c r="FPL66" s="41"/>
      <c r="FPM66" s="41"/>
      <c r="FPN66" s="41"/>
      <c r="FPO66" s="41"/>
      <c r="FPP66" s="41"/>
      <c r="FPQ66" s="41"/>
      <c r="FPR66" s="41"/>
      <c r="FPS66" s="41"/>
      <c r="FPT66" s="41"/>
      <c r="FPU66" s="41"/>
      <c r="FPV66" s="41"/>
      <c r="FPW66" s="41"/>
      <c r="FPX66" s="41"/>
      <c r="FPY66" s="41"/>
      <c r="FPZ66" s="41"/>
      <c r="FQA66" s="41"/>
      <c r="FQB66" s="41"/>
      <c r="FQC66" s="41"/>
      <c r="FQD66" s="41"/>
      <c r="FQE66" s="41"/>
      <c r="FQF66" s="41"/>
      <c r="FQG66" s="41"/>
      <c r="FQH66" s="41"/>
      <c r="FQI66" s="41"/>
      <c r="FQJ66" s="41"/>
      <c r="FQK66" s="41"/>
      <c r="FQL66" s="41"/>
      <c r="FQM66" s="41"/>
      <c r="FQN66" s="41"/>
      <c r="FQO66" s="41"/>
      <c r="FQP66" s="41"/>
      <c r="FQQ66" s="41"/>
      <c r="FQR66" s="41"/>
      <c r="FQS66" s="41"/>
      <c r="FQT66" s="41"/>
      <c r="FQU66" s="41"/>
      <c r="FQV66" s="41"/>
      <c r="FQW66" s="41"/>
      <c r="FQX66" s="41"/>
      <c r="FQY66" s="41"/>
      <c r="FQZ66" s="41"/>
      <c r="FRA66" s="41"/>
      <c r="FRB66" s="41"/>
      <c r="FRC66" s="41"/>
      <c r="FRD66" s="41"/>
      <c r="FRE66" s="41"/>
      <c r="FRF66" s="41"/>
      <c r="FRG66" s="41"/>
      <c r="FRH66" s="41"/>
      <c r="FRI66" s="41"/>
      <c r="FRJ66" s="41"/>
      <c r="FRK66" s="41"/>
      <c r="FRL66" s="41"/>
      <c r="FRM66" s="41"/>
      <c r="FRN66" s="41"/>
      <c r="FRO66" s="41"/>
      <c r="FRP66" s="41"/>
      <c r="FRQ66" s="41"/>
      <c r="FRR66" s="41"/>
      <c r="FRS66" s="41"/>
      <c r="FRT66" s="41"/>
      <c r="FRU66" s="41"/>
      <c r="FRV66" s="41"/>
      <c r="FRW66" s="41"/>
      <c r="FRX66" s="41"/>
      <c r="FRY66" s="41"/>
      <c r="FRZ66" s="41"/>
      <c r="FSA66" s="41"/>
      <c r="FSB66" s="41"/>
      <c r="FSC66" s="41"/>
      <c r="FSD66" s="41"/>
      <c r="FSE66" s="41"/>
      <c r="FSF66" s="41"/>
      <c r="FSG66" s="41"/>
      <c r="FSH66" s="41"/>
      <c r="FSI66" s="41"/>
      <c r="FSJ66" s="41"/>
      <c r="FSK66" s="41"/>
      <c r="FSL66" s="41"/>
      <c r="FSM66" s="41"/>
      <c r="FSN66" s="41"/>
      <c r="FSO66" s="41"/>
      <c r="FSP66" s="41"/>
      <c r="FSQ66" s="41"/>
      <c r="FSR66" s="41"/>
      <c r="FSS66" s="41"/>
      <c r="FST66" s="41"/>
      <c r="FSU66" s="41"/>
      <c r="FSV66" s="41"/>
      <c r="FSW66" s="41"/>
      <c r="FSX66" s="41"/>
      <c r="FSY66" s="41"/>
      <c r="FSZ66" s="41"/>
      <c r="FTA66" s="41"/>
      <c r="FTB66" s="41"/>
      <c r="FTC66" s="41"/>
      <c r="FTD66" s="41"/>
      <c r="FTE66" s="41"/>
      <c r="FTF66" s="41"/>
      <c r="FTG66" s="41"/>
      <c r="FTH66" s="41"/>
      <c r="FTI66" s="41"/>
      <c r="FTJ66" s="41"/>
      <c r="FTK66" s="41"/>
      <c r="FTL66" s="41"/>
      <c r="FTM66" s="41"/>
      <c r="FTN66" s="41"/>
      <c r="FTO66" s="41"/>
      <c r="FTP66" s="41"/>
      <c r="FTQ66" s="41"/>
      <c r="FTR66" s="41"/>
      <c r="FTS66" s="41"/>
      <c r="FTT66" s="41"/>
      <c r="FTU66" s="41"/>
      <c r="FTV66" s="41"/>
      <c r="FTW66" s="41"/>
      <c r="FTX66" s="41"/>
      <c r="FTY66" s="41"/>
      <c r="FTZ66" s="41"/>
      <c r="FUA66" s="41"/>
      <c r="FUB66" s="41"/>
      <c r="FUC66" s="41"/>
      <c r="FUD66" s="41"/>
      <c r="FUE66" s="41"/>
      <c r="FUF66" s="41"/>
      <c r="FUG66" s="41"/>
      <c r="FUH66" s="41"/>
      <c r="FUI66" s="41"/>
      <c r="FUJ66" s="41"/>
      <c r="FUK66" s="41"/>
      <c r="FUL66" s="41"/>
      <c r="FUM66" s="41"/>
      <c r="FUN66" s="41"/>
      <c r="FUO66" s="41"/>
      <c r="FUP66" s="41"/>
      <c r="FUQ66" s="41"/>
      <c r="FUR66" s="41"/>
      <c r="FUS66" s="41"/>
      <c r="FUT66" s="41"/>
      <c r="FUU66" s="41"/>
      <c r="FUV66" s="41"/>
      <c r="FUW66" s="41"/>
      <c r="FUX66" s="41"/>
      <c r="FUY66" s="41"/>
      <c r="FUZ66" s="41"/>
      <c r="FVA66" s="41"/>
      <c r="FVB66" s="41"/>
      <c r="FVC66" s="41"/>
      <c r="FVD66" s="41"/>
      <c r="FVE66" s="41"/>
      <c r="FVF66" s="41"/>
      <c r="FVG66" s="41"/>
      <c r="FVH66" s="41"/>
      <c r="FVI66" s="41"/>
      <c r="FVJ66" s="41"/>
      <c r="FVK66" s="41"/>
      <c r="FVL66" s="41"/>
      <c r="FVM66" s="41"/>
      <c r="FVN66" s="41"/>
      <c r="FVO66" s="41"/>
      <c r="FVP66" s="41"/>
      <c r="FVQ66" s="41"/>
      <c r="FVR66" s="41"/>
      <c r="FVS66" s="41"/>
      <c r="FVT66" s="41"/>
      <c r="FVU66" s="41"/>
      <c r="FVV66" s="41"/>
      <c r="FVW66" s="41"/>
      <c r="FVX66" s="41"/>
      <c r="FVY66" s="41"/>
      <c r="FVZ66" s="41"/>
      <c r="FWA66" s="41"/>
      <c r="FWB66" s="41"/>
      <c r="FWC66" s="41"/>
      <c r="FWD66" s="41"/>
      <c r="FWE66" s="41"/>
      <c r="FWF66" s="41"/>
      <c r="FWG66" s="41"/>
      <c r="FWH66" s="41"/>
      <c r="FWI66" s="41"/>
      <c r="FWJ66" s="41"/>
      <c r="FWK66" s="41"/>
      <c r="FWL66" s="41"/>
      <c r="FWM66" s="41"/>
      <c r="FWN66" s="41"/>
      <c r="FWO66" s="41"/>
      <c r="FWP66" s="41"/>
      <c r="FWQ66" s="41"/>
      <c r="FWR66" s="41"/>
      <c r="FWS66" s="41"/>
      <c r="FWT66" s="41"/>
      <c r="FWU66" s="41"/>
      <c r="FWV66" s="41"/>
      <c r="FWW66" s="41"/>
      <c r="FWX66" s="41"/>
      <c r="FWY66" s="41"/>
      <c r="FWZ66" s="41"/>
      <c r="FXA66" s="41"/>
      <c r="FXB66" s="41"/>
      <c r="FXC66" s="41"/>
      <c r="FXD66" s="41"/>
      <c r="FXE66" s="41"/>
      <c r="FXF66" s="41"/>
      <c r="FXG66" s="41"/>
      <c r="FXH66" s="41"/>
      <c r="FXI66" s="41"/>
      <c r="FXJ66" s="41"/>
      <c r="FXK66" s="41"/>
      <c r="FXL66" s="41"/>
      <c r="FXM66" s="41"/>
      <c r="FXN66" s="41"/>
      <c r="FXO66" s="41"/>
      <c r="FXP66" s="41"/>
      <c r="FXQ66" s="41"/>
      <c r="FXR66" s="41"/>
      <c r="FXS66" s="41"/>
      <c r="FXT66" s="41"/>
      <c r="FXU66" s="41"/>
      <c r="FXV66" s="41"/>
      <c r="FXW66" s="41"/>
      <c r="FXX66" s="41"/>
      <c r="FXY66" s="41"/>
      <c r="FXZ66" s="41"/>
      <c r="FYA66" s="41"/>
      <c r="FYB66" s="41"/>
      <c r="FYC66" s="41"/>
      <c r="FYD66" s="41"/>
      <c r="FYE66" s="41"/>
      <c r="FYF66" s="41"/>
      <c r="FYG66" s="41"/>
      <c r="FYH66" s="41"/>
      <c r="FYI66" s="41"/>
      <c r="FYJ66" s="41"/>
      <c r="FYK66" s="41"/>
      <c r="FYL66" s="41"/>
      <c r="FYM66" s="41"/>
      <c r="FYN66" s="41"/>
      <c r="FYO66" s="41"/>
      <c r="FYP66" s="41"/>
      <c r="FYQ66" s="41"/>
      <c r="FYR66" s="41"/>
      <c r="FYS66" s="41"/>
      <c r="FYT66" s="41"/>
      <c r="FYU66" s="41"/>
      <c r="FYV66" s="41"/>
      <c r="FYW66" s="41"/>
      <c r="FYX66" s="41"/>
      <c r="FYY66" s="41"/>
      <c r="FYZ66" s="41"/>
      <c r="FZA66" s="41"/>
      <c r="FZB66" s="41"/>
      <c r="FZC66" s="41"/>
      <c r="FZD66" s="41"/>
      <c r="FZE66" s="41"/>
      <c r="FZF66" s="41"/>
      <c r="FZG66" s="41"/>
      <c r="FZH66" s="41"/>
      <c r="FZI66" s="41"/>
      <c r="FZJ66" s="41"/>
      <c r="FZK66" s="41"/>
      <c r="FZL66" s="41"/>
      <c r="FZM66" s="41"/>
      <c r="FZN66" s="41"/>
      <c r="FZO66" s="41"/>
      <c r="FZP66" s="41"/>
      <c r="FZQ66" s="41"/>
      <c r="FZR66" s="41"/>
      <c r="FZS66" s="41"/>
      <c r="FZT66" s="41"/>
      <c r="FZU66" s="41"/>
      <c r="FZV66" s="41"/>
      <c r="FZW66" s="41"/>
      <c r="FZX66" s="41"/>
      <c r="FZY66" s="41"/>
      <c r="FZZ66" s="41"/>
      <c r="GAA66" s="41"/>
      <c r="GAB66" s="41"/>
      <c r="GAC66" s="41"/>
      <c r="GAD66" s="41"/>
      <c r="GAE66" s="41"/>
      <c r="GAF66" s="41"/>
      <c r="GAG66" s="41"/>
      <c r="GAH66" s="41"/>
      <c r="GAI66" s="41"/>
      <c r="GAJ66" s="41"/>
      <c r="GAK66" s="41"/>
      <c r="GAL66" s="41"/>
      <c r="GAM66" s="41"/>
      <c r="GAN66" s="41"/>
      <c r="GAO66" s="41"/>
      <c r="GAP66" s="41"/>
      <c r="GAQ66" s="41"/>
      <c r="GAR66" s="41"/>
      <c r="GAS66" s="41"/>
      <c r="GAT66" s="41"/>
      <c r="GAU66" s="41"/>
      <c r="GAV66" s="41"/>
      <c r="GAW66" s="41"/>
      <c r="GAX66" s="41"/>
      <c r="GAY66" s="41"/>
      <c r="GAZ66" s="41"/>
      <c r="GBA66" s="41"/>
      <c r="GBB66" s="41"/>
      <c r="GBC66" s="41"/>
      <c r="GBD66" s="41"/>
      <c r="GBE66" s="41"/>
      <c r="GBF66" s="41"/>
      <c r="GBG66" s="41"/>
      <c r="GBH66" s="41"/>
      <c r="GBI66" s="41"/>
      <c r="GBJ66" s="41"/>
      <c r="GBK66" s="41"/>
      <c r="GBL66" s="41"/>
      <c r="GBM66" s="41"/>
      <c r="GBN66" s="41"/>
      <c r="GBO66" s="41"/>
      <c r="GBP66" s="41"/>
      <c r="GBQ66" s="41"/>
      <c r="GBR66" s="41"/>
      <c r="GBS66" s="41"/>
      <c r="GBT66" s="41"/>
      <c r="GBU66" s="41"/>
      <c r="GBV66" s="41"/>
      <c r="GBW66" s="41"/>
      <c r="GBX66" s="41"/>
      <c r="GBY66" s="41"/>
      <c r="GBZ66" s="41"/>
      <c r="GCA66" s="41"/>
      <c r="GCB66" s="41"/>
      <c r="GCC66" s="41"/>
      <c r="GCD66" s="41"/>
      <c r="GCE66" s="41"/>
      <c r="GCF66" s="41"/>
      <c r="GCG66" s="41"/>
      <c r="GCH66" s="41"/>
      <c r="GCI66" s="41"/>
      <c r="GCJ66" s="41"/>
      <c r="GCK66" s="41"/>
      <c r="GCL66" s="41"/>
      <c r="GCM66" s="41"/>
      <c r="GCN66" s="41"/>
      <c r="GCO66" s="41"/>
      <c r="GCP66" s="41"/>
      <c r="GCQ66" s="41"/>
      <c r="GCR66" s="41"/>
      <c r="GCS66" s="41"/>
      <c r="GCT66" s="41"/>
      <c r="GCU66" s="41"/>
      <c r="GCV66" s="41"/>
      <c r="GCW66" s="41"/>
      <c r="GCX66" s="41"/>
      <c r="GCY66" s="41"/>
      <c r="GCZ66" s="41"/>
      <c r="GDA66" s="41"/>
      <c r="GDB66" s="41"/>
      <c r="GDC66" s="41"/>
      <c r="GDD66" s="41"/>
      <c r="GDE66" s="41"/>
      <c r="GDF66" s="41"/>
      <c r="GDG66" s="41"/>
      <c r="GDH66" s="41"/>
      <c r="GDI66" s="41"/>
      <c r="GDJ66" s="41"/>
      <c r="GDK66" s="41"/>
      <c r="GDL66" s="41"/>
      <c r="GDM66" s="41"/>
      <c r="GDN66" s="41"/>
      <c r="GDO66" s="41"/>
      <c r="GDP66" s="41"/>
      <c r="GDQ66" s="41"/>
      <c r="GDR66" s="41"/>
      <c r="GDS66" s="41"/>
      <c r="GDT66" s="41"/>
      <c r="GDU66" s="41"/>
      <c r="GDV66" s="41"/>
      <c r="GDW66" s="41"/>
      <c r="GDX66" s="41"/>
      <c r="GDY66" s="41"/>
      <c r="GDZ66" s="41"/>
      <c r="GEA66" s="41"/>
      <c r="GEB66" s="41"/>
      <c r="GEC66" s="41"/>
      <c r="GED66" s="41"/>
      <c r="GEE66" s="41"/>
      <c r="GEF66" s="41"/>
      <c r="GEG66" s="41"/>
      <c r="GEH66" s="41"/>
      <c r="GEI66" s="41"/>
      <c r="GEJ66" s="41"/>
      <c r="GEK66" s="41"/>
      <c r="GEL66" s="41"/>
      <c r="GEM66" s="41"/>
      <c r="GEN66" s="41"/>
      <c r="GEO66" s="41"/>
      <c r="GEP66" s="41"/>
      <c r="GEQ66" s="41"/>
      <c r="GER66" s="41"/>
      <c r="GES66" s="41"/>
      <c r="GET66" s="41"/>
      <c r="GEU66" s="41"/>
      <c r="GEV66" s="41"/>
      <c r="GEW66" s="41"/>
      <c r="GEX66" s="41"/>
      <c r="GEY66" s="41"/>
      <c r="GEZ66" s="41"/>
      <c r="GFA66" s="41"/>
      <c r="GFB66" s="41"/>
      <c r="GFC66" s="41"/>
      <c r="GFD66" s="41"/>
      <c r="GFE66" s="41"/>
      <c r="GFF66" s="41"/>
      <c r="GFG66" s="41"/>
      <c r="GFH66" s="41"/>
      <c r="GFI66" s="41"/>
      <c r="GFJ66" s="41"/>
      <c r="GFK66" s="41"/>
      <c r="GFL66" s="41"/>
      <c r="GFM66" s="41"/>
      <c r="GFN66" s="41"/>
      <c r="GFO66" s="41"/>
      <c r="GFP66" s="41"/>
      <c r="GFQ66" s="41"/>
      <c r="GFR66" s="41"/>
      <c r="GFS66" s="41"/>
      <c r="GFT66" s="41"/>
      <c r="GFU66" s="41"/>
      <c r="GFV66" s="41"/>
      <c r="GFW66" s="41"/>
      <c r="GFX66" s="41"/>
      <c r="GFY66" s="41"/>
      <c r="GFZ66" s="41"/>
      <c r="GGA66" s="41"/>
      <c r="GGB66" s="41"/>
      <c r="GGC66" s="41"/>
      <c r="GGD66" s="41"/>
      <c r="GGE66" s="41"/>
      <c r="GGF66" s="41"/>
      <c r="GGG66" s="41"/>
      <c r="GGH66" s="41"/>
      <c r="GGI66" s="41"/>
      <c r="GGJ66" s="41"/>
      <c r="GGK66" s="41"/>
      <c r="GGL66" s="41"/>
      <c r="GGM66" s="41"/>
      <c r="GGN66" s="41"/>
      <c r="GGO66" s="41"/>
      <c r="GGP66" s="41"/>
      <c r="GGQ66" s="41"/>
      <c r="GGR66" s="41"/>
      <c r="GGS66" s="41"/>
      <c r="GGT66" s="41"/>
      <c r="GGU66" s="41"/>
      <c r="GGV66" s="41"/>
      <c r="GGW66" s="41"/>
      <c r="GGX66" s="41"/>
      <c r="GGY66" s="41"/>
      <c r="GGZ66" s="41"/>
      <c r="GHA66" s="41"/>
      <c r="GHB66" s="41"/>
      <c r="GHC66" s="41"/>
      <c r="GHD66" s="41"/>
      <c r="GHE66" s="41"/>
      <c r="GHF66" s="41"/>
      <c r="GHG66" s="41"/>
      <c r="GHH66" s="41"/>
      <c r="GHI66" s="41"/>
      <c r="GHJ66" s="41"/>
      <c r="GHK66" s="41"/>
      <c r="GHL66" s="41"/>
      <c r="GHM66" s="41"/>
      <c r="GHN66" s="41"/>
      <c r="GHO66" s="41"/>
      <c r="GHP66" s="41"/>
      <c r="GHQ66" s="41"/>
      <c r="GHR66" s="41"/>
      <c r="GHS66" s="41"/>
      <c r="GHT66" s="41"/>
      <c r="GHU66" s="41"/>
      <c r="GHV66" s="41"/>
      <c r="GHW66" s="41"/>
      <c r="GHX66" s="41"/>
      <c r="GHY66" s="41"/>
      <c r="GHZ66" s="41"/>
      <c r="GIA66" s="41"/>
      <c r="GIB66" s="41"/>
      <c r="GIC66" s="41"/>
      <c r="GID66" s="41"/>
      <c r="GIE66" s="41"/>
      <c r="GIF66" s="41"/>
      <c r="GIG66" s="41"/>
      <c r="GIH66" s="41"/>
      <c r="GII66" s="41"/>
      <c r="GIJ66" s="41"/>
      <c r="GIK66" s="41"/>
      <c r="GIL66" s="41"/>
      <c r="GIM66" s="41"/>
      <c r="GIN66" s="41"/>
      <c r="GIO66" s="41"/>
      <c r="GIP66" s="41"/>
      <c r="GIQ66" s="41"/>
      <c r="GIR66" s="41"/>
      <c r="GIS66" s="41"/>
      <c r="GIT66" s="41"/>
      <c r="GIU66" s="41"/>
      <c r="GIV66" s="41"/>
      <c r="GIW66" s="41"/>
      <c r="GIX66" s="41"/>
      <c r="GIY66" s="41"/>
      <c r="GIZ66" s="41"/>
      <c r="GJA66" s="41"/>
      <c r="GJB66" s="41"/>
      <c r="GJC66" s="41"/>
      <c r="GJD66" s="41"/>
      <c r="GJE66" s="41"/>
      <c r="GJF66" s="41"/>
      <c r="GJG66" s="41"/>
      <c r="GJH66" s="41"/>
      <c r="GJI66" s="41"/>
      <c r="GJJ66" s="41"/>
      <c r="GJK66" s="41"/>
      <c r="GJL66" s="41"/>
      <c r="GJM66" s="41"/>
      <c r="GJN66" s="41"/>
      <c r="GJO66" s="41"/>
      <c r="GJP66" s="41"/>
      <c r="GJQ66" s="41"/>
      <c r="GJR66" s="41"/>
      <c r="GJS66" s="41"/>
      <c r="GJT66" s="41"/>
      <c r="GJU66" s="41"/>
      <c r="GJV66" s="41"/>
      <c r="GJW66" s="41"/>
      <c r="GJX66" s="41"/>
      <c r="GJY66" s="41"/>
      <c r="GJZ66" s="41"/>
      <c r="GKA66" s="41"/>
      <c r="GKB66" s="41"/>
      <c r="GKC66" s="41"/>
      <c r="GKD66" s="41"/>
      <c r="GKE66" s="41"/>
      <c r="GKF66" s="41"/>
      <c r="GKG66" s="41"/>
      <c r="GKH66" s="41"/>
      <c r="GKI66" s="41"/>
      <c r="GKJ66" s="41"/>
      <c r="GKK66" s="41"/>
      <c r="GKL66" s="41"/>
      <c r="GKM66" s="41"/>
      <c r="GKN66" s="41"/>
      <c r="GKO66" s="41"/>
      <c r="GKP66" s="41"/>
      <c r="GKQ66" s="41"/>
      <c r="GKR66" s="41"/>
      <c r="GKS66" s="41"/>
      <c r="GKT66" s="41"/>
      <c r="GKU66" s="41"/>
      <c r="GKV66" s="41"/>
      <c r="GKW66" s="41"/>
      <c r="GKX66" s="41"/>
      <c r="GKY66" s="41"/>
      <c r="GKZ66" s="41"/>
      <c r="GLA66" s="41"/>
      <c r="GLB66" s="41"/>
      <c r="GLC66" s="41"/>
      <c r="GLD66" s="41"/>
      <c r="GLE66" s="41"/>
      <c r="GLF66" s="41"/>
      <c r="GLG66" s="41"/>
      <c r="GLH66" s="41"/>
      <c r="GLI66" s="41"/>
      <c r="GLJ66" s="41"/>
      <c r="GLK66" s="41"/>
      <c r="GLL66" s="41"/>
      <c r="GLM66" s="41"/>
      <c r="GLN66" s="41"/>
      <c r="GLO66" s="41"/>
      <c r="GLP66" s="41"/>
      <c r="GLQ66" s="41"/>
      <c r="GLR66" s="41"/>
      <c r="GLS66" s="41"/>
      <c r="GLT66" s="41"/>
      <c r="GLU66" s="41"/>
      <c r="GLV66" s="41"/>
      <c r="GLW66" s="41"/>
      <c r="GLX66" s="41"/>
      <c r="GLY66" s="41"/>
      <c r="GLZ66" s="41"/>
      <c r="GMA66" s="41"/>
      <c r="GMB66" s="41"/>
      <c r="GMC66" s="41"/>
      <c r="GMD66" s="41"/>
      <c r="GME66" s="41"/>
      <c r="GMF66" s="41"/>
      <c r="GMG66" s="41"/>
      <c r="GMH66" s="41"/>
      <c r="GMI66" s="41"/>
      <c r="GMJ66" s="41"/>
      <c r="GMK66" s="41"/>
      <c r="GML66" s="41"/>
      <c r="GMM66" s="41"/>
      <c r="GMN66" s="41"/>
      <c r="GMO66" s="41"/>
      <c r="GMP66" s="41"/>
      <c r="GMQ66" s="41"/>
      <c r="GMR66" s="41"/>
      <c r="GMS66" s="41"/>
      <c r="GMT66" s="41"/>
      <c r="GMU66" s="41"/>
      <c r="GMV66" s="41"/>
      <c r="GMW66" s="41"/>
      <c r="GMX66" s="41"/>
      <c r="GMY66" s="41"/>
      <c r="GMZ66" s="41"/>
      <c r="GNA66" s="41"/>
      <c r="GNB66" s="41"/>
      <c r="GNC66" s="41"/>
      <c r="GND66" s="41"/>
      <c r="GNE66" s="41"/>
      <c r="GNF66" s="41"/>
      <c r="GNG66" s="41"/>
      <c r="GNH66" s="41"/>
      <c r="GNI66" s="41"/>
      <c r="GNJ66" s="41"/>
      <c r="GNK66" s="41"/>
      <c r="GNL66" s="41"/>
      <c r="GNM66" s="41"/>
      <c r="GNN66" s="41"/>
      <c r="GNO66" s="41"/>
      <c r="GNP66" s="41"/>
      <c r="GNQ66" s="41"/>
      <c r="GNR66" s="41"/>
      <c r="GNS66" s="41"/>
      <c r="GNT66" s="41"/>
      <c r="GNU66" s="41"/>
      <c r="GNV66" s="41"/>
      <c r="GNW66" s="41"/>
      <c r="GNX66" s="41"/>
      <c r="GNY66" s="41"/>
      <c r="GNZ66" s="41"/>
      <c r="GOA66" s="41"/>
      <c r="GOB66" s="41"/>
      <c r="GOC66" s="41"/>
      <c r="GOD66" s="41"/>
      <c r="GOE66" s="41"/>
      <c r="GOF66" s="41"/>
      <c r="GOG66" s="41"/>
      <c r="GOH66" s="41"/>
      <c r="GOI66" s="41"/>
      <c r="GOJ66" s="41"/>
      <c r="GOK66" s="41"/>
      <c r="GOL66" s="41"/>
      <c r="GOM66" s="41"/>
      <c r="GON66" s="41"/>
      <c r="GOO66" s="41"/>
      <c r="GOP66" s="41"/>
      <c r="GOQ66" s="41"/>
      <c r="GOR66" s="41"/>
      <c r="GOS66" s="41"/>
      <c r="GOT66" s="41"/>
      <c r="GOU66" s="41"/>
      <c r="GOV66" s="41"/>
      <c r="GOW66" s="41"/>
      <c r="GOX66" s="41"/>
      <c r="GOY66" s="41"/>
      <c r="GOZ66" s="41"/>
      <c r="GPA66" s="41"/>
      <c r="GPB66" s="41"/>
      <c r="GPC66" s="41"/>
      <c r="GPD66" s="41"/>
      <c r="GPE66" s="41"/>
      <c r="GPF66" s="41"/>
      <c r="GPG66" s="41"/>
      <c r="GPH66" s="41"/>
      <c r="GPI66" s="41"/>
      <c r="GPJ66" s="41"/>
      <c r="GPK66" s="41"/>
      <c r="GPL66" s="41"/>
      <c r="GPM66" s="41"/>
      <c r="GPN66" s="41"/>
      <c r="GPO66" s="41"/>
      <c r="GPP66" s="41"/>
      <c r="GPQ66" s="41"/>
      <c r="GPR66" s="41"/>
      <c r="GPS66" s="41"/>
      <c r="GPT66" s="41"/>
      <c r="GPU66" s="41"/>
      <c r="GPV66" s="41"/>
      <c r="GPW66" s="41"/>
      <c r="GPX66" s="41"/>
      <c r="GPY66" s="41"/>
      <c r="GPZ66" s="41"/>
      <c r="GQA66" s="41"/>
      <c r="GQB66" s="41"/>
      <c r="GQC66" s="41"/>
      <c r="GQD66" s="41"/>
      <c r="GQE66" s="41"/>
      <c r="GQF66" s="41"/>
      <c r="GQG66" s="41"/>
      <c r="GQH66" s="41"/>
      <c r="GQI66" s="41"/>
      <c r="GQJ66" s="41"/>
      <c r="GQK66" s="41"/>
      <c r="GQL66" s="41"/>
      <c r="GQM66" s="41"/>
      <c r="GQN66" s="41"/>
      <c r="GQO66" s="41"/>
      <c r="GQP66" s="41"/>
      <c r="GQQ66" s="41"/>
      <c r="GQR66" s="41"/>
      <c r="GQS66" s="41"/>
      <c r="GQT66" s="41"/>
      <c r="GQU66" s="41"/>
      <c r="GQV66" s="41"/>
      <c r="GQW66" s="41"/>
      <c r="GQX66" s="41"/>
      <c r="GQY66" s="41"/>
      <c r="GQZ66" s="41"/>
      <c r="GRA66" s="41"/>
      <c r="GRB66" s="41"/>
      <c r="GRC66" s="41"/>
      <c r="GRD66" s="41"/>
      <c r="GRE66" s="41"/>
      <c r="GRF66" s="41"/>
      <c r="GRG66" s="41"/>
      <c r="GRH66" s="41"/>
      <c r="GRI66" s="41"/>
      <c r="GRJ66" s="41"/>
      <c r="GRK66" s="41"/>
      <c r="GRL66" s="41"/>
      <c r="GRM66" s="41"/>
      <c r="GRN66" s="41"/>
      <c r="GRO66" s="41"/>
      <c r="GRP66" s="41"/>
      <c r="GRQ66" s="41"/>
      <c r="GRR66" s="41"/>
      <c r="GRS66" s="41"/>
      <c r="GRT66" s="41"/>
      <c r="GRU66" s="41"/>
      <c r="GRV66" s="41"/>
      <c r="GRW66" s="41"/>
      <c r="GRX66" s="41"/>
      <c r="GRY66" s="41"/>
      <c r="GRZ66" s="41"/>
      <c r="GSA66" s="41"/>
      <c r="GSB66" s="41"/>
      <c r="GSC66" s="41"/>
      <c r="GSD66" s="41"/>
      <c r="GSE66" s="41"/>
      <c r="GSF66" s="41"/>
      <c r="GSG66" s="41"/>
      <c r="GSH66" s="41"/>
      <c r="GSI66" s="41"/>
      <c r="GSJ66" s="41"/>
      <c r="GSK66" s="41"/>
      <c r="GSL66" s="41"/>
      <c r="GSM66" s="41"/>
      <c r="GSN66" s="41"/>
      <c r="GSO66" s="41"/>
      <c r="GSP66" s="41"/>
      <c r="GSQ66" s="41"/>
      <c r="GSR66" s="41"/>
      <c r="GSS66" s="41"/>
      <c r="GST66" s="41"/>
      <c r="GSU66" s="41"/>
      <c r="GSV66" s="41"/>
      <c r="GSW66" s="41"/>
      <c r="GSX66" s="41"/>
      <c r="GSY66" s="41"/>
      <c r="GSZ66" s="41"/>
      <c r="GTA66" s="41"/>
      <c r="GTB66" s="41"/>
      <c r="GTC66" s="41"/>
      <c r="GTD66" s="41"/>
      <c r="GTE66" s="41"/>
      <c r="GTF66" s="41"/>
      <c r="GTG66" s="41"/>
      <c r="GTH66" s="41"/>
      <c r="GTI66" s="41"/>
      <c r="GTJ66" s="41"/>
      <c r="GTK66" s="41"/>
      <c r="GTL66" s="41"/>
      <c r="GTM66" s="41"/>
      <c r="GTN66" s="41"/>
      <c r="GTO66" s="41"/>
      <c r="GTP66" s="41"/>
      <c r="GTQ66" s="41"/>
      <c r="GTR66" s="41"/>
      <c r="GTS66" s="41"/>
      <c r="GTT66" s="41"/>
      <c r="GTU66" s="41"/>
      <c r="GTV66" s="41"/>
      <c r="GTW66" s="41"/>
      <c r="GTX66" s="41"/>
      <c r="GTY66" s="41"/>
      <c r="GTZ66" s="41"/>
      <c r="GUA66" s="41"/>
      <c r="GUB66" s="41"/>
      <c r="GUC66" s="41"/>
      <c r="GUD66" s="41"/>
      <c r="GUE66" s="41"/>
      <c r="GUF66" s="41"/>
      <c r="GUG66" s="41"/>
      <c r="GUH66" s="41"/>
      <c r="GUI66" s="41"/>
      <c r="GUJ66" s="41"/>
      <c r="GUK66" s="41"/>
      <c r="GUL66" s="41"/>
      <c r="GUM66" s="41"/>
      <c r="GUN66" s="41"/>
      <c r="GUO66" s="41"/>
      <c r="GUP66" s="41"/>
      <c r="GUQ66" s="41"/>
      <c r="GUR66" s="41"/>
      <c r="GUS66" s="41"/>
      <c r="GUT66" s="41"/>
      <c r="GUU66" s="41"/>
      <c r="GUV66" s="41"/>
      <c r="GUW66" s="41"/>
      <c r="GUX66" s="41"/>
      <c r="GUY66" s="41"/>
      <c r="GUZ66" s="41"/>
      <c r="GVA66" s="41"/>
      <c r="GVB66" s="41"/>
      <c r="GVC66" s="41"/>
      <c r="GVD66" s="41"/>
      <c r="GVE66" s="41"/>
      <c r="GVF66" s="41"/>
      <c r="GVG66" s="41"/>
      <c r="GVH66" s="41"/>
      <c r="GVI66" s="41"/>
      <c r="GVJ66" s="41"/>
      <c r="GVK66" s="41"/>
      <c r="GVL66" s="41"/>
      <c r="GVM66" s="41"/>
      <c r="GVN66" s="41"/>
      <c r="GVO66" s="41"/>
      <c r="GVP66" s="41"/>
      <c r="GVQ66" s="41"/>
      <c r="GVR66" s="41"/>
      <c r="GVS66" s="41"/>
      <c r="GVT66" s="41"/>
      <c r="GVU66" s="41"/>
      <c r="GVV66" s="41"/>
      <c r="GVW66" s="41"/>
      <c r="GVX66" s="41"/>
      <c r="GVY66" s="41"/>
      <c r="GVZ66" s="41"/>
      <c r="GWA66" s="41"/>
      <c r="GWB66" s="41"/>
      <c r="GWC66" s="41"/>
      <c r="GWD66" s="41"/>
      <c r="GWE66" s="41"/>
      <c r="GWF66" s="41"/>
      <c r="GWG66" s="41"/>
      <c r="GWH66" s="41"/>
      <c r="GWI66" s="41"/>
      <c r="GWJ66" s="41"/>
      <c r="GWK66" s="41"/>
      <c r="GWL66" s="41"/>
      <c r="GWM66" s="41"/>
      <c r="GWN66" s="41"/>
      <c r="GWO66" s="41"/>
      <c r="GWP66" s="41"/>
      <c r="GWQ66" s="41"/>
      <c r="GWR66" s="41"/>
      <c r="GWS66" s="41"/>
      <c r="GWT66" s="41"/>
      <c r="GWU66" s="41"/>
      <c r="GWV66" s="41"/>
      <c r="GWW66" s="41"/>
      <c r="GWX66" s="41"/>
      <c r="GWY66" s="41"/>
      <c r="GWZ66" s="41"/>
      <c r="GXA66" s="41"/>
      <c r="GXB66" s="41"/>
      <c r="GXC66" s="41"/>
      <c r="GXD66" s="41"/>
      <c r="GXE66" s="41"/>
      <c r="GXF66" s="41"/>
      <c r="GXG66" s="41"/>
      <c r="GXH66" s="41"/>
      <c r="GXI66" s="41"/>
      <c r="GXJ66" s="41"/>
      <c r="GXK66" s="41"/>
      <c r="GXL66" s="41"/>
      <c r="GXM66" s="41"/>
      <c r="GXN66" s="41"/>
      <c r="GXO66" s="41"/>
      <c r="GXP66" s="41"/>
      <c r="GXQ66" s="41"/>
      <c r="GXR66" s="41"/>
      <c r="GXS66" s="41"/>
      <c r="GXT66" s="41"/>
      <c r="GXU66" s="41"/>
      <c r="GXV66" s="41"/>
      <c r="GXW66" s="41"/>
      <c r="GXX66" s="41"/>
      <c r="GXY66" s="41"/>
      <c r="GXZ66" s="41"/>
      <c r="GYA66" s="41"/>
      <c r="GYB66" s="41"/>
      <c r="GYC66" s="41"/>
      <c r="GYD66" s="41"/>
      <c r="GYE66" s="41"/>
      <c r="GYF66" s="41"/>
      <c r="GYG66" s="41"/>
      <c r="GYH66" s="41"/>
      <c r="GYI66" s="41"/>
      <c r="GYJ66" s="41"/>
      <c r="GYK66" s="41"/>
      <c r="GYL66" s="41"/>
      <c r="GYM66" s="41"/>
      <c r="GYN66" s="41"/>
      <c r="GYO66" s="41"/>
      <c r="GYP66" s="41"/>
      <c r="GYQ66" s="41"/>
      <c r="GYR66" s="41"/>
      <c r="GYS66" s="41"/>
      <c r="GYT66" s="41"/>
      <c r="GYU66" s="41"/>
      <c r="GYV66" s="41"/>
      <c r="GYW66" s="41"/>
      <c r="GYX66" s="41"/>
      <c r="GYY66" s="41"/>
      <c r="GYZ66" s="41"/>
      <c r="GZA66" s="41"/>
      <c r="GZB66" s="41"/>
      <c r="GZC66" s="41"/>
      <c r="GZD66" s="41"/>
      <c r="GZE66" s="41"/>
      <c r="GZF66" s="41"/>
      <c r="GZG66" s="41"/>
      <c r="GZH66" s="41"/>
      <c r="GZI66" s="41"/>
      <c r="GZJ66" s="41"/>
      <c r="GZK66" s="41"/>
      <c r="GZL66" s="41"/>
      <c r="GZM66" s="41"/>
      <c r="GZN66" s="41"/>
      <c r="GZO66" s="41"/>
      <c r="GZP66" s="41"/>
      <c r="GZQ66" s="41"/>
      <c r="GZR66" s="41"/>
      <c r="GZS66" s="41"/>
      <c r="GZT66" s="41"/>
      <c r="GZU66" s="41"/>
      <c r="GZV66" s="41"/>
      <c r="GZW66" s="41"/>
      <c r="GZX66" s="41"/>
      <c r="GZY66" s="41"/>
      <c r="GZZ66" s="41"/>
      <c r="HAA66" s="41"/>
      <c r="HAB66" s="41"/>
      <c r="HAC66" s="41"/>
      <c r="HAD66" s="41"/>
      <c r="HAE66" s="41"/>
      <c r="HAF66" s="41"/>
      <c r="HAG66" s="41"/>
      <c r="HAH66" s="41"/>
      <c r="HAI66" s="41"/>
      <c r="HAJ66" s="41"/>
      <c r="HAK66" s="41"/>
      <c r="HAL66" s="41"/>
      <c r="HAM66" s="41"/>
      <c r="HAN66" s="41"/>
      <c r="HAO66" s="41"/>
      <c r="HAP66" s="41"/>
      <c r="HAQ66" s="41"/>
      <c r="HAR66" s="41"/>
      <c r="HAS66" s="41"/>
      <c r="HAT66" s="41"/>
      <c r="HAU66" s="41"/>
      <c r="HAV66" s="41"/>
      <c r="HAW66" s="41"/>
      <c r="HAX66" s="41"/>
      <c r="HAY66" s="41"/>
      <c r="HAZ66" s="41"/>
      <c r="HBA66" s="41"/>
      <c r="HBB66" s="41"/>
      <c r="HBC66" s="41"/>
      <c r="HBD66" s="41"/>
      <c r="HBE66" s="41"/>
      <c r="HBF66" s="41"/>
      <c r="HBG66" s="41"/>
      <c r="HBH66" s="41"/>
      <c r="HBI66" s="41"/>
      <c r="HBJ66" s="41"/>
      <c r="HBK66" s="41"/>
      <c r="HBL66" s="41"/>
      <c r="HBM66" s="41"/>
      <c r="HBN66" s="41"/>
      <c r="HBO66" s="41"/>
      <c r="HBP66" s="41"/>
      <c r="HBQ66" s="41"/>
      <c r="HBR66" s="41"/>
      <c r="HBS66" s="41"/>
      <c r="HBT66" s="41"/>
      <c r="HBU66" s="41"/>
      <c r="HBV66" s="41"/>
      <c r="HBW66" s="41"/>
      <c r="HBX66" s="41"/>
      <c r="HBY66" s="41"/>
      <c r="HBZ66" s="41"/>
      <c r="HCA66" s="41"/>
      <c r="HCB66" s="41"/>
      <c r="HCC66" s="41"/>
      <c r="HCD66" s="41"/>
      <c r="HCE66" s="41"/>
      <c r="HCF66" s="41"/>
      <c r="HCG66" s="41"/>
      <c r="HCH66" s="41"/>
      <c r="HCI66" s="41"/>
      <c r="HCJ66" s="41"/>
      <c r="HCK66" s="41"/>
      <c r="HCL66" s="41"/>
      <c r="HCM66" s="41"/>
      <c r="HCN66" s="41"/>
      <c r="HCO66" s="41"/>
      <c r="HCP66" s="41"/>
      <c r="HCQ66" s="41"/>
      <c r="HCR66" s="41"/>
      <c r="HCS66" s="41"/>
      <c r="HCT66" s="41"/>
      <c r="HCU66" s="41"/>
      <c r="HCV66" s="41"/>
      <c r="HCW66" s="41"/>
      <c r="HCX66" s="41"/>
      <c r="HCY66" s="41"/>
      <c r="HCZ66" s="41"/>
      <c r="HDA66" s="41"/>
      <c r="HDB66" s="41"/>
      <c r="HDC66" s="41"/>
      <c r="HDD66" s="41"/>
      <c r="HDE66" s="41"/>
      <c r="HDF66" s="41"/>
      <c r="HDG66" s="41"/>
      <c r="HDH66" s="41"/>
      <c r="HDI66" s="41"/>
      <c r="HDJ66" s="41"/>
      <c r="HDK66" s="41"/>
      <c r="HDL66" s="41"/>
      <c r="HDM66" s="41"/>
      <c r="HDN66" s="41"/>
      <c r="HDO66" s="41"/>
      <c r="HDP66" s="41"/>
      <c r="HDQ66" s="41"/>
      <c r="HDR66" s="41"/>
      <c r="HDS66" s="41"/>
      <c r="HDT66" s="41"/>
      <c r="HDU66" s="41"/>
      <c r="HDV66" s="41"/>
      <c r="HDW66" s="41"/>
      <c r="HDX66" s="41"/>
      <c r="HDY66" s="41"/>
      <c r="HDZ66" s="41"/>
      <c r="HEA66" s="41"/>
      <c r="HEB66" s="41"/>
      <c r="HEC66" s="41"/>
      <c r="HED66" s="41"/>
      <c r="HEE66" s="41"/>
      <c r="HEF66" s="41"/>
      <c r="HEG66" s="41"/>
      <c r="HEH66" s="41"/>
      <c r="HEI66" s="41"/>
      <c r="HEJ66" s="41"/>
      <c r="HEK66" s="41"/>
      <c r="HEL66" s="41"/>
      <c r="HEM66" s="41"/>
      <c r="HEN66" s="41"/>
      <c r="HEO66" s="41"/>
      <c r="HEP66" s="41"/>
      <c r="HEQ66" s="41"/>
      <c r="HER66" s="41"/>
      <c r="HES66" s="41"/>
      <c r="HET66" s="41"/>
      <c r="HEU66" s="41"/>
      <c r="HEV66" s="41"/>
      <c r="HEW66" s="41"/>
      <c r="HEX66" s="41"/>
      <c r="HEY66" s="41"/>
      <c r="HEZ66" s="41"/>
      <c r="HFA66" s="41"/>
      <c r="HFB66" s="41"/>
      <c r="HFC66" s="41"/>
      <c r="HFD66" s="41"/>
      <c r="HFE66" s="41"/>
      <c r="HFF66" s="41"/>
      <c r="HFG66" s="41"/>
      <c r="HFH66" s="41"/>
      <c r="HFI66" s="41"/>
      <c r="HFJ66" s="41"/>
      <c r="HFK66" s="41"/>
      <c r="HFL66" s="41"/>
      <c r="HFM66" s="41"/>
      <c r="HFN66" s="41"/>
      <c r="HFO66" s="41"/>
      <c r="HFP66" s="41"/>
      <c r="HFQ66" s="41"/>
      <c r="HFR66" s="41"/>
      <c r="HFS66" s="41"/>
      <c r="HFT66" s="41"/>
      <c r="HFU66" s="41"/>
      <c r="HFV66" s="41"/>
      <c r="HFW66" s="41"/>
      <c r="HFX66" s="41"/>
      <c r="HFY66" s="41"/>
      <c r="HFZ66" s="41"/>
      <c r="HGA66" s="41"/>
      <c r="HGB66" s="41"/>
      <c r="HGC66" s="41"/>
      <c r="HGD66" s="41"/>
      <c r="HGE66" s="41"/>
      <c r="HGF66" s="41"/>
      <c r="HGG66" s="41"/>
      <c r="HGH66" s="41"/>
      <c r="HGI66" s="41"/>
      <c r="HGJ66" s="41"/>
      <c r="HGK66" s="41"/>
      <c r="HGL66" s="41"/>
      <c r="HGM66" s="41"/>
      <c r="HGN66" s="41"/>
      <c r="HGO66" s="41"/>
      <c r="HGP66" s="41"/>
      <c r="HGQ66" s="41"/>
      <c r="HGR66" s="41"/>
      <c r="HGS66" s="41"/>
      <c r="HGT66" s="41"/>
      <c r="HGU66" s="41"/>
      <c r="HGV66" s="41"/>
      <c r="HGW66" s="41"/>
      <c r="HGX66" s="41"/>
      <c r="HGY66" s="41"/>
      <c r="HGZ66" s="41"/>
      <c r="HHA66" s="41"/>
      <c r="HHB66" s="41"/>
      <c r="HHC66" s="41"/>
      <c r="HHD66" s="41"/>
      <c r="HHE66" s="41"/>
      <c r="HHF66" s="41"/>
      <c r="HHG66" s="41"/>
      <c r="HHH66" s="41"/>
      <c r="HHI66" s="41"/>
      <c r="HHJ66" s="41"/>
      <c r="HHK66" s="41"/>
      <c r="HHL66" s="41"/>
      <c r="HHM66" s="41"/>
      <c r="HHN66" s="41"/>
      <c r="HHO66" s="41"/>
      <c r="HHP66" s="41"/>
      <c r="HHQ66" s="41"/>
      <c r="HHR66" s="41"/>
      <c r="HHS66" s="41"/>
      <c r="HHT66" s="41"/>
      <c r="HHU66" s="41"/>
      <c r="HHV66" s="41"/>
      <c r="HHW66" s="41"/>
      <c r="HHX66" s="41"/>
      <c r="HHY66" s="41"/>
      <c r="HHZ66" s="41"/>
      <c r="HIA66" s="41"/>
      <c r="HIB66" s="41"/>
      <c r="HIC66" s="41"/>
      <c r="HID66" s="41"/>
      <c r="HIE66" s="41"/>
      <c r="HIF66" s="41"/>
      <c r="HIG66" s="41"/>
      <c r="HIH66" s="41"/>
      <c r="HII66" s="41"/>
      <c r="HIJ66" s="41"/>
      <c r="HIK66" s="41"/>
      <c r="HIL66" s="41"/>
      <c r="HIM66" s="41"/>
      <c r="HIN66" s="41"/>
      <c r="HIO66" s="41"/>
      <c r="HIP66" s="41"/>
      <c r="HIQ66" s="41"/>
      <c r="HIR66" s="41"/>
      <c r="HIS66" s="41"/>
      <c r="HIT66" s="41"/>
      <c r="HIU66" s="41"/>
      <c r="HIV66" s="41"/>
      <c r="HIW66" s="41"/>
      <c r="HIX66" s="41"/>
      <c r="HIY66" s="41"/>
      <c r="HIZ66" s="41"/>
      <c r="HJA66" s="41"/>
      <c r="HJB66" s="41"/>
      <c r="HJC66" s="41"/>
      <c r="HJD66" s="41"/>
      <c r="HJE66" s="41"/>
      <c r="HJF66" s="41"/>
      <c r="HJG66" s="41"/>
      <c r="HJH66" s="41"/>
      <c r="HJI66" s="41"/>
      <c r="HJJ66" s="41"/>
      <c r="HJK66" s="41"/>
      <c r="HJL66" s="41"/>
      <c r="HJM66" s="41"/>
      <c r="HJN66" s="41"/>
      <c r="HJO66" s="41"/>
      <c r="HJP66" s="41"/>
      <c r="HJQ66" s="41"/>
      <c r="HJR66" s="41"/>
      <c r="HJS66" s="41"/>
      <c r="HJT66" s="41"/>
      <c r="HJU66" s="41"/>
      <c r="HJV66" s="41"/>
      <c r="HJW66" s="41"/>
      <c r="HJX66" s="41"/>
      <c r="HJY66" s="41"/>
      <c r="HJZ66" s="41"/>
      <c r="HKA66" s="41"/>
      <c r="HKB66" s="41"/>
      <c r="HKC66" s="41"/>
      <c r="HKD66" s="41"/>
      <c r="HKE66" s="41"/>
      <c r="HKF66" s="41"/>
      <c r="HKG66" s="41"/>
      <c r="HKH66" s="41"/>
      <c r="HKI66" s="41"/>
      <c r="HKJ66" s="41"/>
      <c r="HKK66" s="41"/>
      <c r="HKL66" s="41"/>
      <c r="HKM66" s="41"/>
      <c r="HKN66" s="41"/>
      <c r="HKO66" s="41"/>
      <c r="HKP66" s="41"/>
      <c r="HKQ66" s="41"/>
      <c r="HKR66" s="41"/>
      <c r="HKS66" s="41"/>
      <c r="HKT66" s="41"/>
      <c r="HKU66" s="41"/>
      <c r="HKV66" s="41"/>
      <c r="HKW66" s="41"/>
      <c r="HKX66" s="41"/>
      <c r="HKY66" s="41"/>
      <c r="HKZ66" s="41"/>
      <c r="HLA66" s="41"/>
      <c r="HLB66" s="41"/>
      <c r="HLC66" s="41"/>
      <c r="HLD66" s="41"/>
      <c r="HLE66" s="41"/>
      <c r="HLF66" s="41"/>
      <c r="HLG66" s="41"/>
      <c r="HLH66" s="41"/>
      <c r="HLI66" s="41"/>
      <c r="HLJ66" s="41"/>
      <c r="HLK66" s="41"/>
      <c r="HLL66" s="41"/>
      <c r="HLM66" s="41"/>
      <c r="HLN66" s="41"/>
      <c r="HLO66" s="41"/>
      <c r="HLP66" s="41"/>
      <c r="HLQ66" s="41"/>
      <c r="HLR66" s="41"/>
      <c r="HLS66" s="41"/>
      <c r="HLT66" s="41"/>
      <c r="HLU66" s="41"/>
      <c r="HLV66" s="41"/>
      <c r="HLW66" s="41"/>
      <c r="HLX66" s="41"/>
      <c r="HLY66" s="41"/>
      <c r="HLZ66" s="41"/>
      <c r="HMA66" s="41"/>
      <c r="HMB66" s="41"/>
      <c r="HMC66" s="41"/>
      <c r="HMD66" s="41"/>
      <c r="HME66" s="41"/>
      <c r="HMF66" s="41"/>
      <c r="HMG66" s="41"/>
      <c r="HMH66" s="41"/>
      <c r="HMI66" s="41"/>
      <c r="HMJ66" s="41"/>
      <c r="HMK66" s="41"/>
      <c r="HML66" s="41"/>
      <c r="HMM66" s="41"/>
      <c r="HMN66" s="41"/>
      <c r="HMO66" s="41"/>
      <c r="HMP66" s="41"/>
      <c r="HMQ66" s="41"/>
      <c r="HMR66" s="41"/>
      <c r="HMS66" s="41"/>
      <c r="HMT66" s="41"/>
      <c r="HMU66" s="41"/>
      <c r="HMV66" s="41"/>
      <c r="HMW66" s="41"/>
      <c r="HMX66" s="41"/>
      <c r="HMY66" s="41"/>
      <c r="HMZ66" s="41"/>
      <c r="HNA66" s="41"/>
      <c r="HNB66" s="41"/>
      <c r="HNC66" s="41"/>
      <c r="HND66" s="41"/>
      <c r="HNE66" s="41"/>
      <c r="HNF66" s="41"/>
      <c r="HNG66" s="41"/>
      <c r="HNH66" s="41"/>
      <c r="HNI66" s="41"/>
      <c r="HNJ66" s="41"/>
      <c r="HNK66" s="41"/>
      <c r="HNL66" s="41"/>
      <c r="HNM66" s="41"/>
      <c r="HNN66" s="41"/>
      <c r="HNO66" s="41"/>
      <c r="HNP66" s="41"/>
      <c r="HNQ66" s="41"/>
      <c r="HNR66" s="41"/>
      <c r="HNS66" s="41"/>
      <c r="HNT66" s="41"/>
      <c r="HNU66" s="41"/>
      <c r="HNV66" s="41"/>
      <c r="HNW66" s="41"/>
      <c r="HNX66" s="41"/>
      <c r="HNY66" s="41"/>
      <c r="HNZ66" s="41"/>
      <c r="HOA66" s="41"/>
      <c r="HOB66" s="41"/>
      <c r="HOC66" s="41"/>
      <c r="HOD66" s="41"/>
      <c r="HOE66" s="41"/>
      <c r="HOF66" s="41"/>
      <c r="HOG66" s="41"/>
      <c r="HOH66" s="41"/>
      <c r="HOI66" s="41"/>
      <c r="HOJ66" s="41"/>
      <c r="HOK66" s="41"/>
      <c r="HOL66" s="41"/>
      <c r="HOM66" s="41"/>
      <c r="HON66" s="41"/>
      <c r="HOO66" s="41"/>
      <c r="HOP66" s="41"/>
      <c r="HOQ66" s="41"/>
      <c r="HOR66" s="41"/>
      <c r="HOS66" s="41"/>
      <c r="HOT66" s="41"/>
      <c r="HOU66" s="41"/>
      <c r="HOV66" s="41"/>
      <c r="HOW66" s="41"/>
      <c r="HOX66" s="41"/>
      <c r="HOY66" s="41"/>
      <c r="HOZ66" s="41"/>
      <c r="HPA66" s="41"/>
      <c r="HPB66" s="41"/>
      <c r="HPC66" s="41"/>
      <c r="HPD66" s="41"/>
      <c r="HPE66" s="41"/>
      <c r="HPF66" s="41"/>
      <c r="HPG66" s="41"/>
      <c r="HPH66" s="41"/>
      <c r="HPI66" s="41"/>
      <c r="HPJ66" s="41"/>
      <c r="HPK66" s="41"/>
      <c r="HPL66" s="41"/>
      <c r="HPM66" s="41"/>
      <c r="HPN66" s="41"/>
      <c r="HPO66" s="41"/>
      <c r="HPP66" s="41"/>
      <c r="HPQ66" s="41"/>
      <c r="HPR66" s="41"/>
      <c r="HPS66" s="41"/>
      <c r="HPT66" s="41"/>
      <c r="HPU66" s="41"/>
      <c r="HPV66" s="41"/>
      <c r="HPW66" s="41"/>
      <c r="HPX66" s="41"/>
      <c r="HPY66" s="41"/>
      <c r="HPZ66" s="41"/>
      <c r="HQA66" s="41"/>
      <c r="HQB66" s="41"/>
      <c r="HQC66" s="41"/>
      <c r="HQD66" s="41"/>
      <c r="HQE66" s="41"/>
      <c r="HQF66" s="41"/>
      <c r="HQG66" s="41"/>
      <c r="HQH66" s="41"/>
      <c r="HQI66" s="41"/>
      <c r="HQJ66" s="41"/>
      <c r="HQK66" s="41"/>
      <c r="HQL66" s="41"/>
      <c r="HQM66" s="41"/>
      <c r="HQN66" s="41"/>
      <c r="HQO66" s="41"/>
      <c r="HQP66" s="41"/>
      <c r="HQQ66" s="41"/>
      <c r="HQR66" s="41"/>
      <c r="HQS66" s="41"/>
      <c r="HQT66" s="41"/>
      <c r="HQU66" s="41"/>
      <c r="HQV66" s="41"/>
      <c r="HQW66" s="41"/>
      <c r="HQX66" s="41"/>
      <c r="HQY66" s="41"/>
      <c r="HQZ66" s="41"/>
      <c r="HRA66" s="41"/>
      <c r="HRB66" s="41"/>
      <c r="HRC66" s="41"/>
      <c r="HRD66" s="41"/>
      <c r="HRE66" s="41"/>
      <c r="HRF66" s="41"/>
      <c r="HRG66" s="41"/>
      <c r="HRH66" s="41"/>
      <c r="HRI66" s="41"/>
      <c r="HRJ66" s="41"/>
      <c r="HRK66" s="41"/>
      <c r="HRL66" s="41"/>
      <c r="HRM66" s="41"/>
      <c r="HRN66" s="41"/>
      <c r="HRO66" s="41"/>
      <c r="HRP66" s="41"/>
      <c r="HRQ66" s="41"/>
      <c r="HRR66" s="41"/>
      <c r="HRS66" s="41"/>
      <c r="HRT66" s="41"/>
      <c r="HRU66" s="41"/>
      <c r="HRV66" s="41"/>
      <c r="HRW66" s="41"/>
      <c r="HRX66" s="41"/>
      <c r="HRY66" s="41"/>
      <c r="HRZ66" s="41"/>
      <c r="HSA66" s="41"/>
      <c r="HSB66" s="41"/>
      <c r="HSC66" s="41"/>
      <c r="HSD66" s="41"/>
      <c r="HSE66" s="41"/>
      <c r="HSF66" s="41"/>
      <c r="HSG66" s="41"/>
      <c r="HSH66" s="41"/>
      <c r="HSI66" s="41"/>
      <c r="HSJ66" s="41"/>
      <c r="HSK66" s="41"/>
      <c r="HSL66" s="41"/>
      <c r="HSM66" s="41"/>
      <c r="HSN66" s="41"/>
      <c r="HSO66" s="41"/>
      <c r="HSP66" s="41"/>
      <c r="HSQ66" s="41"/>
      <c r="HSR66" s="41"/>
      <c r="HSS66" s="41"/>
      <c r="HST66" s="41"/>
      <c r="HSU66" s="41"/>
      <c r="HSV66" s="41"/>
      <c r="HSW66" s="41"/>
      <c r="HSX66" s="41"/>
      <c r="HSY66" s="41"/>
      <c r="HSZ66" s="41"/>
      <c r="HTA66" s="41"/>
      <c r="HTB66" s="41"/>
      <c r="HTC66" s="41"/>
      <c r="HTD66" s="41"/>
      <c r="HTE66" s="41"/>
      <c r="HTF66" s="41"/>
      <c r="HTG66" s="41"/>
      <c r="HTH66" s="41"/>
      <c r="HTI66" s="41"/>
      <c r="HTJ66" s="41"/>
      <c r="HTK66" s="41"/>
      <c r="HTL66" s="41"/>
      <c r="HTM66" s="41"/>
      <c r="HTN66" s="41"/>
      <c r="HTO66" s="41"/>
      <c r="HTP66" s="41"/>
      <c r="HTQ66" s="41"/>
      <c r="HTR66" s="41"/>
      <c r="HTS66" s="41"/>
      <c r="HTT66" s="41"/>
      <c r="HTU66" s="41"/>
      <c r="HTV66" s="41"/>
      <c r="HTW66" s="41"/>
      <c r="HTX66" s="41"/>
      <c r="HTY66" s="41"/>
      <c r="HTZ66" s="41"/>
      <c r="HUA66" s="41"/>
      <c r="HUB66" s="41"/>
      <c r="HUC66" s="41"/>
      <c r="HUD66" s="41"/>
      <c r="HUE66" s="41"/>
      <c r="HUF66" s="41"/>
      <c r="HUG66" s="41"/>
      <c r="HUH66" s="41"/>
      <c r="HUI66" s="41"/>
      <c r="HUJ66" s="41"/>
      <c r="HUK66" s="41"/>
      <c r="HUL66" s="41"/>
      <c r="HUM66" s="41"/>
      <c r="HUN66" s="41"/>
      <c r="HUO66" s="41"/>
      <c r="HUP66" s="41"/>
      <c r="HUQ66" s="41"/>
      <c r="HUR66" s="41"/>
      <c r="HUS66" s="41"/>
      <c r="HUT66" s="41"/>
      <c r="HUU66" s="41"/>
      <c r="HUV66" s="41"/>
      <c r="HUW66" s="41"/>
      <c r="HUX66" s="41"/>
      <c r="HUY66" s="41"/>
      <c r="HUZ66" s="41"/>
      <c r="HVA66" s="41"/>
      <c r="HVB66" s="41"/>
      <c r="HVC66" s="41"/>
      <c r="HVD66" s="41"/>
      <c r="HVE66" s="41"/>
      <c r="HVF66" s="41"/>
      <c r="HVG66" s="41"/>
      <c r="HVH66" s="41"/>
      <c r="HVI66" s="41"/>
      <c r="HVJ66" s="41"/>
      <c r="HVK66" s="41"/>
      <c r="HVL66" s="41"/>
      <c r="HVM66" s="41"/>
      <c r="HVN66" s="41"/>
      <c r="HVO66" s="41"/>
      <c r="HVP66" s="41"/>
      <c r="HVQ66" s="41"/>
      <c r="HVR66" s="41"/>
      <c r="HVS66" s="41"/>
      <c r="HVT66" s="41"/>
      <c r="HVU66" s="41"/>
      <c r="HVV66" s="41"/>
      <c r="HVW66" s="41"/>
      <c r="HVX66" s="41"/>
      <c r="HVY66" s="41"/>
      <c r="HVZ66" s="41"/>
      <c r="HWA66" s="41"/>
      <c r="HWB66" s="41"/>
      <c r="HWC66" s="41"/>
      <c r="HWD66" s="41"/>
      <c r="HWE66" s="41"/>
      <c r="HWF66" s="41"/>
      <c r="HWG66" s="41"/>
      <c r="HWH66" s="41"/>
      <c r="HWI66" s="41"/>
      <c r="HWJ66" s="41"/>
      <c r="HWK66" s="41"/>
      <c r="HWL66" s="41"/>
      <c r="HWM66" s="41"/>
      <c r="HWN66" s="41"/>
      <c r="HWO66" s="41"/>
      <c r="HWP66" s="41"/>
      <c r="HWQ66" s="41"/>
      <c r="HWR66" s="41"/>
      <c r="HWS66" s="41"/>
      <c r="HWT66" s="41"/>
      <c r="HWU66" s="41"/>
      <c r="HWV66" s="41"/>
      <c r="HWW66" s="41"/>
      <c r="HWX66" s="41"/>
      <c r="HWY66" s="41"/>
      <c r="HWZ66" s="41"/>
      <c r="HXA66" s="41"/>
      <c r="HXB66" s="41"/>
      <c r="HXC66" s="41"/>
      <c r="HXD66" s="41"/>
      <c r="HXE66" s="41"/>
      <c r="HXF66" s="41"/>
      <c r="HXG66" s="41"/>
      <c r="HXH66" s="41"/>
      <c r="HXI66" s="41"/>
      <c r="HXJ66" s="41"/>
      <c r="HXK66" s="41"/>
      <c r="HXL66" s="41"/>
      <c r="HXM66" s="41"/>
      <c r="HXN66" s="41"/>
      <c r="HXO66" s="41"/>
      <c r="HXP66" s="41"/>
      <c r="HXQ66" s="41"/>
      <c r="HXR66" s="41"/>
      <c r="HXS66" s="41"/>
      <c r="HXT66" s="41"/>
      <c r="HXU66" s="41"/>
      <c r="HXV66" s="41"/>
      <c r="HXW66" s="41"/>
      <c r="HXX66" s="41"/>
      <c r="HXY66" s="41"/>
      <c r="HXZ66" s="41"/>
      <c r="HYA66" s="41"/>
      <c r="HYB66" s="41"/>
      <c r="HYC66" s="41"/>
      <c r="HYD66" s="41"/>
      <c r="HYE66" s="41"/>
      <c r="HYF66" s="41"/>
      <c r="HYG66" s="41"/>
      <c r="HYH66" s="41"/>
      <c r="HYI66" s="41"/>
      <c r="HYJ66" s="41"/>
      <c r="HYK66" s="41"/>
      <c r="HYL66" s="41"/>
      <c r="HYM66" s="41"/>
      <c r="HYN66" s="41"/>
      <c r="HYO66" s="41"/>
      <c r="HYP66" s="41"/>
      <c r="HYQ66" s="41"/>
      <c r="HYR66" s="41"/>
      <c r="HYS66" s="41"/>
      <c r="HYT66" s="41"/>
      <c r="HYU66" s="41"/>
      <c r="HYV66" s="41"/>
      <c r="HYW66" s="41"/>
      <c r="HYX66" s="41"/>
      <c r="HYY66" s="41"/>
      <c r="HYZ66" s="41"/>
      <c r="HZA66" s="41"/>
      <c r="HZB66" s="41"/>
      <c r="HZC66" s="41"/>
      <c r="HZD66" s="41"/>
      <c r="HZE66" s="41"/>
      <c r="HZF66" s="41"/>
      <c r="HZG66" s="41"/>
      <c r="HZH66" s="41"/>
      <c r="HZI66" s="41"/>
      <c r="HZJ66" s="41"/>
      <c r="HZK66" s="41"/>
      <c r="HZL66" s="41"/>
      <c r="HZM66" s="41"/>
      <c r="HZN66" s="41"/>
      <c r="HZO66" s="41"/>
      <c r="HZP66" s="41"/>
      <c r="HZQ66" s="41"/>
      <c r="HZR66" s="41"/>
      <c r="HZS66" s="41"/>
      <c r="HZT66" s="41"/>
      <c r="HZU66" s="41"/>
      <c r="HZV66" s="41"/>
      <c r="HZW66" s="41"/>
      <c r="HZX66" s="41"/>
      <c r="HZY66" s="41"/>
      <c r="HZZ66" s="41"/>
      <c r="IAA66" s="41"/>
      <c r="IAB66" s="41"/>
      <c r="IAC66" s="41"/>
      <c r="IAD66" s="41"/>
      <c r="IAE66" s="41"/>
      <c r="IAF66" s="41"/>
      <c r="IAG66" s="41"/>
      <c r="IAH66" s="41"/>
      <c r="IAI66" s="41"/>
      <c r="IAJ66" s="41"/>
      <c r="IAK66" s="41"/>
      <c r="IAL66" s="41"/>
      <c r="IAM66" s="41"/>
      <c r="IAN66" s="41"/>
      <c r="IAO66" s="41"/>
      <c r="IAP66" s="41"/>
      <c r="IAQ66" s="41"/>
      <c r="IAR66" s="41"/>
      <c r="IAS66" s="41"/>
      <c r="IAT66" s="41"/>
      <c r="IAU66" s="41"/>
      <c r="IAV66" s="41"/>
      <c r="IAW66" s="41"/>
      <c r="IAX66" s="41"/>
      <c r="IAY66" s="41"/>
      <c r="IAZ66" s="41"/>
      <c r="IBA66" s="41"/>
      <c r="IBB66" s="41"/>
      <c r="IBC66" s="41"/>
      <c r="IBD66" s="41"/>
      <c r="IBE66" s="41"/>
      <c r="IBF66" s="41"/>
      <c r="IBG66" s="41"/>
      <c r="IBH66" s="41"/>
      <c r="IBI66" s="41"/>
      <c r="IBJ66" s="41"/>
      <c r="IBK66" s="41"/>
      <c r="IBL66" s="41"/>
      <c r="IBM66" s="41"/>
      <c r="IBN66" s="41"/>
      <c r="IBO66" s="41"/>
      <c r="IBP66" s="41"/>
      <c r="IBQ66" s="41"/>
      <c r="IBR66" s="41"/>
      <c r="IBS66" s="41"/>
      <c r="IBT66" s="41"/>
      <c r="IBU66" s="41"/>
      <c r="IBV66" s="41"/>
      <c r="IBW66" s="41"/>
      <c r="IBX66" s="41"/>
      <c r="IBY66" s="41"/>
      <c r="IBZ66" s="41"/>
      <c r="ICA66" s="41"/>
      <c r="ICB66" s="41"/>
      <c r="ICC66" s="41"/>
      <c r="ICD66" s="41"/>
      <c r="ICE66" s="41"/>
      <c r="ICF66" s="41"/>
      <c r="ICG66" s="41"/>
      <c r="ICH66" s="41"/>
      <c r="ICI66" s="41"/>
      <c r="ICJ66" s="41"/>
      <c r="ICK66" s="41"/>
      <c r="ICL66" s="41"/>
      <c r="ICM66" s="41"/>
      <c r="ICN66" s="41"/>
      <c r="ICO66" s="41"/>
      <c r="ICP66" s="41"/>
      <c r="ICQ66" s="41"/>
      <c r="ICR66" s="41"/>
      <c r="ICS66" s="41"/>
      <c r="ICT66" s="41"/>
      <c r="ICU66" s="41"/>
      <c r="ICV66" s="41"/>
      <c r="ICW66" s="41"/>
      <c r="ICX66" s="41"/>
      <c r="ICY66" s="41"/>
      <c r="ICZ66" s="41"/>
      <c r="IDA66" s="41"/>
      <c r="IDB66" s="41"/>
      <c r="IDC66" s="41"/>
      <c r="IDD66" s="41"/>
      <c r="IDE66" s="41"/>
      <c r="IDF66" s="41"/>
      <c r="IDG66" s="41"/>
      <c r="IDH66" s="41"/>
      <c r="IDI66" s="41"/>
      <c r="IDJ66" s="41"/>
      <c r="IDK66" s="41"/>
      <c r="IDL66" s="41"/>
      <c r="IDM66" s="41"/>
      <c r="IDN66" s="41"/>
      <c r="IDO66" s="41"/>
      <c r="IDP66" s="41"/>
      <c r="IDQ66" s="41"/>
      <c r="IDR66" s="41"/>
      <c r="IDS66" s="41"/>
      <c r="IDT66" s="41"/>
      <c r="IDU66" s="41"/>
      <c r="IDV66" s="41"/>
      <c r="IDW66" s="41"/>
      <c r="IDX66" s="41"/>
      <c r="IDY66" s="41"/>
      <c r="IDZ66" s="41"/>
      <c r="IEA66" s="41"/>
      <c r="IEB66" s="41"/>
      <c r="IEC66" s="41"/>
      <c r="IED66" s="41"/>
      <c r="IEE66" s="41"/>
      <c r="IEF66" s="41"/>
      <c r="IEG66" s="41"/>
      <c r="IEH66" s="41"/>
      <c r="IEI66" s="41"/>
      <c r="IEJ66" s="41"/>
      <c r="IEK66" s="41"/>
      <c r="IEL66" s="41"/>
      <c r="IEM66" s="41"/>
      <c r="IEN66" s="41"/>
      <c r="IEO66" s="41"/>
      <c r="IEP66" s="41"/>
      <c r="IEQ66" s="41"/>
      <c r="IER66" s="41"/>
      <c r="IES66" s="41"/>
      <c r="IET66" s="41"/>
      <c r="IEU66" s="41"/>
      <c r="IEV66" s="41"/>
      <c r="IEW66" s="41"/>
      <c r="IEX66" s="41"/>
      <c r="IEY66" s="41"/>
      <c r="IEZ66" s="41"/>
      <c r="IFA66" s="41"/>
      <c r="IFB66" s="41"/>
      <c r="IFC66" s="41"/>
      <c r="IFD66" s="41"/>
      <c r="IFE66" s="41"/>
      <c r="IFF66" s="41"/>
      <c r="IFG66" s="41"/>
      <c r="IFH66" s="41"/>
      <c r="IFI66" s="41"/>
      <c r="IFJ66" s="41"/>
      <c r="IFK66" s="41"/>
      <c r="IFL66" s="41"/>
      <c r="IFM66" s="41"/>
      <c r="IFN66" s="41"/>
      <c r="IFO66" s="41"/>
      <c r="IFP66" s="41"/>
      <c r="IFQ66" s="41"/>
      <c r="IFR66" s="41"/>
      <c r="IFS66" s="41"/>
      <c r="IFT66" s="41"/>
      <c r="IFU66" s="41"/>
      <c r="IFV66" s="41"/>
      <c r="IFW66" s="41"/>
      <c r="IFX66" s="41"/>
      <c r="IFY66" s="41"/>
      <c r="IFZ66" s="41"/>
      <c r="IGA66" s="41"/>
      <c r="IGB66" s="41"/>
      <c r="IGC66" s="41"/>
      <c r="IGD66" s="41"/>
      <c r="IGE66" s="41"/>
      <c r="IGF66" s="41"/>
      <c r="IGG66" s="41"/>
      <c r="IGH66" s="41"/>
      <c r="IGI66" s="41"/>
      <c r="IGJ66" s="41"/>
      <c r="IGK66" s="41"/>
      <c r="IGL66" s="41"/>
      <c r="IGM66" s="41"/>
      <c r="IGN66" s="41"/>
      <c r="IGO66" s="41"/>
      <c r="IGP66" s="41"/>
      <c r="IGQ66" s="41"/>
      <c r="IGR66" s="41"/>
      <c r="IGS66" s="41"/>
      <c r="IGT66" s="41"/>
      <c r="IGU66" s="41"/>
      <c r="IGV66" s="41"/>
      <c r="IGW66" s="41"/>
      <c r="IGX66" s="41"/>
      <c r="IGY66" s="41"/>
      <c r="IGZ66" s="41"/>
      <c r="IHA66" s="41"/>
      <c r="IHB66" s="41"/>
      <c r="IHC66" s="41"/>
      <c r="IHD66" s="41"/>
      <c r="IHE66" s="41"/>
      <c r="IHF66" s="41"/>
      <c r="IHG66" s="41"/>
      <c r="IHH66" s="41"/>
      <c r="IHI66" s="41"/>
      <c r="IHJ66" s="41"/>
      <c r="IHK66" s="41"/>
      <c r="IHL66" s="41"/>
      <c r="IHM66" s="41"/>
      <c r="IHN66" s="41"/>
      <c r="IHO66" s="41"/>
      <c r="IHP66" s="41"/>
      <c r="IHQ66" s="41"/>
      <c r="IHR66" s="41"/>
      <c r="IHS66" s="41"/>
      <c r="IHT66" s="41"/>
      <c r="IHU66" s="41"/>
      <c r="IHV66" s="41"/>
      <c r="IHW66" s="41"/>
      <c r="IHX66" s="41"/>
      <c r="IHY66" s="41"/>
      <c r="IHZ66" s="41"/>
      <c r="IIA66" s="41"/>
      <c r="IIB66" s="41"/>
      <c r="IIC66" s="41"/>
      <c r="IID66" s="41"/>
      <c r="IIE66" s="41"/>
      <c r="IIF66" s="41"/>
      <c r="IIG66" s="41"/>
      <c r="IIH66" s="41"/>
      <c r="III66" s="41"/>
      <c r="IIJ66" s="41"/>
      <c r="IIK66" s="41"/>
      <c r="IIL66" s="41"/>
      <c r="IIM66" s="41"/>
      <c r="IIN66" s="41"/>
      <c r="IIO66" s="41"/>
      <c r="IIP66" s="41"/>
      <c r="IIQ66" s="41"/>
      <c r="IIR66" s="41"/>
      <c r="IIS66" s="41"/>
      <c r="IIT66" s="41"/>
      <c r="IIU66" s="41"/>
      <c r="IIV66" s="41"/>
      <c r="IIW66" s="41"/>
      <c r="IIX66" s="41"/>
      <c r="IIY66" s="41"/>
      <c r="IIZ66" s="41"/>
      <c r="IJA66" s="41"/>
      <c r="IJB66" s="41"/>
      <c r="IJC66" s="41"/>
      <c r="IJD66" s="41"/>
      <c r="IJE66" s="41"/>
      <c r="IJF66" s="41"/>
      <c r="IJG66" s="41"/>
      <c r="IJH66" s="41"/>
      <c r="IJI66" s="41"/>
      <c r="IJJ66" s="41"/>
      <c r="IJK66" s="41"/>
      <c r="IJL66" s="41"/>
      <c r="IJM66" s="41"/>
      <c r="IJN66" s="41"/>
      <c r="IJO66" s="41"/>
      <c r="IJP66" s="41"/>
      <c r="IJQ66" s="41"/>
      <c r="IJR66" s="41"/>
      <c r="IJS66" s="41"/>
      <c r="IJT66" s="41"/>
      <c r="IJU66" s="41"/>
      <c r="IJV66" s="41"/>
      <c r="IJW66" s="41"/>
      <c r="IJX66" s="41"/>
      <c r="IJY66" s="41"/>
      <c r="IJZ66" s="41"/>
      <c r="IKA66" s="41"/>
      <c r="IKB66" s="41"/>
      <c r="IKC66" s="41"/>
      <c r="IKD66" s="41"/>
      <c r="IKE66" s="41"/>
      <c r="IKF66" s="41"/>
      <c r="IKG66" s="41"/>
      <c r="IKH66" s="41"/>
      <c r="IKI66" s="41"/>
      <c r="IKJ66" s="41"/>
      <c r="IKK66" s="41"/>
      <c r="IKL66" s="41"/>
      <c r="IKM66" s="41"/>
      <c r="IKN66" s="41"/>
      <c r="IKO66" s="41"/>
      <c r="IKP66" s="41"/>
      <c r="IKQ66" s="41"/>
      <c r="IKR66" s="41"/>
      <c r="IKS66" s="41"/>
      <c r="IKT66" s="41"/>
      <c r="IKU66" s="41"/>
      <c r="IKV66" s="41"/>
      <c r="IKW66" s="41"/>
      <c r="IKX66" s="41"/>
      <c r="IKY66" s="41"/>
      <c r="IKZ66" s="41"/>
      <c r="ILA66" s="41"/>
      <c r="ILB66" s="41"/>
      <c r="ILC66" s="41"/>
      <c r="ILD66" s="41"/>
      <c r="ILE66" s="41"/>
      <c r="ILF66" s="41"/>
      <c r="ILG66" s="41"/>
      <c r="ILH66" s="41"/>
      <c r="ILI66" s="41"/>
      <c r="ILJ66" s="41"/>
      <c r="ILK66" s="41"/>
      <c r="ILL66" s="41"/>
      <c r="ILM66" s="41"/>
      <c r="ILN66" s="41"/>
      <c r="ILO66" s="41"/>
      <c r="ILP66" s="41"/>
      <c r="ILQ66" s="41"/>
      <c r="ILR66" s="41"/>
      <c r="ILS66" s="41"/>
      <c r="ILT66" s="41"/>
      <c r="ILU66" s="41"/>
      <c r="ILV66" s="41"/>
      <c r="ILW66" s="41"/>
      <c r="ILX66" s="41"/>
      <c r="ILY66" s="41"/>
      <c r="ILZ66" s="41"/>
      <c r="IMA66" s="41"/>
      <c r="IMB66" s="41"/>
      <c r="IMC66" s="41"/>
      <c r="IMD66" s="41"/>
      <c r="IME66" s="41"/>
      <c r="IMF66" s="41"/>
      <c r="IMG66" s="41"/>
      <c r="IMH66" s="41"/>
      <c r="IMI66" s="41"/>
      <c r="IMJ66" s="41"/>
      <c r="IMK66" s="41"/>
      <c r="IML66" s="41"/>
      <c r="IMM66" s="41"/>
      <c r="IMN66" s="41"/>
      <c r="IMO66" s="41"/>
      <c r="IMP66" s="41"/>
      <c r="IMQ66" s="41"/>
      <c r="IMR66" s="41"/>
      <c r="IMS66" s="41"/>
      <c r="IMT66" s="41"/>
      <c r="IMU66" s="41"/>
      <c r="IMV66" s="41"/>
      <c r="IMW66" s="41"/>
      <c r="IMX66" s="41"/>
      <c r="IMY66" s="41"/>
      <c r="IMZ66" s="41"/>
      <c r="INA66" s="41"/>
      <c r="INB66" s="41"/>
      <c r="INC66" s="41"/>
      <c r="IND66" s="41"/>
      <c r="INE66" s="41"/>
      <c r="INF66" s="41"/>
      <c r="ING66" s="41"/>
      <c r="INH66" s="41"/>
      <c r="INI66" s="41"/>
      <c r="INJ66" s="41"/>
      <c r="INK66" s="41"/>
      <c r="INL66" s="41"/>
      <c r="INM66" s="41"/>
      <c r="INN66" s="41"/>
      <c r="INO66" s="41"/>
      <c r="INP66" s="41"/>
      <c r="INQ66" s="41"/>
      <c r="INR66" s="41"/>
      <c r="INS66" s="41"/>
      <c r="INT66" s="41"/>
      <c r="INU66" s="41"/>
      <c r="INV66" s="41"/>
      <c r="INW66" s="41"/>
      <c r="INX66" s="41"/>
      <c r="INY66" s="41"/>
      <c r="INZ66" s="41"/>
      <c r="IOA66" s="41"/>
      <c r="IOB66" s="41"/>
      <c r="IOC66" s="41"/>
      <c r="IOD66" s="41"/>
      <c r="IOE66" s="41"/>
      <c r="IOF66" s="41"/>
      <c r="IOG66" s="41"/>
      <c r="IOH66" s="41"/>
      <c r="IOI66" s="41"/>
      <c r="IOJ66" s="41"/>
      <c r="IOK66" s="41"/>
      <c r="IOL66" s="41"/>
      <c r="IOM66" s="41"/>
      <c r="ION66" s="41"/>
      <c r="IOO66" s="41"/>
      <c r="IOP66" s="41"/>
      <c r="IOQ66" s="41"/>
      <c r="IOR66" s="41"/>
      <c r="IOS66" s="41"/>
      <c r="IOT66" s="41"/>
      <c r="IOU66" s="41"/>
      <c r="IOV66" s="41"/>
      <c r="IOW66" s="41"/>
      <c r="IOX66" s="41"/>
      <c r="IOY66" s="41"/>
      <c r="IOZ66" s="41"/>
      <c r="IPA66" s="41"/>
      <c r="IPB66" s="41"/>
      <c r="IPC66" s="41"/>
      <c r="IPD66" s="41"/>
      <c r="IPE66" s="41"/>
      <c r="IPF66" s="41"/>
      <c r="IPG66" s="41"/>
      <c r="IPH66" s="41"/>
      <c r="IPI66" s="41"/>
      <c r="IPJ66" s="41"/>
      <c r="IPK66" s="41"/>
      <c r="IPL66" s="41"/>
      <c r="IPM66" s="41"/>
      <c r="IPN66" s="41"/>
      <c r="IPO66" s="41"/>
      <c r="IPP66" s="41"/>
      <c r="IPQ66" s="41"/>
      <c r="IPR66" s="41"/>
      <c r="IPS66" s="41"/>
      <c r="IPT66" s="41"/>
      <c r="IPU66" s="41"/>
      <c r="IPV66" s="41"/>
      <c r="IPW66" s="41"/>
      <c r="IPX66" s="41"/>
      <c r="IPY66" s="41"/>
      <c r="IPZ66" s="41"/>
      <c r="IQA66" s="41"/>
      <c r="IQB66" s="41"/>
      <c r="IQC66" s="41"/>
      <c r="IQD66" s="41"/>
      <c r="IQE66" s="41"/>
      <c r="IQF66" s="41"/>
      <c r="IQG66" s="41"/>
      <c r="IQH66" s="41"/>
      <c r="IQI66" s="41"/>
      <c r="IQJ66" s="41"/>
      <c r="IQK66" s="41"/>
      <c r="IQL66" s="41"/>
      <c r="IQM66" s="41"/>
      <c r="IQN66" s="41"/>
      <c r="IQO66" s="41"/>
      <c r="IQP66" s="41"/>
      <c r="IQQ66" s="41"/>
      <c r="IQR66" s="41"/>
      <c r="IQS66" s="41"/>
      <c r="IQT66" s="41"/>
      <c r="IQU66" s="41"/>
      <c r="IQV66" s="41"/>
      <c r="IQW66" s="41"/>
      <c r="IQX66" s="41"/>
      <c r="IQY66" s="41"/>
      <c r="IQZ66" s="41"/>
      <c r="IRA66" s="41"/>
      <c r="IRB66" s="41"/>
      <c r="IRC66" s="41"/>
      <c r="IRD66" s="41"/>
      <c r="IRE66" s="41"/>
      <c r="IRF66" s="41"/>
      <c r="IRG66" s="41"/>
      <c r="IRH66" s="41"/>
      <c r="IRI66" s="41"/>
      <c r="IRJ66" s="41"/>
      <c r="IRK66" s="41"/>
      <c r="IRL66" s="41"/>
      <c r="IRM66" s="41"/>
      <c r="IRN66" s="41"/>
      <c r="IRO66" s="41"/>
      <c r="IRP66" s="41"/>
      <c r="IRQ66" s="41"/>
      <c r="IRR66" s="41"/>
      <c r="IRS66" s="41"/>
      <c r="IRT66" s="41"/>
      <c r="IRU66" s="41"/>
      <c r="IRV66" s="41"/>
      <c r="IRW66" s="41"/>
      <c r="IRX66" s="41"/>
      <c r="IRY66" s="41"/>
      <c r="IRZ66" s="41"/>
      <c r="ISA66" s="41"/>
      <c r="ISB66" s="41"/>
      <c r="ISC66" s="41"/>
      <c r="ISD66" s="41"/>
      <c r="ISE66" s="41"/>
      <c r="ISF66" s="41"/>
      <c r="ISG66" s="41"/>
      <c r="ISH66" s="41"/>
      <c r="ISI66" s="41"/>
      <c r="ISJ66" s="41"/>
      <c r="ISK66" s="41"/>
      <c r="ISL66" s="41"/>
      <c r="ISM66" s="41"/>
      <c r="ISN66" s="41"/>
      <c r="ISO66" s="41"/>
      <c r="ISP66" s="41"/>
      <c r="ISQ66" s="41"/>
      <c r="ISR66" s="41"/>
      <c r="ISS66" s="41"/>
      <c r="IST66" s="41"/>
      <c r="ISU66" s="41"/>
      <c r="ISV66" s="41"/>
      <c r="ISW66" s="41"/>
      <c r="ISX66" s="41"/>
      <c r="ISY66" s="41"/>
      <c r="ISZ66" s="41"/>
      <c r="ITA66" s="41"/>
      <c r="ITB66" s="41"/>
      <c r="ITC66" s="41"/>
      <c r="ITD66" s="41"/>
      <c r="ITE66" s="41"/>
      <c r="ITF66" s="41"/>
      <c r="ITG66" s="41"/>
      <c r="ITH66" s="41"/>
      <c r="ITI66" s="41"/>
      <c r="ITJ66" s="41"/>
      <c r="ITK66" s="41"/>
      <c r="ITL66" s="41"/>
      <c r="ITM66" s="41"/>
      <c r="ITN66" s="41"/>
      <c r="ITO66" s="41"/>
      <c r="ITP66" s="41"/>
      <c r="ITQ66" s="41"/>
      <c r="ITR66" s="41"/>
      <c r="ITS66" s="41"/>
      <c r="ITT66" s="41"/>
      <c r="ITU66" s="41"/>
      <c r="ITV66" s="41"/>
      <c r="ITW66" s="41"/>
      <c r="ITX66" s="41"/>
      <c r="ITY66" s="41"/>
      <c r="ITZ66" s="41"/>
      <c r="IUA66" s="41"/>
      <c r="IUB66" s="41"/>
      <c r="IUC66" s="41"/>
      <c r="IUD66" s="41"/>
      <c r="IUE66" s="41"/>
      <c r="IUF66" s="41"/>
      <c r="IUG66" s="41"/>
      <c r="IUH66" s="41"/>
      <c r="IUI66" s="41"/>
      <c r="IUJ66" s="41"/>
      <c r="IUK66" s="41"/>
      <c r="IUL66" s="41"/>
      <c r="IUM66" s="41"/>
      <c r="IUN66" s="41"/>
      <c r="IUO66" s="41"/>
      <c r="IUP66" s="41"/>
      <c r="IUQ66" s="41"/>
      <c r="IUR66" s="41"/>
      <c r="IUS66" s="41"/>
      <c r="IUT66" s="41"/>
      <c r="IUU66" s="41"/>
      <c r="IUV66" s="41"/>
      <c r="IUW66" s="41"/>
      <c r="IUX66" s="41"/>
      <c r="IUY66" s="41"/>
      <c r="IUZ66" s="41"/>
      <c r="IVA66" s="41"/>
      <c r="IVB66" s="41"/>
      <c r="IVC66" s="41"/>
      <c r="IVD66" s="41"/>
      <c r="IVE66" s="41"/>
      <c r="IVF66" s="41"/>
      <c r="IVG66" s="41"/>
      <c r="IVH66" s="41"/>
      <c r="IVI66" s="41"/>
      <c r="IVJ66" s="41"/>
      <c r="IVK66" s="41"/>
      <c r="IVL66" s="41"/>
      <c r="IVM66" s="41"/>
      <c r="IVN66" s="41"/>
      <c r="IVO66" s="41"/>
      <c r="IVP66" s="41"/>
      <c r="IVQ66" s="41"/>
      <c r="IVR66" s="41"/>
      <c r="IVS66" s="41"/>
      <c r="IVT66" s="41"/>
      <c r="IVU66" s="41"/>
      <c r="IVV66" s="41"/>
      <c r="IVW66" s="41"/>
      <c r="IVX66" s="41"/>
      <c r="IVY66" s="41"/>
      <c r="IVZ66" s="41"/>
      <c r="IWA66" s="41"/>
      <c r="IWB66" s="41"/>
      <c r="IWC66" s="41"/>
      <c r="IWD66" s="41"/>
      <c r="IWE66" s="41"/>
      <c r="IWF66" s="41"/>
      <c r="IWG66" s="41"/>
      <c r="IWH66" s="41"/>
      <c r="IWI66" s="41"/>
      <c r="IWJ66" s="41"/>
      <c r="IWK66" s="41"/>
      <c r="IWL66" s="41"/>
      <c r="IWM66" s="41"/>
      <c r="IWN66" s="41"/>
      <c r="IWO66" s="41"/>
      <c r="IWP66" s="41"/>
      <c r="IWQ66" s="41"/>
      <c r="IWR66" s="41"/>
      <c r="IWS66" s="41"/>
      <c r="IWT66" s="41"/>
      <c r="IWU66" s="41"/>
      <c r="IWV66" s="41"/>
      <c r="IWW66" s="41"/>
      <c r="IWX66" s="41"/>
      <c r="IWY66" s="41"/>
      <c r="IWZ66" s="41"/>
      <c r="IXA66" s="41"/>
      <c r="IXB66" s="41"/>
      <c r="IXC66" s="41"/>
      <c r="IXD66" s="41"/>
      <c r="IXE66" s="41"/>
      <c r="IXF66" s="41"/>
      <c r="IXG66" s="41"/>
      <c r="IXH66" s="41"/>
      <c r="IXI66" s="41"/>
      <c r="IXJ66" s="41"/>
      <c r="IXK66" s="41"/>
      <c r="IXL66" s="41"/>
      <c r="IXM66" s="41"/>
      <c r="IXN66" s="41"/>
      <c r="IXO66" s="41"/>
      <c r="IXP66" s="41"/>
      <c r="IXQ66" s="41"/>
      <c r="IXR66" s="41"/>
      <c r="IXS66" s="41"/>
      <c r="IXT66" s="41"/>
      <c r="IXU66" s="41"/>
      <c r="IXV66" s="41"/>
      <c r="IXW66" s="41"/>
      <c r="IXX66" s="41"/>
      <c r="IXY66" s="41"/>
      <c r="IXZ66" s="41"/>
      <c r="IYA66" s="41"/>
      <c r="IYB66" s="41"/>
      <c r="IYC66" s="41"/>
      <c r="IYD66" s="41"/>
      <c r="IYE66" s="41"/>
      <c r="IYF66" s="41"/>
      <c r="IYG66" s="41"/>
      <c r="IYH66" s="41"/>
      <c r="IYI66" s="41"/>
      <c r="IYJ66" s="41"/>
      <c r="IYK66" s="41"/>
      <c r="IYL66" s="41"/>
      <c r="IYM66" s="41"/>
      <c r="IYN66" s="41"/>
      <c r="IYO66" s="41"/>
      <c r="IYP66" s="41"/>
      <c r="IYQ66" s="41"/>
      <c r="IYR66" s="41"/>
      <c r="IYS66" s="41"/>
      <c r="IYT66" s="41"/>
      <c r="IYU66" s="41"/>
      <c r="IYV66" s="41"/>
      <c r="IYW66" s="41"/>
      <c r="IYX66" s="41"/>
      <c r="IYY66" s="41"/>
      <c r="IYZ66" s="41"/>
      <c r="IZA66" s="41"/>
      <c r="IZB66" s="41"/>
      <c r="IZC66" s="41"/>
      <c r="IZD66" s="41"/>
      <c r="IZE66" s="41"/>
      <c r="IZF66" s="41"/>
      <c r="IZG66" s="41"/>
      <c r="IZH66" s="41"/>
      <c r="IZI66" s="41"/>
      <c r="IZJ66" s="41"/>
      <c r="IZK66" s="41"/>
      <c r="IZL66" s="41"/>
      <c r="IZM66" s="41"/>
      <c r="IZN66" s="41"/>
      <c r="IZO66" s="41"/>
      <c r="IZP66" s="41"/>
      <c r="IZQ66" s="41"/>
      <c r="IZR66" s="41"/>
      <c r="IZS66" s="41"/>
      <c r="IZT66" s="41"/>
      <c r="IZU66" s="41"/>
      <c r="IZV66" s="41"/>
      <c r="IZW66" s="41"/>
      <c r="IZX66" s="41"/>
      <c r="IZY66" s="41"/>
      <c r="IZZ66" s="41"/>
      <c r="JAA66" s="41"/>
      <c r="JAB66" s="41"/>
      <c r="JAC66" s="41"/>
      <c r="JAD66" s="41"/>
      <c r="JAE66" s="41"/>
      <c r="JAF66" s="41"/>
      <c r="JAG66" s="41"/>
      <c r="JAH66" s="41"/>
      <c r="JAI66" s="41"/>
      <c r="JAJ66" s="41"/>
      <c r="JAK66" s="41"/>
      <c r="JAL66" s="41"/>
      <c r="JAM66" s="41"/>
      <c r="JAN66" s="41"/>
      <c r="JAO66" s="41"/>
      <c r="JAP66" s="41"/>
      <c r="JAQ66" s="41"/>
      <c r="JAR66" s="41"/>
      <c r="JAS66" s="41"/>
      <c r="JAT66" s="41"/>
      <c r="JAU66" s="41"/>
      <c r="JAV66" s="41"/>
      <c r="JAW66" s="41"/>
      <c r="JAX66" s="41"/>
      <c r="JAY66" s="41"/>
      <c r="JAZ66" s="41"/>
      <c r="JBA66" s="41"/>
      <c r="JBB66" s="41"/>
      <c r="JBC66" s="41"/>
      <c r="JBD66" s="41"/>
      <c r="JBE66" s="41"/>
      <c r="JBF66" s="41"/>
      <c r="JBG66" s="41"/>
      <c r="JBH66" s="41"/>
      <c r="JBI66" s="41"/>
      <c r="JBJ66" s="41"/>
      <c r="JBK66" s="41"/>
      <c r="JBL66" s="41"/>
      <c r="JBM66" s="41"/>
      <c r="JBN66" s="41"/>
      <c r="JBO66" s="41"/>
      <c r="JBP66" s="41"/>
      <c r="JBQ66" s="41"/>
      <c r="JBR66" s="41"/>
      <c r="JBS66" s="41"/>
      <c r="JBT66" s="41"/>
      <c r="JBU66" s="41"/>
      <c r="JBV66" s="41"/>
      <c r="JBW66" s="41"/>
      <c r="JBX66" s="41"/>
      <c r="JBY66" s="41"/>
      <c r="JBZ66" s="41"/>
      <c r="JCA66" s="41"/>
      <c r="JCB66" s="41"/>
      <c r="JCC66" s="41"/>
      <c r="JCD66" s="41"/>
      <c r="JCE66" s="41"/>
      <c r="JCF66" s="41"/>
      <c r="JCG66" s="41"/>
      <c r="JCH66" s="41"/>
      <c r="JCI66" s="41"/>
      <c r="JCJ66" s="41"/>
      <c r="JCK66" s="41"/>
      <c r="JCL66" s="41"/>
      <c r="JCM66" s="41"/>
      <c r="JCN66" s="41"/>
      <c r="JCO66" s="41"/>
      <c r="JCP66" s="41"/>
      <c r="JCQ66" s="41"/>
      <c r="JCR66" s="41"/>
      <c r="JCS66" s="41"/>
      <c r="JCT66" s="41"/>
      <c r="JCU66" s="41"/>
      <c r="JCV66" s="41"/>
      <c r="JCW66" s="41"/>
      <c r="JCX66" s="41"/>
      <c r="JCY66" s="41"/>
      <c r="JCZ66" s="41"/>
      <c r="JDA66" s="41"/>
      <c r="JDB66" s="41"/>
      <c r="JDC66" s="41"/>
      <c r="JDD66" s="41"/>
      <c r="JDE66" s="41"/>
      <c r="JDF66" s="41"/>
      <c r="JDG66" s="41"/>
      <c r="JDH66" s="41"/>
      <c r="JDI66" s="41"/>
      <c r="JDJ66" s="41"/>
      <c r="JDK66" s="41"/>
      <c r="JDL66" s="41"/>
      <c r="JDM66" s="41"/>
      <c r="JDN66" s="41"/>
      <c r="JDO66" s="41"/>
      <c r="JDP66" s="41"/>
      <c r="JDQ66" s="41"/>
      <c r="JDR66" s="41"/>
      <c r="JDS66" s="41"/>
      <c r="JDT66" s="41"/>
      <c r="JDU66" s="41"/>
      <c r="JDV66" s="41"/>
      <c r="JDW66" s="41"/>
      <c r="JDX66" s="41"/>
      <c r="JDY66" s="41"/>
      <c r="JDZ66" s="41"/>
      <c r="JEA66" s="41"/>
      <c r="JEB66" s="41"/>
      <c r="JEC66" s="41"/>
      <c r="JED66" s="41"/>
      <c r="JEE66" s="41"/>
      <c r="JEF66" s="41"/>
      <c r="JEG66" s="41"/>
      <c r="JEH66" s="41"/>
      <c r="JEI66" s="41"/>
      <c r="JEJ66" s="41"/>
      <c r="JEK66" s="41"/>
      <c r="JEL66" s="41"/>
      <c r="JEM66" s="41"/>
      <c r="JEN66" s="41"/>
      <c r="JEO66" s="41"/>
      <c r="JEP66" s="41"/>
      <c r="JEQ66" s="41"/>
      <c r="JER66" s="41"/>
      <c r="JES66" s="41"/>
      <c r="JET66" s="41"/>
      <c r="JEU66" s="41"/>
      <c r="JEV66" s="41"/>
      <c r="JEW66" s="41"/>
      <c r="JEX66" s="41"/>
      <c r="JEY66" s="41"/>
      <c r="JEZ66" s="41"/>
      <c r="JFA66" s="41"/>
      <c r="JFB66" s="41"/>
      <c r="JFC66" s="41"/>
      <c r="JFD66" s="41"/>
      <c r="JFE66" s="41"/>
      <c r="JFF66" s="41"/>
      <c r="JFG66" s="41"/>
      <c r="JFH66" s="41"/>
      <c r="JFI66" s="41"/>
      <c r="JFJ66" s="41"/>
      <c r="JFK66" s="41"/>
      <c r="JFL66" s="41"/>
      <c r="JFM66" s="41"/>
      <c r="JFN66" s="41"/>
      <c r="JFO66" s="41"/>
      <c r="JFP66" s="41"/>
      <c r="JFQ66" s="41"/>
      <c r="JFR66" s="41"/>
      <c r="JFS66" s="41"/>
      <c r="JFT66" s="41"/>
      <c r="JFU66" s="41"/>
      <c r="JFV66" s="41"/>
      <c r="JFW66" s="41"/>
      <c r="JFX66" s="41"/>
      <c r="JFY66" s="41"/>
      <c r="JFZ66" s="41"/>
      <c r="JGA66" s="41"/>
      <c r="JGB66" s="41"/>
      <c r="JGC66" s="41"/>
      <c r="JGD66" s="41"/>
      <c r="JGE66" s="41"/>
      <c r="JGF66" s="41"/>
      <c r="JGG66" s="41"/>
      <c r="JGH66" s="41"/>
      <c r="JGI66" s="41"/>
      <c r="JGJ66" s="41"/>
      <c r="JGK66" s="41"/>
      <c r="JGL66" s="41"/>
      <c r="JGM66" s="41"/>
      <c r="JGN66" s="41"/>
      <c r="JGO66" s="41"/>
      <c r="JGP66" s="41"/>
      <c r="JGQ66" s="41"/>
      <c r="JGR66" s="41"/>
      <c r="JGS66" s="41"/>
      <c r="JGT66" s="41"/>
      <c r="JGU66" s="41"/>
      <c r="JGV66" s="41"/>
      <c r="JGW66" s="41"/>
      <c r="JGX66" s="41"/>
      <c r="JGY66" s="41"/>
      <c r="JGZ66" s="41"/>
      <c r="JHA66" s="41"/>
      <c r="JHB66" s="41"/>
      <c r="JHC66" s="41"/>
      <c r="JHD66" s="41"/>
      <c r="JHE66" s="41"/>
      <c r="JHF66" s="41"/>
      <c r="JHG66" s="41"/>
      <c r="JHH66" s="41"/>
      <c r="JHI66" s="41"/>
      <c r="JHJ66" s="41"/>
      <c r="JHK66" s="41"/>
      <c r="JHL66" s="41"/>
      <c r="JHM66" s="41"/>
      <c r="JHN66" s="41"/>
      <c r="JHO66" s="41"/>
      <c r="JHP66" s="41"/>
      <c r="JHQ66" s="41"/>
      <c r="JHR66" s="41"/>
      <c r="JHS66" s="41"/>
      <c r="JHT66" s="41"/>
      <c r="JHU66" s="41"/>
      <c r="JHV66" s="41"/>
      <c r="JHW66" s="41"/>
      <c r="JHX66" s="41"/>
      <c r="JHY66" s="41"/>
      <c r="JHZ66" s="41"/>
      <c r="JIA66" s="41"/>
      <c r="JIB66" s="41"/>
      <c r="JIC66" s="41"/>
      <c r="JID66" s="41"/>
      <c r="JIE66" s="41"/>
      <c r="JIF66" s="41"/>
      <c r="JIG66" s="41"/>
      <c r="JIH66" s="41"/>
      <c r="JII66" s="41"/>
      <c r="JIJ66" s="41"/>
      <c r="JIK66" s="41"/>
      <c r="JIL66" s="41"/>
      <c r="JIM66" s="41"/>
      <c r="JIN66" s="41"/>
      <c r="JIO66" s="41"/>
      <c r="JIP66" s="41"/>
      <c r="JIQ66" s="41"/>
      <c r="JIR66" s="41"/>
      <c r="JIS66" s="41"/>
      <c r="JIT66" s="41"/>
      <c r="JIU66" s="41"/>
      <c r="JIV66" s="41"/>
      <c r="JIW66" s="41"/>
      <c r="JIX66" s="41"/>
      <c r="JIY66" s="41"/>
      <c r="JIZ66" s="41"/>
      <c r="JJA66" s="41"/>
      <c r="JJB66" s="41"/>
      <c r="JJC66" s="41"/>
      <c r="JJD66" s="41"/>
      <c r="JJE66" s="41"/>
      <c r="JJF66" s="41"/>
      <c r="JJG66" s="41"/>
      <c r="JJH66" s="41"/>
      <c r="JJI66" s="41"/>
      <c r="JJJ66" s="41"/>
      <c r="JJK66" s="41"/>
      <c r="JJL66" s="41"/>
      <c r="JJM66" s="41"/>
      <c r="JJN66" s="41"/>
      <c r="JJO66" s="41"/>
      <c r="JJP66" s="41"/>
      <c r="JJQ66" s="41"/>
      <c r="JJR66" s="41"/>
      <c r="JJS66" s="41"/>
      <c r="JJT66" s="41"/>
      <c r="JJU66" s="41"/>
      <c r="JJV66" s="41"/>
      <c r="JJW66" s="41"/>
      <c r="JJX66" s="41"/>
      <c r="JJY66" s="41"/>
      <c r="JJZ66" s="41"/>
      <c r="JKA66" s="41"/>
      <c r="JKB66" s="41"/>
      <c r="JKC66" s="41"/>
      <c r="JKD66" s="41"/>
      <c r="JKE66" s="41"/>
      <c r="JKF66" s="41"/>
      <c r="JKG66" s="41"/>
      <c r="JKH66" s="41"/>
      <c r="JKI66" s="41"/>
      <c r="JKJ66" s="41"/>
      <c r="JKK66" s="41"/>
      <c r="JKL66" s="41"/>
      <c r="JKM66" s="41"/>
      <c r="JKN66" s="41"/>
      <c r="JKO66" s="41"/>
      <c r="JKP66" s="41"/>
      <c r="JKQ66" s="41"/>
      <c r="JKR66" s="41"/>
      <c r="JKS66" s="41"/>
      <c r="JKT66" s="41"/>
      <c r="JKU66" s="41"/>
      <c r="JKV66" s="41"/>
      <c r="JKW66" s="41"/>
      <c r="JKX66" s="41"/>
      <c r="JKY66" s="41"/>
      <c r="JKZ66" s="41"/>
      <c r="JLA66" s="41"/>
      <c r="JLB66" s="41"/>
      <c r="JLC66" s="41"/>
      <c r="JLD66" s="41"/>
      <c r="JLE66" s="41"/>
      <c r="JLF66" s="41"/>
      <c r="JLG66" s="41"/>
      <c r="JLH66" s="41"/>
      <c r="JLI66" s="41"/>
      <c r="JLJ66" s="41"/>
      <c r="JLK66" s="41"/>
      <c r="JLL66" s="41"/>
      <c r="JLM66" s="41"/>
      <c r="JLN66" s="41"/>
      <c r="JLO66" s="41"/>
      <c r="JLP66" s="41"/>
      <c r="JLQ66" s="41"/>
      <c r="JLR66" s="41"/>
      <c r="JLS66" s="41"/>
      <c r="JLT66" s="41"/>
      <c r="JLU66" s="41"/>
      <c r="JLV66" s="41"/>
      <c r="JLW66" s="41"/>
      <c r="JLX66" s="41"/>
      <c r="JLY66" s="41"/>
      <c r="JLZ66" s="41"/>
      <c r="JMA66" s="41"/>
      <c r="JMB66" s="41"/>
      <c r="JMC66" s="41"/>
      <c r="JMD66" s="41"/>
      <c r="JME66" s="41"/>
      <c r="JMF66" s="41"/>
      <c r="JMG66" s="41"/>
      <c r="JMH66" s="41"/>
      <c r="JMI66" s="41"/>
      <c r="JMJ66" s="41"/>
      <c r="JMK66" s="41"/>
      <c r="JML66" s="41"/>
      <c r="JMM66" s="41"/>
      <c r="JMN66" s="41"/>
      <c r="JMO66" s="41"/>
      <c r="JMP66" s="41"/>
      <c r="JMQ66" s="41"/>
      <c r="JMR66" s="41"/>
      <c r="JMS66" s="41"/>
      <c r="JMT66" s="41"/>
      <c r="JMU66" s="41"/>
      <c r="JMV66" s="41"/>
      <c r="JMW66" s="41"/>
      <c r="JMX66" s="41"/>
      <c r="JMY66" s="41"/>
      <c r="JMZ66" s="41"/>
      <c r="JNA66" s="41"/>
      <c r="JNB66" s="41"/>
      <c r="JNC66" s="41"/>
      <c r="JND66" s="41"/>
      <c r="JNE66" s="41"/>
      <c r="JNF66" s="41"/>
      <c r="JNG66" s="41"/>
      <c r="JNH66" s="41"/>
      <c r="JNI66" s="41"/>
      <c r="JNJ66" s="41"/>
      <c r="JNK66" s="41"/>
      <c r="JNL66" s="41"/>
      <c r="JNM66" s="41"/>
      <c r="JNN66" s="41"/>
      <c r="JNO66" s="41"/>
      <c r="JNP66" s="41"/>
      <c r="JNQ66" s="41"/>
      <c r="JNR66" s="41"/>
      <c r="JNS66" s="41"/>
      <c r="JNT66" s="41"/>
      <c r="JNU66" s="41"/>
      <c r="JNV66" s="41"/>
      <c r="JNW66" s="41"/>
      <c r="JNX66" s="41"/>
      <c r="JNY66" s="41"/>
      <c r="JNZ66" s="41"/>
      <c r="JOA66" s="41"/>
      <c r="JOB66" s="41"/>
      <c r="JOC66" s="41"/>
      <c r="JOD66" s="41"/>
      <c r="JOE66" s="41"/>
      <c r="JOF66" s="41"/>
      <c r="JOG66" s="41"/>
      <c r="JOH66" s="41"/>
      <c r="JOI66" s="41"/>
      <c r="JOJ66" s="41"/>
      <c r="JOK66" s="41"/>
      <c r="JOL66" s="41"/>
      <c r="JOM66" s="41"/>
      <c r="JON66" s="41"/>
      <c r="JOO66" s="41"/>
      <c r="JOP66" s="41"/>
      <c r="JOQ66" s="41"/>
      <c r="JOR66" s="41"/>
      <c r="JOS66" s="41"/>
      <c r="JOT66" s="41"/>
      <c r="JOU66" s="41"/>
      <c r="JOV66" s="41"/>
      <c r="JOW66" s="41"/>
      <c r="JOX66" s="41"/>
      <c r="JOY66" s="41"/>
      <c r="JOZ66" s="41"/>
      <c r="JPA66" s="41"/>
      <c r="JPB66" s="41"/>
      <c r="JPC66" s="41"/>
      <c r="JPD66" s="41"/>
      <c r="JPE66" s="41"/>
      <c r="JPF66" s="41"/>
      <c r="JPG66" s="41"/>
      <c r="JPH66" s="41"/>
      <c r="JPI66" s="41"/>
      <c r="JPJ66" s="41"/>
      <c r="JPK66" s="41"/>
      <c r="JPL66" s="41"/>
      <c r="JPM66" s="41"/>
      <c r="JPN66" s="41"/>
      <c r="JPO66" s="41"/>
      <c r="JPP66" s="41"/>
      <c r="JPQ66" s="41"/>
      <c r="JPR66" s="41"/>
      <c r="JPS66" s="41"/>
      <c r="JPT66" s="41"/>
      <c r="JPU66" s="41"/>
      <c r="JPV66" s="41"/>
      <c r="JPW66" s="41"/>
      <c r="JPX66" s="41"/>
      <c r="JPY66" s="41"/>
      <c r="JPZ66" s="41"/>
      <c r="JQA66" s="41"/>
      <c r="JQB66" s="41"/>
      <c r="JQC66" s="41"/>
      <c r="JQD66" s="41"/>
      <c r="JQE66" s="41"/>
      <c r="JQF66" s="41"/>
      <c r="JQG66" s="41"/>
      <c r="JQH66" s="41"/>
      <c r="JQI66" s="41"/>
      <c r="JQJ66" s="41"/>
      <c r="JQK66" s="41"/>
      <c r="JQL66" s="41"/>
      <c r="JQM66" s="41"/>
      <c r="JQN66" s="41"/>
      <c r="JQO66" s="41"/>
      <c r="JQP66" s="41"/>
      <c r="JQQ66" s="41"/>
      <c r="JQR66" s="41"/>
      <c r="JQS66" s="41"/>
      <c r="JQT66" s="41"/>
      <c r="JQU66" s="41"/>
      <c r="JQV66" s="41"/>
      <c r="JQW66" s="41"/>
      <c r="JQX66" s="41"/>
      <c r="JQY66" s="41"/>
      <c r="JQZ66" s="41"/>
      <c r="JRA66" s="41"/>
      <c r="JRB66" s="41"/>
      <c r="JRC66" s="41"/>
      <c r="JRD66" s="41"/>
      <c r="JRE66" s="41"/>
      <c r="JRF66" s="41"/>
      <c r="JRG66" s="41"/>
      <c r="JRH66" s="41"/>
      <c r="JRI66" s="41"/>
      <c r="JRJ66" s="41"/>
      <c r="JRK66" s="41"/>
      <c r="JRL66" s="41"/>
      <c r="JRM66" s="41"/>
      <c r="JRN66" s="41"/>
      <c r="JRO66" s="41"/>
      <c r="JRP66" s="41"/>
      <c r="JRQ66" s="41"/>
      <c r="JRR66" s="41"/>
      <c r="JRS66" s="41"/>
      <c r="JRT66" s="41"/>
      <c r="JRU66" s="41"/>
      <c r="JRV66" s="41"/>
      <c r="JRW66" s="41"/>
      <c r="JRX66" s="41"/>
      <c r="JRY66" s="41"/>
      <c r="JRZ66" s="41"/>
      <c r="JSA66" s="41"/>
      <c r="JSB66" s="41"/>
      <c r="JSC66" s="41"/>
      <c r="JSD66" s="41"/>
      <c r="JSE66" s="41"/>
      <c r="JSF66" s="41"/>
      <c r="JSG66" s="41"/>
      <c r="JSH66" s="41"/>
      <c r="JSI66" s="41"/>
      <c r="JSJ66" s="41"/>
      <c r="JSK66" s="41"/>
      <c r="JSL66" s="41"/>
      <c r="JSM66" s="41"/>
      <c r="JSN66" s="41"/>
      <c r="JSO66" s="41"/>
      <c r="JSP66" s="41"/>
      <c r="JSQ66" s="41"/>
      <c r="JSR66" s="41"/>
      <c r="JSS66" s="41"/>
      <c r="JST66" s="41"/>
      <c r="JSU66" s="41"/>
      <c r="JSV66" s="41"/>
      <c r="JSW66" s="41"/>
      <c r="JSX66" s="41"/>
      <c r="JSY66" s="41"/>
      <c r="JSZ66" s="41"/>
      <c r="JTA66" s="41"/>
      <c r="JTB66" s="41"/>
      <c r="JTC66" s="41"/>
      <c r="JTD66" s="41"/>
      <c r="JTE66" s="41"/>
      <c r="JTF66" s="41"/>
      <c r="JTG66" s="41"/>
      <c r="JTH66" s="41"/>
      <c r="JTI66" s="41"/>
      <c r="JTJ66" s="41"/>
      <c r="JTK66" s="41"/>
      <c r="JTL66" s="41"/>
      <c r="JTM66" s="41"/>
      <c r="JTN66" s="41"/>
      <c r="JTO66" s="41"/>
      <c r="JTP66" s="41"/>
      <c r="JTQ66" s="41"/>
      <c r="JTR66" s="41"/>
      <c r="JTS66" s="41"/>
      <c r="JTT66" s="41"/>
      <c r="JTU66" s="41"/>
      <c r="JTV66" s="41"/>
      <c r="JTW66" s="41"/>
      <c r="JTX66" s="41"/>
      <c r="JTY66" s="41"/>
      <c r="JTZ66" s="41"/>
      <c r="JUA66" s="41"/>
      <c r="JUB66" s="41"/>
      <c r="JUC66" s="41"/>
      <c r="JUD66" s="41"/>
      <c r="JUE66" s="41"/>
      <c r="JUF66" s="41"/>
      <c r="JUG66" s="41"/>
      <c r="JUH66" s="41"/>
      <c r="JUI66" s="41"/>
      <c r="JUJ66" s="41"/>
      <c r="JUK66" s="41"/>
      <c r="JUL66" s="41"/>
      <c r="JUM66" s="41"/>
      <c r="JUN66" s="41"/>
      <c r="JUO66" s="41"/>
      <c r="JUP66" s="41"/>
      <c r="JUQ66" s="41"/>
      <c r="JUR66" s="41"/>
      <c r="JUS66" s="41"/>
      <c r="JUT66" s="41"/>
      <c r="JUU66" s="41"/>
      <c r="JUV66" s="41"/>
      <c r="JUW66" s="41"/>
      <c r="JUX66" s="41"/>
      <c r="JUY66" s="41"/>
      <c r="JUZ66" s="41"/>
      <c r="JVA66" s="41"/>
      <c r="JVB66" s="41"/>
      <c r="JVC66" s="41"/>
      <c r="JVD66" s="41"/>
      <c r="JVE66" s="41"/>
      <c r="JVF66" s="41"/>
      <c r="JVG66" s="41"/>
      <c r="JVH66" s="41"/>
      <c r="JVI66" s="41"/>
      <c r="JVJ66" s="41"/>
      <c r="JVK66" s="41"/>
      <c r="JVL66" s="41"/>
      <c r="JVM66" s="41"/>
      <c r="JVN66" s="41"/>
      <c r="JVO66" s="41"/>
      <c r="JVP66" s="41"/>
      <c r="JVQ66" s="41"/>
      <c r="JVR66" s="41"/>
      <c r="JVS66" s="41"/>
      <c r="JVT66" s="41"/>
      <c r="JVU66" s="41"/>
      <c r="JVV66" s="41"/>
      <c r="JVW66" s="41"/>
      <c r="JVX66" s="41"/>
      <c r="JVY66" s="41"/>
      <c r="JVZ66" s="41"/>
      <c r="JWA66" s="41"/>
      <c r="JWB66" s="41"/>
      <c r="JWC66" s="41"/>
      <c r="JWD66" s="41"/>
      <c r="JWE66" s="41"/>
      <c r="JWF66" s="41"/>
      <c r="JWG66" s="41"/>
      <c r="JWH66" s="41"/>
      <c r="JWI66" s="41"/>
      <c r="JWJ66" s="41"/>
      <c r="JWK66" s="41"/>
      <c r="JWL66" s="41"/>
      <c r="JWM66" s="41"/>
      <c r="JWN66" s="41"/>
      <c r="JWO66" s="41"/>
      <c r="JWP66" s="41"/>
      <c r="JWQ66" s="41"/>
      <c r="JWR66" s="41"/>
      <c r="JWS66" s="41"/>
      <c r="JWT66" s="41"/>
      <c r="JWU66" s="41"/>
      <c r="JWV66" s="41"/>
      <c r="JWW66" s="41"/>
      <c r="JWX66" s="41"/>
      <c r="JWY66" s="41"/>
      <c r="JWZ66" s="41"/>
      <c r="JXA66" s="41"/>
      <c r="JXB66" s="41"/>
      <c r="JXC66" s="41"/>
      <c r="JXD66" s="41"/>
      <c r="JXE66" s="41"/>
      <c r="JXF66" s="41"/>
      <c r="JXG66" s="41"/>
      <c r="JXH66" s="41"/>
      <c r="JXI66" s="41"/>
      <c r="JXJ66" s="41"/>
      <c r="JXK66" s="41"/>
      <c r="JXL66" s="41"/>
      <c r="JXM66" s="41"/>
      <c r="JXN66" s="41"/>
      <c r="JXO66" s="41"/>
      <c r="JXP66" s="41"/>
      <c r="JXQ66" s="41"/>
      <c r="JXR66" s="41"/>
      <c r="JXS66" s="41"/>
      <c r="JXT66" s="41"/>
      <c r="JXU66" s="41"/>
      <c r="JXV66" s="41"/>
      <c r="JXW66" s="41"/>
      <c r="JXX66" s="41"/>
      <c r="JXY66" s="41"/>
      <c r="JXZ66" s="41"/>
      <c r="JYA66" s="41"/>
      <c r="JYB66" s="41"/>
      <c r="JYC66" s="41"/>
      <c r="JYD66" s="41"/>
      <c r="JYE66" s="41"/>
      <c r="JYF66" s="41"/>
      <c r="JYG66" s="41"/>
      <c r="JYH66" s="41"/>
      <c r="JYI66" s="41"/>
      <c r="JYJ66" s="41"/>
      <c r="JYK66" s="41"/>
      <c r="JYL66" s="41"/>
      <c r="JYM66" s="41"/>
      <c r="JYN66" s="41"/>
      <c r="JYO66" s="41"/>
      <c r="JYP66" s="41"/>
      <c r="JYQ66" s="41"/>
      <c r="JYR66" s="41"/>
      <c r="JYS66" s="41"/>
      <c r="JYT66" s="41"/>
      <c r="JYU66" s="41"/>
      <c r="JYV66" s="41"/>
      <c r="JYW66" s="41"/>
      <c r="JYX66" s="41"/>
      <c r="JYY66" s="41"/>
      <c r="JYZ66" s="41"/>
      <c r="JZA66" s="41"/>
      <c r="JZB66" s="41"/>
      <c r="JZC66" s="41"/>
      <c r="JZD66" s="41"/>
      <c r="JZE66" s="41"/>
      <c r="JZF66" s="41"/>
      <c r="JZG66" s="41"/>
      <c r="JZH66" s="41"/>
      <c r="JZI66" s="41"/>
      <c r="JZJ66" s="41"/>
      <c r="JZK66" s="41"/>
      <c r="JZL66" s="41"/>
      <c r="JZM66" s="41"/>
      <c r="JZN66" s="41"/>
      <c r="JZO66" s="41"/>
      <c r="JZP66" s="41"/>
      <c r="JZQ66" s="41"/>
      <c r="JZR66" s="41"/>
      <c r="JZS66" s="41"/>
      <c r="JZT66" s="41"/>
      <c r="JZU66" s="41"/>
      <c r="JZV66" s="41"/>
      <c r="JZW66" s="41"/>
      <c r="JZX66" s="41"/>
      <c r="JZY66" s="41"/>
      <c r="JZZ66" s="41"/>
      <c r="KAA66" s="41"/>
      <c r="KAB66" s="41"/>
      <c r="KAC66" s="41"/>
      <c r="KAD66" s="41"/>
      <c r="KAE66" s="41"/>
      <c r="KAF66" s="41"/>
      <c r="KAG66" s="41"/>
      <c r="KAH66" s="41"/>
      <c r="KAI66" s="41"/>
      <c r="KAJ66" s="41"/>
      <c r="KAK66" s="41"/>
      <c r="KAL66" s="41"/>
      <c r="KAM66" s="41"/>
      <c r="KAN66" s="41"/>
      <c r="KAO66" s="41"/>
      <c r="KAP66" s="41"/>
      <c r="KAQ66" s="41"/>
      <c r="KAR66" s="41"/>
      <c r="KAS66" s="41"/>
      <c r="KAT66" s="41"/>
      <c r="KAU66" s="41"/>
      <c r="KAV66" s="41"/>
      <c r="KAW66" s="41"/>
      <c r="KAX66" s="41"/>
      <c r="KAY66" s="41"/>
      <c r="KAZ66" s="41"/>
      <c r="KBA66" s="41"/>
      <c r="KBB66" s="41"/>
      <c r="KBC66" s="41"/>
      <c r="KBD66" s="41"/>
      <c r="KBE66" s="41"/>
      <c r="KBF66" s="41"/>
      <c r="KBG66" s="41"/>
      <c r="KBH66" s="41"/>
      <c r="KBI66" s="41"/>
      <c r="KBJ66" s="41"/>
      <c r="KBK66" s="41"/>
      <c r="KBL66" s="41"/>
      <c r="KBM66" s="41"/>
      <c r="KBN66" s="41"/>
      <c r="KBO66" s="41"/>
      <c r="KBP66" s="41"/>
      <c r="KBQ66" s="41"/>
      <c r="KBR66" s="41"/>
      <c r="KBS66" s="41"/>
      <c r="KBT66" s="41"/>
      <c r="KBU66" s="41"/>
      <c r="KBV66" s="41"/>
      <c r="KBW66" s="41"/>
      <c r="KBX66" s="41"/>
      <c r="KBY66" s="41"/>
      <c r="KBZ66" s="41"/>
      <c r="KCA66" s="41"/>
      <c r="KCB66" s="41"/>
      <c r="KCC66" s="41"/>
      <c r="KCD66" s="41"/>
      <c r="KCE66" s="41"/>
      <c r="KCF66" s="41"/>
      <c r="KCG66" s="41"/>
      <c r="KCH66" s="41"/>
      <c r="KCI66" s="41"/>
      <c r="KCJ66" s="41"/>
      <c r="KCK66" s="41"/>
      <c r="KCL66" s="41"/>
      <c r="KCM66" s="41"/>
      <c r="KCN66" s="41"/>
      <c r="KCO66" s="41"/>
      <c r="KCP66" s="41"/>
      <c r="KCQ66" s="41"/>
      <c r="KCR66" s="41"/>
      <c r="KCS66" s="41"/>
      <c r="KCT66" s="41"/>
      <c r="KCU66" s="41"/>
      <c r="KCV66" s="41"/>
      <c r="KCW66" s="41"/>
      <c r="KCX66" s="41"/>
      <c r="KCY66" s="41"/>
      <c r="KCZ66" s="41"/>
      <c r="KDA66" s="41"/>
      <c r="KDB66" s="41"/>
      <c r="KDC66" s="41"/>
      <c r="KDD66" s="41"/>
      <c r="KDE66" s="41"/>
      <c r="KDF66" s="41"/>
      <c r="KDG66" s="41"/>
      <c r="KDH66" s="41"/>
      <c r="KDI66" s="41"/>
      <c r="KDJ66" s="41"/>
      <c r="KDK66" s="41"/>
      <c r="KDL66" s="41"/>
      <c r="KDM66" s="41"/>
      <c r="KDN66" s="41"/>
      <c r="KDO66" s="41"/>
      <c r="KDP66" s="41"/>
      <c r="KDQ66" s="41"/>
      <c r="KDR66" s="41"/>
      <c r="KDS66" s="41"/>
      <c r="KDT66" s="41"/>
      <c r="KDU66" s="41"/>
      <c r="KDV66" s="41"/>
      <c r="KDW66" s="41"/>
      <c r="KDX66" s="41"/>
      <c r="KDY66" s="41"/>
      <c r="KDZ66" s="41"/>
      <c r="KEA66" s="41"/>
      <c r="KEB66" s="41"/>
      <c r="KEC66" s="41"/>
      <c r="KED66" s="41"/>
      <c r="KEE66" s="41"/>
      <c r="KEF66" s="41"/>
      <c r="KEG66" s="41"/>
      <c r="KEH66" s="41"/>
      <c r="KEI66" s="41"/>
      <c r="KEJ66" s="41"/>
      <c r="KEK66" s="41"/>
      <c r="KEL66" s="41"/>
      <c r="KEM66" s="41"/>
      <c r="KEN66" s="41"/>
      <c r="KEO66" s="41"/>
      <c r="KEP66" s="41"/>
      <c r="KEQ66" s="41"/>
      <c r="KER66" s="41"/>
      <c r="KES66" s="41"/>
      <c r="KET66" s="41"/>
      <c r="KEU66" s="41"/>
      <c r="KEV66" s="41"/>
      <c r="KEW66" s="41"/>
      <c r="KEX66" s="41"/>
      <c r="KEY66" s="41"/>
      <c r="KEZ66" s="41"/>
      <c r="KFA66" s="41"/>
      <c r="KFB66" s="41"/>
      <c r="KFC66" s="41"/>
      <c r="KFD66" s="41"/>
      <c r="KFE66" s="41"/>
      <c r="KFF66" s="41"/>
      <c r="KFG66" s="41"/>
      <c r="KFH66" s="41"/>
      <c r="KFI66" s="41"/>
      <c r="KFJ66" s="41"/>
      <c r="KFK66" s="41"/>
      <c r="KFL66" s="41"/>
      <c r="KFM66" s="41"/>
      <c r="KFN66" s="41"/>
      <c r="KFO66" s="41"/>
      <c r="KFP66" s="41"/>
      <c r="KFQ66" s="41"/>
      <c r="KFR66" s="41"/>
      <c r="KFS66" s="41"/>
      <c r="KFT66" s="41"/>
      <c r="KFU66" s="41"/>
      <c r="KFV66" s="41"/>
      <c r="KFW66" s="41"/>
      <c r="KFX66" s="41"/>
      <c r="KFY66" s="41"/>
      <c r="KFZ66" s="41"/>
      <c r="KGA66" s="41"/>
      <c r="KGB66" s="41"/>
      <c r="KGC66" s="41"/>
      <c r="KGD66" s="41"/>
      <c r="KGE66" s="41"/>
      <c r="KGF66" s="41"/>
      <c r="KGG66" s="41"/>
      <c r="KGH66" s="41"/>
      <c r="KGI66" s="41"/>
      <c r="KGJ66" s="41"/>
      <c r="KGK66" s="41"/>
      <c r="KGL66" s="41"/>
      <c r="KGM66" s="41"/>
      <c r="KGN66" s="41"/>
      <c r="KGO66" s="41"/>
      <c r="KGP66" s="41"/>
      <c r="KGQ66" s="41"/>
      <c r="KGR66" s="41"/>
      <c r="KGS66" s="41"/>
      <c r="KGT66" s="41"/>
      <c r="KGU66" s="41"/>
      <c r="KGV66" s="41"/>
      <c r="KGW66" s="41"/>
      <c r="KGX66" s="41"/>
      <c r="KGY66" s="41"/>
      <c r="KGZ66" s="41"/>
      <c r="KHA66" s="41"/>
      <c r="KHB66" s="41"/>
      <c r="KHC66" s="41"/>
      <c r="KHD66" s="41"/>
      <c r="KHE66" s="41"/>
      <c r="KHF66" s="41"/>
      <c r="KHG66" s="41"/>
      <c r="KHH66" s="41"/>
      <c r="KHI66" s="41"/>
      <c r="KHJ66" s="41"/>
      <c r="KHK66" s="41"/>
      <c r="KHL66" s="41"/>
      <c r="KHM66" s="41"/>
      <c r="KHN66" s="41"/>
      <c r="KHO66" s="41"/>
      <c r="KHP66" s="41"/>
      <c r="KHQ66" s="41"/>
      <c r="KHR66" s="41"/>
      <c r="KHS66" s="41"/>
      <c r="KHT66" s="41"/>
      <c r="KHU66" s="41"/>
      <c r="KHV66" s="41"/>
      <c r="KHW66" s="41"/>
      <c r="KHX66" s="41"/>
      <c r="KHY66" s="41"/>
      <c r="KHZ66" s="41"/>
      <c r="KIA66" s="41"/>
      <c r="KIB66" s="41"/>
      <c r="KIC66" s="41"/>
      <c r="KID66" s="41"/>
      <c r="KIE66" s="41"/>
      <c r="KIF66" s="41"/>
      <c r="KIG66" s="41"/>
      <c r="KIH66" s="41"/>
      <c r="KII66" s="41"/>
      <c r="KIJ66" s="41"/>
      <c r="KIK66" s="41"/>
      <c r="KIL66" s="41"/>
      <c r="KIM66" s="41"/>
      <c r="KIN66" s="41"/>
      <c r="KIO66" s="41"/>
      <c r="KIP66" s="41"/>
      <c r="KIQ66" s="41"/>
      <c r="KIR66" s="41"/>
      <c r="KIS66" s="41"/>
      <c r="KIT66" s="41"/>
      <c r="KIU66" s="41"/>
      <c r="KIV66" s="41"/>
      <c r="KIW66" s="41"/>
      <c r="KIX66" s="41"/>
      <c r="KIY66" s="41"/>
      <c r="KIZ66" s="41"/>
      <c r="KJA66" s="41"/>
      <c r="KJB66" s="41"/>
      <c r="KJC66" s="41"/>
      <c r="KJD66" s="41"/>
      <c r="KJE66" s="41"/>
      <c r="KJF66" s="41"/>
      <c r="KJG66" s="41"/>
      <c r="KJH66" s="41"/>
      <c r="KJI66" s="41"/>
      <c r="KJJ66" s="41"/>
      <c r="KJK66" s="41"/>
      <c r="KJL66" s="41"/>
      <c r="KJM66" s="41"/>
      <c r="KJN66" s="41"/>
      <c r="KJO66" s="41"/>
      <c r="KJP66" s="41"/>
      <c r="KJQ66" s="41"/>
      <c r="KJR66" s="41"/>
      <c r="KJS66" s="41"/>
      <c r="KJT66" s="41"/>
      <c r="KJU66" s="41"/>
      <c r="KJV66" s="41"/>
      <c r="KJW66" s="41"/>
      <c r="KJX66" s="41"/>
      <c r="KJY66" s="41"/>
      <c r="KJZ66" s="41"/>
      <c r="KKA66" s="41"/>
      <c r="KKB66" s="41"/>
      <c r="KKC66" s="41"/>
      <c r="KKD66" s="41"/>
      <c r="KKE66" s="41"/>
      <c r="KKF66" s="41"/>
      <c r="KKG66" s="41"/>
      <c r="KKH66" s="41"/>
      <c r="KKI66" s="41"/>
      <c r="KKJ66" s="41"/>
      <c r="KKK66" s="41"/>
      <c r="KKL66" s="41"/>
      <c r="KKM66" s="41"/>
      <c r="KKN66" s="41"/>
      <c r="KKO66" s="41"/>
      <c r="KKP66" s="41"/>
      <c r="KKQ66" s="41"/>
      <c r="KKR66" s="41"/>
      <c r="KKS66" s="41"/>
      <c r="KKT66" s="41"/>
      <c r="KKU66" s="41"/>
      <c r="KKV66" s="41"/>
      <c r="KKW66" s="41"/>
      <c r="KKX66" s="41"/>
      <c r="KKY66" s="41"/>
      <c r="KKZ66" s="41"/>
      <c r="KLA66" s="41"/>
      <c r="KLB66" s="41"/>
      <c r="KLC66" s="41"/>
      <c r="KLD66" s="41"/>
      <c r="KLE66" s="41"/>
      <c r="KLF66" s="41"/>
      <c r="KLG66" s="41"/>
      <c r="KLH66" s="41"/>
      <c r="KLI66" s="41"/>
      <c r="KLJ66" s="41"/>
      <c r="KLK66" s="41"/>
      <c r="KLL66" s="41"/>
      <c r="KLM66" s="41"/>
      <c r="KLN66" s="41"/>
      <c r="KLO66" s="41"/>
      <c r="KLP66" s="41"/>
      <c r="KLQ66" s="41"/>
      <c r="KLR66" s="41"/>
      <c r="KLS66" s="41"/>
      <c r="KLT66" s="41"/>
      <c r="KLU66" s="41"/>
      <c r="KLV66" s="41"/>
      <c r="KLW66" s="41"/>
      <c r="KLX66" s="41"/>
      <c r="KLY66" s="41"/>
      <c r="KLZ66" s="41"/>
      <c r="KMA66" s="41"/>
      <c r="KMB66" s="41"/>
      <c r="KMC66" s="41"/>
      <c r="KMD66" s="41"/>
      <c r="KME66" s="41"/>
      <c r="KMF66" s="41"/>
      <c r="KMG66" s="41"/>
      <c r="KMH66" s="41"/>
      <c r="KMI66" s="41"/>
      <c r="KMJ66" s="41"/>
      <c r="KMK66" s="41"/>
      <c r="KML66" s="41"/>
      <c r="KMM66" s="41"/>
      <c r="KMN66" s="41"/>
      <c r="KMO66" s="41"/>
      <c r="KMP66" s="41"/>
      <c r="KMQ66" s="41"/>
      <c r="KMR66" s="41"/>
      <c r="KMS66" s="41"/>
      <c r="KMT66" s="41"/>
      <c r="KMU66" s="41"/>
      <c r="KMV66" s="41"/>
      <c r="KMW66" s="41"/>
      <c r="KMX66" s="41"/>
      <c r="KMY66" s="41"/>
      <c r="KMZ66" s="41"/>
      <c r="KNA66" s="41"/>
      <c r="KNB66" s="41"/>
      <c r="KNC66" s="41"/>
      <c r="KND66" s="41"/>
      <c r="KNE66" s="41"/>
      <c r="KNF66" s="41"/>
      <c r="KNG66" s="41"/>
      <c r="KNH66" s="41"/>
      <c r="KNI66" s="41"/>
      <c r="KNJ66" s="41"/>
      <c r="KNK66" s="41"/>
      <c r="KNL66" s="41"/>
      <c r="KNM66" s="41"/>
      <c r="KNN66" s="41"/>
      <c r="KNO66" s="41"/>
      <c r="KNP66" s="41"/>
      <c r="KNQ66" s="41"/>
      <c r="KNR66" s="41"/>
      <c r="KNS66" s="41"/>
      <c r="KNT66" s="41"/>
      <c r="KNU66" s="41"/>
      <c r="KNV66" s="41"/>
      <c r="KNW66" s="41"/>
      <c r="KNX66" s="41"/>
      <c r="KNY66" s="41"/>
      <c r="KNZ66" s="41"/>
      <c r="KOA66" s="41"/>
      <c r="KOB66" s="41"/>
      <c r="KOC66" s="41"/>
      <c r="KOD66" s="41"/>
      <c r="KOE66" s="41"/>
      <c r="KOF66" s="41"/>
      <c r="KOG66" s="41"/>
      <c r="KOH66" s="41"/>
      <c r="KOI66" s="41"/>
      <c r="KOJ66" s="41"/>
      <c r="KOK66" s="41"/>
      <c r="KOL66" s="41"/>
      <c r="KOM66" s="41"/>
      <c r="KON66" s="41"/>
      <c r="KOO66" s="41"/>
      <c r="KOP66" s="41"/>
      <c r="KOQ66" s="41"/>
      <c r="KOR66" s="41"/>
      <c r="KOS66" s="41"/>
      <c r="KOT66" s="41"/>
      <c r="KOU66" s="41"/>
      <c r="KOV66" s="41"/>
      <c r="KOW66" s="41"/>
      <c r="KOX66" s="41"/>
      <c r="KOY66" s="41"/>
      <c r="KOZ66" s="41"/>
      <c r="KPA66" s="41"/>
      <c r="KPB66" s="41"/>
      <c r="KPC66" s="41"/>
      <c r="KPD66" s="41"/>
      <c r="KPE66" s="41"/>
      <c r="KPF66" s="41"/>
      <c r="KPG66" s="41"/>
      <c r="KPH66" s="41"/>
      <c r="KPI66" s="41"/>
      <c r="KPJ66" s="41"/>
      <c r="KPK66" s="41"/>
      <c r="KPL66" s="41"/>
      <c r="KPM66" s="41"/>
      <c r="KPN66" s="41"/>
      <c r="KPO66" s="41"/>
      <c r="KPP66" s="41"/>
      <c r="KPQ66" s="41"/>
      <c r="KPR66" s="41"/>
      <c r="KPS66" s="41"/>
      <c r="KPT66" s="41"/>
      <c r="KPU66" s="41"/>
      <c r="KPV66" s="41"/>
      <c r="KPW66" s="41"/>
      <c r="KPX66" s="41"/>
      <c r="KPY66" s="41"/>
      <c r="KPZ66" s="41"/>
      <c r="KQA66" s="41"/>
      <c r="KQB66" s="41"/>
      <c r="KQC66" s="41"/>
      <c r="KQD66" s="41"/>
      <c r="KQE66" s="41"/>
      <c r="KQF66" s="41"/>
      <c r="KQG66" s="41"/>
      <c r="KQH66" s="41"/>
      <c r="KQI66" s="41"/>
      <c r="KQJ66" s="41"/>
      <c r="KQK66" s="41"/>
      <c r="KQL66" s="41"/>
      <c r="KQM66" s="41"/>
      <c r="KQN66" s="41"/>
      <c r="KQO66" s="41"/>
      <c r="KQP66" s="41"/>
      <c r="KQQ66" s="41"/>
      <c r="KQR66" s="41"/>
      <c r="KQS66" s="41"/>
      <c r="KQT66" s="41"/>
      <c r="KQU66" s="41"/>
      <c r="KQV66" s="41"/>
      <c r="KQW66" s="41"/>
      <c r="KQX66" s="41"/>
      <c r="KQY66" s="41"/>
      <c r="KQZ66" s="41"/>
      <c r="KRA66" s="41"/>
      <c r="KRB66" s="41"/>
      <c r="KRC66" s="41"/>
      <c r="KRD66" s="41"/>
      <c r="KRE66" s="41"/>
      <c r="KRF66" s="41"/>
      <c r="KRG66" s="41"/>
      <c r="KRH66" s="41"/>
      <c r="KRI66" s="41"/>
      <c r="KRJ66" s="41"/>
      <c r="KRK66" s="41"/>
      <c r="KRL66" s="41"/>
      <c r="KRM66" s="41"/>
      <c r="KRN66" s="41"/>
      <c r="KRO66" s="41"/>
      <c r="KRP66" s="41"/>
      <c r="KRQ66" s="41"/>
      <c r="KRR66" s="41"/>
      <c r="KRS66" s="41"/>
      <c r="KRT66" s="41"/>
      <c r="KRU66" s="41"/>
      <c r="KRV66" s="41"/>
      <c r="KRW66" s="41"/>
      <c r="KRX66" s="41"/>
      <c r="KRY66" s="41"/>
      <c r="KRZ66" s="41"/>
      <c r="KSA66" s="41"/>
      <c r="KSB66" s="41"/>
      <c r="KSC66" s="41"/>
      <c r="KSD66" s="41"/>
      <c r="KSE66" s="41"/>
      <c r="KSF66" s="41"/>
      <c r="KSG66" s="41"/>
      <c r="KSH66" s="41"/>
      <c r="KSI66" s="41"/>
      <c r="KSJ66" s="41"/>
      <c r="KSK66" s="41"/>
      <c r="KSL66" s="41"/>
      <c r="KSM66" s="41"/>
      <c r="KSN66" s="41"/>
      <c r="KSO66" s="41"/>
      <c r="KSP66" s="41"/>
      <c r="KSQ66" s="41"/>
      <c r="KSR66" s="41"/>
      <c r="KSS66" s="41"/>
      <c r="KST66" s="41"/>
      <c r="KSU66" s="41"/>
      <c r="KSV66" s="41"/>
      <c r="KSW66" s="41"/>
      <c r="KSX66" s="41"/>
      <c r="KSY66" s="41"/>
      <c r="KSZ66" s="41"/>
      <c r="KTA66" s="41"/>
      <c r="KTB66" s="41"/>
      <c r="KTC66" s="41"/>
      <c r="KTD66" s="41"/>
      <c r="KTE66" s="41"/>
      <c r="KTF66" s="41"/>
      <c r="KTG66" s="41"/>
      <c r="KTH66" s="41"/>
      <c r="KTI66" s="41"/>
      <c r="KTJ66" s="41"/>
      <c r="KTK66" s="41"/>
      <c r="KTL66" s="41"/>
      <c r="KTM66" s="41"/>
      <c r="KTN66" s="41"/>
      <c r="KTO66" s="41"/>
      <c r="KTP66" s="41"/>
      <c r="KTQ66" s="41"/>
      <c r="KTR66" s="41"/>
      <c r="KTS66" s="41"/>
      <c r="KTT66" s="41"/>
      <c r="KTU66" s="41"/>
      <c r="KTV66" s="41"/>
      <c r="KTW66" s="41"/>
      <c r="KTX66" s="41"/>
      <c r="KTY66" s="41"/>
      <c r="KTZ66" s="41"/>
      <c r="KUA66" s="41"/>
      <c r="KUB66" s="41"/>
      <c r="KUC66" s="41"/>
      <c r="KUD66" s="41"/>
      <c r="KUE66" s="41"/>
      <c r="KUF66" s="41"/>
      <c r="KUG66" s="41"/>
      <c r="KUH66" s="41"/>
      <c r="KUI66" s="41"/>
      <c r="KUJ66" s="41"/>
      <c r="KUK66" s="41"/>
      <c r="KUL66" s="41"/>
      <c r="KUM66" s="41"/>
      <c r="KUN66" s="41"/>
      <c r="KUO66" s="41"/>
      <c r="KUP66" s="41"/>
      <c r="KUQ66" s="41"/>
      <c r="KUR66" s="41"/>
      <c r="KUS66" s="41"/>
      <c r="KUT66" s="41"/>
      <c r="KUU66" s="41"/>
      <c r="KUV66" s="41"/>
      <c r="KUW66" s="41"/>
      <c r="KUX66" s="41"/>
      <c r="KUY66" s="41"/>
      <c r="KUZ66" s="41"/>
      <c r="KVA66" s="41"/>
      <c r="KVB66" s="41"/>
      <c r="KVC66" s="41"/>
      <c r="KVD66" s="41"/>
      <c r="KVE66" s="41"/>
      <c r="KVF66" s="41"/>
      <c r="KVG66" s="41"/>
      <c r="KVH66" s="41"/>
      <c r="KVI66" s="41"/>
      <c r="KVJ66" s="41"/>
      <c r="KVK66" s="41"/>
      <c r="KVL66" s="41"/>
      <c r="KVM66" s="41"/>
      <c r="KVN66" s="41"/>
      <c r="KVO66" s="41"/>
      <c r="KVP66" s="41"/>
      <c r="KVQ66" s="41"/>
      <c r="KVR66" s="41"/>
      <c r="KVS66" s="41"/>
      <c r="KVT66" s="41"/>
      <c r="KVU66" s="41"/>
      <c r="KVV66" s="41"/>
      <c r="KVW66" s="41"/>
      <c r="KVX66" s="41"/>
      <c r="KVY66" s="41"/>
      <c r="KVZ66" s="41"/>
      <c r="KWA66" s="41"/>
      <c r="KWB66" s="41"/>
      <c r="KWC66" s="41"/>
      <c r="KWD66" s="41"/>
      <c r="KWE66" s="41"/>
      <c r="KWF66" s="41"/>
      <c r="KWG66" s="41"/>
      <c r="KWH66" s="41"/>
      <c r="KWI66" s="41"/>
      <c r="KWJ66" s="41"/>
      <c r="KWK66" s="41"/>
      <c r="KWL66" s="41"/>
      <c r="KWM66" s="41"/>
      <c r="KWN66" s="41"/>
      <c r="KWO66" s="41"/>
      <c r="KWP66" s="41"/>
      <c r="KWQ66" s="41"/>
      <c r="KWR66" s="41"/>
      <c r="KWS66" s="41"/>
      <c r="KWT66" s="41"/>
      <c r="KWU66" s="41"/>
      <c r="KWV66" s="41"/>
      <c r="KWW66" s="41"/>
      <c r="KWX66" s="41"/>
      <c r="KWY66" s="41"/>
      <c r="KWZ66" s="41"/>
      <c r="KXA66" s="41"/>
      <c r="KXB66" s="41"/>
      <c r="KXC66" s="41"/>
      <c r="KXD66" s="41"/>
      <c r="KXE66" s="41"/>
      <c r="KXF66" s="41"/>
      <c r="KXG66" s="41"/>
      <c r="KXH66" s="41"/>
      <c r="KXI66" s="41"/>
      <c r="KXJ66" s="41"/>
      <c r="KXK66" s="41"/>
      <c r="KXL66" s="41"/>
      <c r="KXM66" s="41"/>
      <c r="KXN66" s="41"/>
      <c r="KXO66" s="41"/>
      <c r="KXP66" s="41"/>
      <c r="KXQ66" s="41"/>
      <c r="KXR66" s="41"/>
      <c r="KXS66" s="41"/>
      <c r="KXT66" s="41"/>
      <c r="KXU66" s="41"/>
      <c r="KXV66" s="41"/>
      <c r="KXW66" s="41"/>
      <c r="KXX66" s="41"/>
      <c r="KXY66" s="41"/>
      <c r="KXZ66" s="41"/>
      <c r="KYA66" s="41"/>
      <c r="KYB66" s="41"/>
      <c r="KYC66" s="41"/>
      <c r="KYD66" s="41"/>
      <c r="KYE66" s="41"/>
      <c r="KYF66" s="41"/>
      <c r="KYG66" s="41"/>
      <c r="KYH66" s="41"/>
      <c r="KYI66" s="41"/>
      <c r="KYJ66" s="41"/>
      <c r="KYK66" s="41"/>
      <c r="KYL66" s="41"/>
      <c r="KYM66" s="41"/>
      <c r="KYN66" s="41"/>
      <c r="KYO66" s="41"/>
      <c r="KYP66" s="41"/>
      <c r="KYQ66" s="41"/>
      <c r="KYR66" s="41"/>
      <c r="KYS66" s="41"/>
      <c r="KYT66" s="41"/>
      <c r="KYU66" s="41"/>
      <c r="KYV66" s="41"/>
      <c r="KYW66" s="41"/>
      <c r="KYX66" s="41"/>
      <c r="KYY66" s="41"/>
      <c r="KYZ66" s="41"/>
      <c r="KZA66" s="41"/>
      <c r="KZB66" s="41"/>
      <c r="KZC66" s="41"/>
      <c r="KZD66" s="41"/>
      <c r="KZE66" s="41"/>
      <c r="KZF66" s="41"/>
      <c r="KZG66" s="41"/>
      <c r="KZH66" s="41"/>
      <c r="KZI66" s="41"/>
      <c r="KZJ66" s="41"/>
      <c r="KZK66" s="41"/>
      <c r="KZL66" s="41"/>
      <c r="KZM66" s="41"/>
      <c r="KZN66" s="41"/>
      <c r="KZO66" s="41"/>
      <c r="KZP66" s="41"/>
      <c r="KZQ66" s="41"/>
      <c r="KZR66" s="41"/>
      <c r="KZS66" s="41"/>
      <c r="KZT66" s="41"/>
      <c r="KZU66" s="41"/>
      <c r="KZV66" s="41"/>
      <c r="KZW66" s="41"/>
      <c r="KZX66" s="41"/>
      <c r="KZY66" s="41"/>
      <c r="KZZ66" s="41"/>
      <c r="LAA66" s="41"/>
      <c r="LAB66" s="41"/>
      <c r="LAC66" s="41"/>
      <c r="LAD66" s="41"/>
      <c r="LAE66" s="41"/>
      <c r="LAF66" s="41"/>
      <c r="LAG66" s="41"/>
      <c r="LAH66" s="41"/>
      <c r="LAI66" s="41"/>
      <c r="LAJ66" s="41"/>
      <c r="LAK66" s="41"/>
      <c r="LAL66" s="41"/>
      <c r="LAM66" s="41"/>
      <c r="LAN66" s="41"/>
      <c r="LAO66" s="41"/>
      <c r="LAP66" s="41"/>
      <c r="LAQ66" s="41"/>
      <c r="LAR66" s="41"/>
      <c r="LAS66" s="41"/>
      <c r="LAT66" s="41"/>
      <c r="LAU66" s="41"/>
      <c r="LAV66" s="41"/>
      <c r="LAW66" s="41"/>
      <c r="LAX66" s="41"/>
      <c r="LAY66" s="41"/>
      <c r="LAZ66" s="41"/>
      <c r="LBA66" s="41"/>
      <c r="LBB66" s="41"/>
      <c r="LBC66" s="41"/>
      <c r="LBD66" s="41"/>
      <c r="LBE66" s="41"/>
      <c r="LBF66" s="41"/>
      <c r="LBG66" s="41"/>
      <c r="LBH66" s="41"/>
      <c r="LBI66" s="41"/>
      <c r="LBJ66" s="41"/>
      <c r="LBK66" s="41"/>
      <c r="LBL66" s="41"/>
      <c r="LBM66" s="41"/>
      <c r="LBN66" s="41"/>
      <c r="LBO66" s="41"/>
      <c r="LBP66" s="41"/>
      <c r="LBQ66" s="41"/>
      <c r="LBR66" s="41"/>
      <c r="LBS66" s="41"/>
      <c r="LBT66" s="41"/>
      <c r="LBU66" s="41"/>
      <c r="LBV66" s="41"/>
      <c r="LBW66" s="41"/>
      <c r="LBX66" s="41"/>
      <c r="LBY66" s="41"/>
      <c r="LBZ66" s="41"/>
      <c r="LCA66" s="41"/>
      <c r="LCB66" s="41"/>
      <c r="LCC66" s="41"/>
      <c r="LCD66" s="41"/>
      <c r="LCE66" s="41"/>
      <c r="LCF66" s="41"/>
      <c r="LCG66" s="41"/>
      <c r="LCH66" s="41"/>
      <c r="LCI66" s="41"/>
      <c r="LCJ66" s="41"/>
      <c r="LCK66" s="41"/>
      <c r="LCL66" s="41"/>
      <c r="LCM66" s="41"/>
      <c r="LCN66" s="41"/>
      <c r="LCO66" s="41"/>
      <c r="LCP66" s="41"/>
      <c r="LCQ66" s="41"/>
      <c r="LCR66" s="41"/>
      <c r="LCS66" s="41"/>
      <c r="LCT66" s="41"/>
      <c r="LCU66" s="41"/>
      <c r="LCV66" s="41"/>
      <c r="LCW66" s="41"/>
      <c r="LCX66" s="41"/>
      <c r="LCY66" s="41"/>
      <c r="LCZ66" s="41"/>
      <c r="LDA66" s="41"/>
      <c r="LDB66" s="41"/>
      <c r="LDC66" s="41"/>
      <c r="LDD66" s="41"/>
      <c r="LDE66" s="41"/>
      <c r="LDF66" s="41"/>
      <c r="LDG66" s="41"/>
      <c r="LDH66" s="41"/>
      <c r="LDI66" s="41"/>
      <c r="LDJ66" s="41"/>
      <c r="LDK66" s="41"/>
      <c r="LDL66" s="41"/>
      <c r="LDM66" s="41"/>
      <c r="LDN66" s="41"/>
      <c r="LDO66" s="41"/>
      <c r="LDP66" s="41"/>
      <c r="LDQ66" s="41"/>
      <c r="LDR66" s="41"/>
      <c r="LDS66" s="41"/>
      <c r="LDT66" s="41"/>
      <c r="LDU66" s="41"/>
      <c r="LDV66" s="41"/>
      <c r="LDW66" s="41"/>
      <c r="LDX66" s="41"/>
      <c r="LDY66" s="41"/>
      <c r="LDZ66" s="41"/>
      <c r="LEA66" s="41"/>
      <c r="LEB66" s="41"/>
      <c r="LEC66" s="41"/>
      <c r="LED66" s="41"/>
      <c r="LEE66" s="41"/>
      <c r="LEF66" s="41"/>
      <c r="LEG66" s="41"/>
      <c r="LEH66" s="41"/>
      <c r="LEI66" s="41"/>
      <c r="LEJ66" s="41"/>
      <c r="LEK66" s="41"/>
      <c r="LEL66" s="41"/>
      <c r="LEM66" s="41"/>
      <c r="LEN66" s="41"/>
      <c r="LEO66" s="41"/>
      <c r="LEP66" s="41"/>
      <c r="LEQ66" s="41"/>
      <c r="LER66" s="41"/>
      <c r="LES66" s="41"/>
      <c r="LET66" s="41"/>
      <c r="LEU66" s="41"/>
      <c r="LEV66" s="41"/>
      <c r="LEW66" s="41"/>
      <c r="LEX66" s="41"/>
      <c r="LEY66" s="41"/>
      <c r="LEZ66" s="41"/>
      <c r="LFA66" s="41"/>
      <c r="LFB66" s="41"/>
      <c r="LFC66" s="41"/>
      <c r="LFD66" s="41"/>
      <c r="LFE66" s="41"/>
      <c r="LFF66" s="41"/>
      <c r="LFG66" s="41"/>
      <c r="LFH66" s="41"/>
      <c r="LFI66" s="41"/>
      <c r="LFJ66" s="41"/>
      <c r="LFK66" s="41"/>
      <c r="LFL66" s="41"/>
      <c r="LFM66" s="41"/>
      <c r="LFN66" s="41"/>
      <c r="LFO66" s="41"/>
      <c r="LFP66" s="41"/>
      <c r="LFQ66" s="41"/>
      <c r="LFR66" s="41"/>
      <c r="LFS66" s="41"/>
      <c r="LFT66" s="41"/>
      <c r="LFU66" s="41"/>
      <c r="LFV66" s="41"/>
      <c r="LFW66" s="41"/>
      <c r="LFX66" s="41"/>
      <c r="LFY66" s="41"/>
      <c r="LFZ66" s="41"/>
      <c r="LGA66" s="41"/>
      <c r="LGB66" s="41"/>
      <c r="LGC66" s="41"/>
      <c r="LGD66" s="41"/>
      <c r="LGE66" s="41"/>
      <c r="LGF66" s="41"/>
      <c r="LGG66" s="41"/>
      <c r="LGH66" s="41"/>
      <c r="LGI66" s="41"/>
      <c r="LGJ66" s="41"/>
      <c r="LGK66" s="41"/>
      <c r="LGL66" s="41"/>
      <c r="LGM66" s="41"/>
      <c r="LGN66" s="41"/>
      <c r="LGO66" s="41"/>
      <c r="LGP66" s="41"/>
      <c r="LGQ66" s="41"/>
      <c r="LGR66" s="41"/>
      <c r="LGS66" s="41"/>
      <c r="LGT66" s="41"/>
      <c r="LGU66" s="41"/>
      <c r="LGV66" s="41"/>
      <c r="LGW66" s="41"/>
      <c r="LGX66" s="41"/>
      <c r="LGY66" s="41"/>
      <c r="LGZ66" s="41"/>
      <c r="LHA66" s="41"/>
      <c r="LHB66" s="41"/>
      <c r="LHC66" s="41"/>
      <c r="LHD66" s="41"/>
      <c r="LHE66" s="41"/>
      <c r="LHF66" s="41"/>
      <c r="LHG66" s="41"/>
      <c r="LHH66" s="41"/>
      <c r="LHI66" s="41"/>
      <c r="LHJ66" s="41"/>
      <c r="LHK66" s="41"/>
      <c r="LHL66" s="41"/>
      <c r="LHM66" s="41"/>
      <c r="LHN66" s="41"/>
      <c r="LHO66" s="41"/>
      <c r="LHP66" s="41"/>
      <c r="LHQ66" s="41"/>
      <c r="LHR66" s="41"/>
      <c r="LHS66" s="41"/>
      <c r="LHT66" s="41"/>
      <c r="LHU66" s="41"/>
      <c r="LHV66" s="41"/>
      <c r="LHW66" s="41"/>
      <c r="LHX66" s="41"/>
      <c r="LHY66" s="41"/>
      <c r="LHZ66" s="41"/>
      <c r="LIA66" s="41"/>
      <c r="LIB66" s="41"/>
      <c r="LIC66" s="41"/>
      <c r="LID66" s="41"/>
      <c r="LIE66" s="41"/>
      <c r="LIF66" s="41"/>
      <c r="LIG66" s="41"/>
      <c r="LIH66" s="41"/>
      <c r="LII66" s="41"/>
      <c r="LIJ66" s="41"/>
      <c r="LIK66" s="41"/>
      <c r="LIL66" s="41"/>
      <c r="LIM66" s="41"/>
      <c r="LIN66" s="41"/>
      <c r="LIO66" s="41"/>
      <c r="LIP66" s="41"/>
      <c r="LIQ66" s="41"/>
      <c r="LIR66" s="41"/>
      <c r="LIS66" s="41"/>
      <c r="LIT66" s="41"/>
      <c r="LIU66" s="41"/>
      <c r="LIV66" s="41"/>
      <c r="LIW66" s="41"/>
      <c r="LIX66" s="41"/>
      <c r="LIY66" s="41"/>
      <c r="LIZ66" s="41"/>
      <c r="LJA66" s="41"/>
      <c r="LJB66" s="41"/>
      <c r="LJC66" s="41"/>
      <c r="LJD66" s="41"/>
      <c r="LJE66" s="41"/>
      <c r="LJF66" s="41"/>
      <c r="LJG66" s="41"/>
      <c r="LJH66" s="41"/>
      <c r="LJI66" s="41"/>
      <c r="LJJ66" s="41"/>
      <c r="LJK66" s="41"/>
      <c r="LJL66" s="41"/>
      <c r="LJM66" s="41"/>
      <c r="LJN66" s="41"/>
      <c r="LJO66" s="41"/>
      <c r="LJP66" s="41"/>
      <c r="LJQ66" s="41"/>
      <c r="LJR66" s="41"/>
      <c r="LJS66" s="41"/>
      <c r="LJT66" s="41"/>
      <c r="LJU66" s="41"/>
      <c r="LJV66" s="41"/>
      <c r="LJW66" s="41"/>
      <c r="LJX66" s="41"/>
      <c r="LJY66" s="41"/>
      <c r="LJZ66" s="41"/>
      <c r="LKA66" s="41"/>
      <c r="LKB66" s="41"/>
      <c r="LKC66" s="41"/>
      <c r="LKD66" s="41"/>
      <c r="LKE66" s="41"/>
      <c r="LKF66" s="41"/>
      <c r="LKG66" s="41"/>
      <c r="LKH66" s="41"/>
      <c r="LKI66" s="41"/>
      <c r="LKJ66" s="41"/>
      <c r="LKK66" s="41"/>
      <c r="LKL66" s="41"/>
      <c r="LKM66" s="41"/>
      <c r="LKN66" s="41"/>
      <c r="LKO66" s="41"/>
      <c r="LKP66" s="41"/>
      <c r="LKQ66" s="41"/>
      <c r="LKR66" s="41"/>
      <c r="LKS66" s="41"/>
      <c r="LKT66" s="41"/>
      <c r="LKU66" s="41"/>
      <c r="LKV66" s="41"/>
      <c r="LKW66" s="41"/>
      <c r="LKX66" s="41"/>
      <c r="LKY66" s="41"/>
      <c r="LKZ66" s="41"/>
      <c r="LLA66" s="41"/>
      <c r="LLB66" s="41"/>
      <c r="LLC66" s="41"/>
      <c r="LLD66" s="41"/>
      <c r="LLE66" s="41"/>
      <c r="LLF66" s="41"/>
      <c r="LLG66" s="41"/>
      <c r="LLH66" s="41"/>
      <c r="LLI66" s="41"/>
      <c r="LLJ66" s="41"/>
      <c r="LLK66" s="41"/>
      <c r="LLL66" s="41"/>
      <c r="LLM66" s="41"/>
      <c r="LLN66" s="41"/>
      <c r="LLO66" s="41"/>
      <c r="LLP66" s="41"/>
      <c r="LLQ66" s="41"/>
      <c r="LLR66" s="41"/>
      <c r="LLS66" s="41"/>
      <c r="LLT66" s="41"/>
      <c r="LLU66" s="41"/>
      <c r="LLV66" s="41"/>
      <c r="LLW66" s="41"/>
      <c r="LLX66" s="41"/>
      <c r="LLY66" s="41"/>
      <c r="LLZ66" s="41"/>
      <c r="LMA66" s="41"/>
      <c r="LMB66" s="41"/>
      <c r="LMC66" s="41"/>
      <c r="LMD66" s="41"/>
      <c r="LME66" s="41"/>
      <c r="LMF66" s="41"/>
      <c r="LMG66" s="41"/>
      <c r="LMH66" s="41"/>
      <c r="LMI66" s="41"/>
      <c r="LMJ66" s="41"/>
      <c r="LMK66" s="41"/>
      <c r="LML66" s="41"/>
      <c r="LMM66" s="41"/>
      <c r="LMN66" s="41"/>
      <c r="LMO66" s="41"/>
      <c r="LMP66" s="41"/>
      <c r="LMQ66" s="41"/>
      <c r="LMR66" s="41"/>
      <c r="LMS66" s="41"/>
      <c r="LMT66" s="41"/>
      <c r="LMU66" s="41"/>
      <c r="LMV66" s="41"/>
      <c r="LMW66" s="41"/>
      <c r="LMX66" s="41"/>
      <c r="LMY66" s="41"/>
      <c r="LMZ66" s="41"/>
      <c r="LNA66" s="41"/>
      <c r="LNB66" s="41"/>
      <c r="LNC66" s="41"/>
      <c r="LND66" s="41"/>
      <c r="LNE66" s="41"/>
      <c r="LNF66" s="41"/>
      <c r="LNG66" s="41"/>
      <c r="LNH66" s="41"/>
      <c r="LNI66" s="41"/>
      <c r="LNJ66" s="41"/>
      <c r="LNK66" s="41"/>
      <c r="LNL66" s="41"/>
      <c r="LNM66" s="41"/>
      <c r="LNN66" s="41"/>
      <c r="LNO66" s="41"/>
      <c r="LNP66" s="41"/>
      <c r="LNQ66" s="41"/>
      <c r="LNR66" s="41"/>
      <c r="LNS66" s="41"/>
      <c r="LNT66" s="41"/>
      <c r="LNU66" s="41"/>
      <c r="LNV66" s="41"/>
      <c r="LNW66" s="41"/>
      <c r="LNX66" s="41"/>
      <c r="LNY66" s="41"/>
      <c r="LNZ66" s="41"/>
      <c r="LOA66" s="41"/>
      <c r="LOB66" s="41"/>
      <c r="LOC66" s="41"/>
      <c r="LOD66" s="41"/>
      <c r="LOE66" s="41"/>
      <c r="LOF66" s="41"/>
      <c r="LOG66" s="41"/>
      <c r="LOH66" s="41"/>
      <c r="LOI66" s="41"/>
      <c r="LOJ66" s="41"/>
      <c r="LOK66" s="41"/>
      <c r="LOL66" s="41"/>
      <c r="LOM66" s="41"/>
      <c r="LON66" s="41"/>
      <c r="LOO66" s="41"/>
      <c r="LOP66" s="41"/>
      <c r="LOQ66" s="41"/>
      <c r="LOR66" s="41"/>
      <c r="LOS66" s="41"/>
      <c r="LOT66" s="41"/>
      <c r="LOU66" s="41"/>
      <c r="LOV66" s="41"/>
      <c r="LOW66" s="41"/>
      <c r="LOX66" s="41"/>
      <c r="LOY66" s="41"/>
      <c r="LOZ66" s="41"/>
      <c r="LPA66" s="41"/>
      <c r="LPB66" s="41"/>
      <c r="LPC66" s="41"/>
      <c r="LPD66" s="41"/>
      <c r="LPE66" s="41"/>
      <c r="LPF66" s="41"/>
      <c r="LPG66" s="41"/>
      <c r="LPH66" s="41"/>
      <c r="LPI66" s="41"/>
      <c r="LPJ66" s="41"/>
      <c r="LPK66" s="41"/>
      <c r="LPL66" s="41"/>
      <c r="LPM66" s="41"/>
      <c r="LPN66" s="41"/>
      <c r="LPO66" s="41"/>
      <c r="LPP66" s="41"/>
      <c r="LPQ66" s="41"/>
      <c r="LPR66" s="41"/>
      <c r="LPS66" s="41"/>
      <c r="LPT66" s="41"/>
      <c r="LPU66" s="41"/>
      <c r="LPV66" s="41"/>
      <c r="LPW66" s="41"/>
      <c r="LPX66" s="41"/>
      <c r="LPY66" s="41"/>
      <c r="LPZ66" s="41"/>
      <c r="LQA66" s="41"/>
      <c r="LQB66" s="41"/>
      <c r="LQC66" s="41"/>
      <c r="LQD66" s="41"/>
      <c r="LQE66" s="41"/>
      <c r="LQF66" s="41"/>
      <c r="LQG66" s="41"/>
      <c r="LQH66" s="41"/>
      <c r="LQI66" s="41"/>
      <c r="LQJ66" s="41"/>
      <c r="LQK66" s="41"/>
      <c r="LQL66" s="41"/>
      <c r="LQM66" s="41"/>
      <c r="LQN66" s="41"/>
      <c r="LQO66" s="41"/>
      <c r="LQP66" s="41"/>
      <c r="LQQ66" s="41"/>
      <c r="LQR66" s="41"/>
      <c r="LQS66" s="41"/>
      <c r="LQT66" s="41"/>
      <c r="LQU66" s="41"/>
      <c r="LQV66" s="41"/>
      <c r="LQW66" s="41"/>
      <c r="LQX66" s="41"/>
      <c r="LQY66" s="41"/>
      <c r="LQZ66" s="41"/>
      <c r="LRA66" s="41"/>
      <c r="LRB66" s="41"/>
      <c r="LRC66" s="41"/>
      <c r="LRD66" s="41"/>
      <c r="LRE66" s="41"/>
      <c r="LRF66" s="41"/>
      <c r="LRG66" s="41"/>
      <c r="LRH66" s="41"/>
      <c r="LRI66" s="41"/>
      <c r="LRJ66" s="41"/>
      <c r="LRK66" s="41"/>
      <c r="LRL66" s="41"/>
      <c r="LRM66" s="41"/>
      <c r="LRN66" s="41"/>
      <c r="LRO66" s="41"/>
      <c r="LRP66" s="41"/>
      <c r="LRQ66" s="41"/>
      <c r="LRR66" s="41"/>
      <c r="LRS66" s="41"/>
      <c r="LRT66" s="41"/>
      <c r="LRU66" s="41"/>
      <c r="LRV66" s="41"/>
      <c r="LRW66" s="41"/>
      <c r="LRX66" s="41"/>
      <c r="LRY66" s="41"/>
      <c r="LRZ66" s="41"/>
      <c r="LSA66" s="41"/>
      <c r="LSB66" s="41"/>
      <c r="LSC66" s="41"/>
      <c r="LSD66" s="41"/>
      <c r="LSE66" s="41"/>
      <c r="LSF66" s="41"/>
      <c r="LSG66" s="41"/>
      <c r="LSH66" s="41"/>
      <c r="LSI66" s="41"/>
      <c r="LSJ66" s="41"/>
      <c r="LSK66" s="41"/>
      <c r="LSL66" s="41"/>
      <c r="LSM66" s="41"/>
      <c r="LSN66" s="41"/>
      <c r="LSO66" s="41"/>
      <c r="LSP66" s="41"/>
      <c r="LSQ66" s="41"/>
      <c r="LSR66" s="41"/>
      <c r="LSS66" s="41"/>
      <c r="LST66" s="41"/>
      <c r="LSU66" s="41"/>
      <c r="LSV66" s="41"/>
      <c r="LSW66" s="41"/>
      <c r="LSX66" s="41"/>
      <c r="LSY66" s="41"/>
      <c r="LSZ66" s="41"/>
      <c r="LTA66" s="41"/>
      <c r="LTB66" s="41"/>
      <c r="LTC66" s="41"/>
      <c r="LTD66" s="41"/>
      <c r="LTE66" s="41"/>
      <c r="LTF66" s="41"/>
      <c r="LTG66" s="41"/>
      <c r="LTH66" s="41"/>
      <c r="LTI66" s="41"/>
      <c r="LTJ66" s="41"/>
      <c r="LTK66" s="41"/>
      <c r="LTL66" s="41"/>
      <c r="LTM66" s="41"/>
      <c r="LTN66" s="41"/>
      <c r="LTO66" s="41"/>
      <c r="LTP66" s="41"/>
      <c r="LTQ66" s="41"/>
      <c r="LTR66" s="41"/>
      <c r="LTS66" s="41"/>
      <c r="LTT66" s="41"/>
      <c r="LTU66" s="41"/>
      <c r="LTV66" s="41"/>
      <c r="LTW66" s="41"/>
      <c r="LTX66" s="41"/>
      <c r="LTY66" s="41"/>
      <c r="LTZ66" s="41"/>
      <c r="LUA66" s="41"/>
      <c r="LUB66" s="41"/>
      <c r="LUC66" s="41"/>
      <c r="LUD66" s="41"/>
      <c r="LUE66" s="41"/>
      <c r="LUF66" s="41"/>
      <c r="LUG66" s="41"/>
      <c r="LUH66" s="41"/>
      <c r="LUI66" s="41"/>
      <c r="LUJ66" s="41"/>
      <c r="LUK66" s="41"/>
      <c r="LUL66" s="41"/>
      <c r="LUM66" s="41"/>
      <c r="LUN66" s="41"/>
      <c r="LUO66" s="41"/>
      <c r="LUP66" s="41"/>
      <c r="LUQ66" s="41"/>
      <c r="LUR66" s="41"/>
      <c r="LUS66" s="41"/>
      <c r="LUT66" s="41"/>
      <c r="LUU66" s="41"/>
      <c r="LUV66" s="41"/>
      <c r="LUW66" s="41"/>
      <c r="LUX66" s="41"/>
      <c r="LUY66" s="41"/>
      <c r="LUZ66" s="41"/>
      <c r="LVA66" s="41"/>
      <c r="LVB66" s="41"/>
      <c r="LVC66" s="41"/>
      <c r="LVD66" s="41"/>
      <c r="LVE66" s="41"/>
      <c r="LVF66" s="41"/>
      <c r="LVG66" s="41"/>
      <c r="LVH66" s="41"/>
      <c r="LVI66" s="41"/>
      <c r="LVJ66" s="41"/>
      <c r="LVK66" s="41"/>
      <c r="LVL66" s="41"/>
      <c r="LVM66" s="41"/>
      <c r="LVN66" s="41"/>
      <c r="LVO66" s="41"/>
      <c r="LVP66" s="41"/>
      <c r="LVQ66" s="41"/>
      <c r="LVR66" s="41"/>
      <c r="LVS66" s="41"/>
      <c r="LVT66" s="41"/>
      <c r="LVU66" s="41"/>
      <c r="LVV66" s="41"/>
      <c r="LVW66" s="41"/>
      <c r="LVX66" s="41"/>
      <c r="LVY66" s="41"/>
      <c r="LVZ66" s="41"/>
      <c r="LWA66" s="41"/>
      <c r="LWB66" s="41"/>
      <c r="LWC66" s="41"/>
      <c r="LWD66" s="41"/>
      <c r="LWE66" s="41"/>
      <c r="LWF66" s="41"/>
      <c r="LWG66" s="41"/>
      <c r="LWH66" s="41"/>
      <c r="LWI66" s="41"/>
      <c r="LWJ66" s="41"/>
      <c r="LWK66" s="41"/>
      <c r="LWL66" s="41"/>
      <c r="LWM66" s="41"/>
      <c r="LWN66" s="41"/>
      <c r="LWO66" s="41"/>
      <c r="LWP66" s="41"/>
      <c r="LWQ66" s="41"/>
      <c r="LWR66" s="41"/>
      <c r="LWS66" s="41"/>
      <c r="LWT66" s="41"/>
      <c r="LWU66" s="41"/>
      <c r="LWV66" s="41"/>
      <c r="LWW66" s="41"/>
      <c r="LWX66" s="41"/>
      <c r="LWY66" s="41"/>
      <c r="LWZ66" s="41"/>
      <c r="LXA66" s="41"/>
      <c r="LXB66" s="41"/>
      <c r="LXC66" s="41"/>
      <c r="LXD66" s="41"/>
      <c r="LXE66" s="41"/>
      <c r="LXF66" s="41"/>
      <c r="LXG66" s="41"/>
      <c r="LXH66" s="41"/>
      <c r="LXI66" s="41"/>
      <c r="LXJ66" s="41"/>
      <c r="LXK66" s="41"/>
      <c r="LXL66" s="41"/>
      <c r="LXM66" s="41"/>
      <c r="LXN66" s="41"/>
      <c r="LXO66" s="41"/>
      <c r="LXP66" s="41"/>
      <c r="LXQ66" s="41"/>
      <c r="LXR66" s="41"/>
      <c r="LXS66" s="41"/>
      <c r="LXT66" s="41"/>
      <c r="LXU66" s="41"/>
      <c r="LXV66" s="41"/>
      <c r="LXW66" s="41"/>
      <c r="LXX66" s="41"/>
      <c r="LXY66" s="41"/>
      <c r="LXZ66" s="41"/>
      <c r="LYA66" s="41"/>
      <c r="LYB66" s="41"/>
      <c r="LYC66" s="41"/>
      <c r="LYD66" s="41"/>
      <c r="LYE66" s="41"/>
      <c r="LYF66" s="41"/>
      <c r="LYG66" s="41"/>
      <c r="LYH66" s="41"/>
      <c r="LYI66" s="41"/>
      <c r="LYJ66" s="41"/>
      <c r="LYK66" s="41"/>
      <c r="LYL66" s="41"/>
      <c r="LYM66" s="41"/>
      <c r="LYN66" s="41"/>
      <c r="LYO66" s="41"/>
      <c r="LYP66" s="41"/>
      <c r="LYQ66" s="41"/>
      <c r="LYR66" s="41"/>
      <c r="LYS66" s="41"/>
      <c r="LYT66" s="41"/>
      <c r="LYU66" s="41"/>
      <c r="LYV66" s="41"/>
      <c r="LYW66" s="41"/>
      <c r="LYX66" s="41"/>
      <c r="LYY66" s="41"/>
      <c r="LYZ66" s="41"/>
      <c r="LZA66" s="41"/>
      <c r="LZB66" s="41"/>
      <c r="LZC66" s="41"/>
      <c r="LZD66" s="41"/>
      <c r="LZE66" s="41"/>
      <c r="LZF66" s="41"/>
      <c r="LZG66" s="41"/>
      <c r="LZH66" s="41"/>
      <c r="LZI66" s="41"/>
      <c r="LZJ66" s="41"/>
      <c r="LZK66" s="41"/>
      <c r="LZL66" s="41"/>
      <c r="LZM66" s="41"/>
      <c r="LZN66" s="41"/>
      <c r="LZO66" s="41"/>
      <c r="LZP66" s="41"/>
      <c r="LZQ66" s="41"/>
      <c r="LZR66" s="41"/>
      <c r="LZS66" s="41"/>
      <c r="LZT66" s="41"/>
      <c r="LZU66" s="41"/>
      <c r="LZV66" s="41"/>
      <c r="LZW66" s="41"/>
      <c r="LZX66" s="41"/>
      <c r="LZY66" s="41"/>
      <c r="LZZ66" s="41"/>
      <c r="MAA66" s="41"/>
      <c r="MAB66" s="41"/>
      <c r="MAC66" s="41"/>
      <c r="MAD66" s="41"/>
      <c r="MAE66" s="41"/>
      <c r="MAF66" s="41"/>
      <c r="MAG66" s="41"/>
      <c r="MAH66" s="41"/>
      <c r="MAI66" s="41"/>
      <c r="MAJ66" s="41"/>
      <c r="MAK66" s="41"/>
      <c r="MAL66" s="41"/>
      <c r="MAM66" s="41"/>
      <c r="MAN66" s="41"/>
      <c r="MAO66" s="41"/>
      <c r="MAP66" s="41"/>
      <c r="MAQ66" s="41"/>
      <c r="MAR66" s="41"/>
      <c r="MAS66" s="41"/>
      <c r="MAT66" s="41"/>
      <c r="MAU66" s="41"/>
      <c r="MAV66" s="41"/>
      <c r="MAW66" s="41"/>
      <c r="MAX66" s="41"/>
      <c r="MAY66" s="41"/>
      <c r="MAZ66" s="41"/>
      <c r="MBA66" s="41"/>
      <c r="MBB66" s="41"/>
      <c r="MBC66" s="41"/>
      <c r="MBD66" s="41"/>
      <c r="MBE66" s="41"/>
      <c r="MBF66" s="41"/>
      <c r="MBG66" s="41"/>
      <c r="MBH66" s="41"/>
      <c r="MBI66" s="41"/>
      <c r="MBJ66" s="41"/>
      <c r="MBK66" s="41"/>
      <c r="MBL66" s="41"/>
      <c r="MBM66" s="41"/>
      <c r="MBN66" s="41"/>
      <c r="MBO66" s="41"/>
      <c r="MBP66" s="41"/>
      <c r="MBQ66" s="41"/>
      <c r="MBR66" s="41"/>
      <c r="MBS66" s="41"/>
      <c r="MBT66" s="41"/>
      <c r="MBU66" s="41"/>
      <c r="MBV66" s="41"/>
      <c r="MBW66" s="41"/>
      <c r="MBX66" s="41"/>
      <c r="MBY66" s="41"/>
      <c r="MBZ66" s="41"/>
      <c r="MCA66" s="41"/>
      <c r="MCB66" s="41"/>
      <c r="MCC66" s="41"/>
      <c r="MCD66" s="41"/>
      <c r="MCE66" s="41"/>
      <c r="MCF66" s="41"/>
      <c r="MCG66" s="41"/>
      <c r="MCH66" s="41"/>
      <c r="MCI66" s="41"/>
      <c r="MCJ66" s="41"/>
      <c r="MCK66" s="41"/>
      <c r="MCL66" s="41"/>
      <c r="MCM66" s="41"/>
      <c r="MCN66" s="41"/>
      <c r="MCO66" s="41"/>
      <c r="MCP66" s="41"/>
      <c r="MCQ66" s="41"/>
      <c r="MCR66" s="41"/>
      <c r="MCS66" s="41"/>
      <c r="MCT66" s="41"/>
      <c r="MCU66" s="41"/>
      <c r="MCV66" s="41"/>
      <c r="MCW66" s="41"/>
      <c r="MCX66" s="41"/>
      <c r="MCY66" s="41"/>
      <c r="MCZ66" s="41"/>
      <c r="MDA66" s="41"/>
      <c r="MDB66" s="41"/>
      <c r="MDC66" s="41"/>
      <c r="MDD66" s="41"/>
      <c r="MDE66" s="41"/>
      <c r="MDF66" s="41"/>
      <c r="MDG66" s="41"/>
      <c r="MDH66" s="41"/>
      <c r="MDI66" s="41"/>
      <c r="MDJ66" s="41"/>
      <c r="MDK66" s="41"/>
      <c r="MDL66" s="41"/>
      <c r="MDM66" s="41"/>
      <c r="MDN66" s="41"/>
      <c r="MDO66" s="41"/>
      <c r="MDP66" s="41"/>
      <c r="MDQ66" s="41"/>
      <c r="MDR66" s="41"/>
      <c r="MDS66" s="41"/>
      <c r="MDT66" s="41"/>
      <c r="MDU66" s="41"/>
      <c r="MDV66" s="41"/>
      <c r="MDW66" s="41"/>
      <c r="MDX66" s="41"/>
      <c r="MDY66" s="41"/>
      <c r="MDZ66" s="41"/>
      <c r="MEA66" s="41"/>
      <c r="MEB66" s="41"/>
      <c r="MEC66" s="41"/>
      <c r="MED66" s="41"/>
      <c r="MEE66" s="41"/>
      <c r="MEF66" s="41"/>
      <c r="MEG66" s="41"/>
      <c r="MEH66" s="41"/>
      <c r="MEI66" s="41"/>
      <c r="MEJ66" s="41"/>
      <c r="MEK66" s="41"/>
      <c r="MEL66" s="41"/>
      <c r="MEM66" s="41"/>
      <c r="MEN66" s="41"/>
      <c r="MEO66" s="41"/>
      <c r="MEP66" s="41"/>
      <c r="MEQ66" s="41"/>
      <c r="MER66" s="41"/>
      <c r="MES66" s="41"/>
      <c r="MET66" s="41"/>
      <c r="MEU66" s="41"/>
      <c r="MEV66" s="41"/>
      <c r="MEW66" s="41"/>
      <c r="MEX66" s="41"/>
      <c r="MEY66" s="41"/>
      <c r="MEZ66" s="41"/>
      <c r="MFA66" s="41"/>
      <c r="MFB66" s="41"/>
      <c r="MFC66" s="41"/>
      <c r="MFD66" s="41"/>
      <c r="MFE66" s="41"/>
      <c r="MFF66" s="41"/>
      <c r="MFG66" s="41"/>
      <c r="MFH66" s="41"/>
      <c r="MFI66" s="41"/>
      <c r="MFJ66" s="41"/>
      <c r="MFK66" s="41"/>
      <c r="MFL66" s="41"/>
      <c r="MFM66" s="41"/>
      <c r="MFN66" s="41"/>
      <c r="MFO66" s="41"/>
      <c r="MFP66" s="41"/>
      <c r="MFQ66" s="41"/>
      <c r="MFR66" s="41"/>
      <c r="MFS66" s="41"/>
      <c r="MFT66" s="41"/>
      <c r="MFU66" s="41"/>
      <c r="MFV66" s="41"/>
      <c r="MFW66" s="41"/>
      <c r="MFX66" s="41"/>
      <c r="MFY66" s="41"/>
      <c r="MFZ66" s="41"/>
      <c r="MGA66" s="41"/>
      <c r="MGB66" s="41"/>
      <c r="MGC66" s="41"/>
      <c r="MGD66" s="41"/>
      <c r="MGE66" s="41"/>
      <c r="MGF66" s="41"/>
      <c r="MGG66" s="41"/>
      <c r="MGH66" s="41"/>
      <c r="MGI66" s="41"/>
      <c r="MGJ66" s="41"/>
      <c r="MGK66" s="41"/>
      <c r="MGL66" s="41"/>
      <c r="MGM66" s="41"/>
      <c r="MGN66" s="41"/>
      <c r="MGO66" s="41"/>
      <c r="MGP66" s="41"/>
      <c r="MGQ66" s="41"/>
      <c r="MGR66" s="41"/>
      <c r="MGS66" s="41"/>
      <c r="MGT66" s="41"/>
      <c r="MGU66" s="41"/>
      <c r="MGV66" s="41"/>
      <c r="MGW66" s="41"/>
      <c r="MGX66" s="41"/>
      <c r="MGY66" s="41"/>
      <c r="MGZ66" s="41"/>
      <c r="MHA66" s="41"/>
      <c r="MHB66" s="41"/>
      <c r="MHC66" s="41"/>
      <c r="MHD66" s="41"/>
      <c r="MHE66" s="41"/>
      <c r="MHF66" s="41"/>
      <c r="MHG66" s="41"/>
      <c r="MHH66" s="41"/>
      <c r="MHI66" s="41"/>
      <c r="MHJ66" s="41"/>
      <c r="MHK66" s="41"/>
      <c r="MHL66" s="41"/>
      <c r="MHM66" s="41"/>
      <c r="MHN66" s="41"/>
      <c r="MHO66" s="41"/>
      <c r="MHP66" s="41"/>
      <c r="MHQ66" s="41"/>
      <c r="MHR66" s="41"/>
      <c r="MHS66" s="41"/>
      <c r="MHT66" s="41"/>
      <c r="MHU66" s="41"/>
      <c r="MHV66" s="41"/>
      <c r="MHW66" s="41"/>
      <c r="MHX66" s="41"/>
      <c r="MHY66" s="41"/>
      <c r="MHZ66" s="41"/>
      <c r="MIA66" s="41"/>
      <c r="MIB66" s="41"/>
      <c r="MIC66" s="41"/>
      <c r="MID66" s="41"/>
      <c r="MIE66" s="41"/>
      <c r="MIF66" s="41"/>
      <c r="MIG66" s="41"/>
      <c r="MIH66" s="41"/>
      <c r="MII66" s="41"/>
      <c r="MIJ66" s="41"/>
      <c r="MIK66" s="41"/>
      <c r="MIL66" s="41"/>
      <c r="MIM66" s="41"/>
      <c r="MIN66" s="41"/>
      <c r="MIO66" s="41"/>
      <c r="MIP66" s="41"/>
      <c r="MIQ66" s="41"/>
      <c r="MIR66" s="41"/>
      <c r="MIS66" s="41"/>
      <c r="MIT66" s="41"/>
      <c r="MIU66" s="41"/>
      <c r="MIV66" s="41"/>
      <c r="MIW66" s="41"/>
      <c r="MIX66" s="41"/>
      <c r="MIY66" s="41"/>
      <c r="MIZ66" s="41"/>
      <c r="MJA66" s="41"/>
      <c r="MJB66" s="41"/>
      <c r="MJC66" s="41"/>
      <c r="MJD66" s="41"/>
      <c r="MJE66" s="41"/>
      <c r="MJF66" s="41"/>
      <c r="MJG66" s="41"/>
      <c r="MJH66" s="41"/>
      <c r="MJI66" s="41"/>
      <c r="MJJ66" s="41"/>
      <c r="MJK66" s="41"/>
      <c r="MJL66" s="41"/>
      <c r="MJM66" s="41"/>
      <c r="MJN66" s="41"/>
      <c r="MJO66" s="41"/>
      <c r="MJP66" s="41"/>
      <c r="MJQ66" s="41"/>
      <c r="MJR66" s="41"/>
      <c r="MJS66" s="41"/>
      <c r="MJT66" s="41"/>
      <c r="MJU66" s="41"/>
      <c r="MJV66" s="41"/>
      <c r="MJW66" s="41"/>
      <c r="MJX66" s="41"/>
      <c r="MJY66" s="41"/>
      <c r="MJZ66" s="41"/>
      <c r="MKA66" s="41"/>
      <c r="MKB66" s="41"/>
      <c r="MKC66" s="41"/>
      <c r="MKD66" s="41"/>
      <c r="MKE66" s="41"/>
      <c r="MKF66" s="41"/>
      <c r="MKG66" s="41"/>
      <c r="MKH66" s="41"/>
      <c r="MKI66" s="41"/>
      <c r="MKJ66" s="41"/>
      <c r="MKK66" s="41"/>
      <c r="MKL66" s="41"/>
      <c r="MKM66" s="41"/>
      <c r="MKN66" s="41"/>
      <c r="MKO66" s="41"/>
      <c r="MKP66" s="41"/>
      <c r="MKQ66" s="41"/>
      <c r="MKR66" s="41"/>
      <c r="MKS66" s="41"/>
      <c r="MKT66" s="41"/>
      <c r="MKU66" s="41"/>
      <c r="MKV66" s="41"/>
      <c r="MKW66" s="41"/>
      <c r="MKX66" s="41"/>
      <c r="MKY66" s="41"/>
      <c r="MKZ66" s="41"/>
      <c r="MLA66" s="41"/>
      <c r="MLB66" s="41"/>
      <c r="MLC66" s="41"/>
      <c r="MLD66" s="41"/>
      <c r="MLE66" s="41"/>
      <c r="MLF66" s="41"/>
      <c r="MLG66" s="41"/>
      <c r="MLH66" s="41"/>
      <c r="MLI66" s="41"/>
      <c r="MLJ66" s="41"/>
      <c r="MLK66" s="41"/>
      <c r="MLL66" s="41"/>
      <c r="MLM66" s="41"/>
      <c r="MLN66" s="41"/>
      <c r="MLO66" s="41"/>
      <c r="MLP66" s="41"/>
      <c r="MLQ66" s="41"/>
      <c r="MLR66" s="41"/>
      <c r="MLS66" s="41"/>
      <c r="MLT66" s="41"/>
      <c r="MLU66" s="41"/>
      <c r="MLV66" s="41"/>
      <c r="MLW66" s="41"/>
      <c r="MLX66" s="41"/>
      <c r="MLY66" s="41"/>
      <c r="MLZ66" s="41"/>
      <c r="MMA66" s="41"/>
      <c r="MMB66" s="41"/>
      <c r="MMC66" s="41"/>
      <c r="MMD66" s="41"/>
      <c r="MME66" s="41"/>
      <c r="MMF66" s="41"/>
      <c r="MMG66" s="41"/>
      <c r="MMH66" s="41"/>
      <c r="MMI66" s="41"/>
      <c r="MMJ66" s="41"/>
      <c r="MMK66" s="41"/>
      <c r="MML66" s="41"/>
      <c r="MMM66" s="41"/>
      <c r="MMN66" s="41"/>
      <c r="MMO66" s="41"/>
      <c r="MMP66" s="41"/>
      <c r="MMQ66" s="41"/>
      <c r="MMR66" s="41"/>
      <c r="MMS66" s="41"/>
      <c r="MMT66" s="41"/>
      <c r="MMU66" s="41"/>
      <c r="MMV66" s="41"/>
      <c r="MMW66" s="41"/>
      <c r="MMX66" s="41"/>
      <c r="MMY66" s="41"/>
      <c r="MMZ66" s="41"/>
      <c r="MNA66" s="41"/>
      <c r="MNB66" s="41"/>
      <c r="MNC66" s="41"/>
      <c r="MND66" s="41"/>
      <c r="MNE66" s="41"/>
      <c r="MNF66" s="41"/>
      <c r="MNG66" s="41"/>
      <c r="MNH66" s="41"/>
      <c r="MNI66" s="41"/>
      <c r="MNJ66" s="41"/>
      <c r="MNK66" s="41"/>
      <c r="MNL66" s="41"/>
      <c r="MNM66" s="41"/>
      <c r="MNN66" s="41"/>
      <c r="MNO66" s="41"/>
      <c r="MNP66" s="41"/>
      <c r="MNQ66" s="41"/>
      <c r="MNR66" s="41"/>
      <c r="MNS66" s="41"/>
      <c r="MNT66" s="41"/>
      <c r="MNU66" s="41"/>
      <c r="MNV66" s="41"/>
      <c r="MNW66" s="41"/>
      <c r="MNX66" s="41"/>
      <c r="MNY66" s="41"/>
      <c r="MNZ66" s="41"/>
      <c r="MOA66" s="41"/>
      <c r="MOB66" s="41"/>
      <c r="MOC66" s="41"/>
      <c r="MOD66" s="41"/>
      <c r="MOE66" s="41"/>
      <c r="MOF66" s="41"/>
      <c r="MOG66" s="41"/>
      <c r="MOH66" s="41"/>
      <c r="MOI66" s="41"/>
      <c r="MOJ66" s="41"/>
      <c r="MOK66" s="41"/>
      <c r="MOL66" s="41"/>
      <c r="MOM66" s="41"/>
      <c r="MON66" s="41"/>
      <c r="MOO66" s="41"/>
      <c r="MOP66" s="41"/>
      <c r="MOQ66" s="41"/>
      <c r="MOR66" s="41"/>
      <c r="MOS66" s="41"/>
      <c r="MOT66" s="41"/>
      <c r="MOU66" s="41"/>
      <c r="MOV66" s="41"/>
      <c r="MOW66" s="41"/>
      <c r="MOX66" s="41"/>
      <c r="MOY66" s="41"/>
      <c r="MOZ66" s="41"/>
      <c r="MPA66" s="41"/>
      <c r="MPB66" s="41"/>
      <c r="MPC66" s="41"/>
      <c r="MPD66" s="41"/>
      <c r="MPE66" s="41"/>
      <c r="MPF66" s="41"/>
      <c r="MPG66" s="41"/>
      <c r="MPH66" s="41"/>
      <c r="MPI66" s="41"/>
      <c r="MPJ66" s="41"/>
      <c r="MPK66" s="41"/>
      <c r="MPL66" s="41"/>
      <c r="MPM66" s="41"/>
      <c r="MPN66" s="41"/>
      <c r="MPO66" s="41"/>
      <c r="MPP66" s="41"/>
      <c r="MPQ66" s="41"/>
      <c r="MPR66" s="41"/>
      <c r="MPS66" s="41"/>
      <c r="MPT66" s="41"/>
      <c r="MPU66" s="41"/>
      <c r="MPV66" s="41"/>
      <c r="MPW66" s="41"/>
      <c r="MPX66" s="41"/>
      <c r="MPY66" s="41"/>
      <c r="MPZ66" s="41"/>
      <c r="MQA66" s="41"/>
      <c r="MQB66" s="41"/>
      <c r="MQC66" s="41"/>
      <c r="MQD66" s="41"/>
      <c r="MQE66" s="41"/>
      <c r="MQF66" s="41"/>
      <c r="MQG66" s="41"/>
      <c r="MQH66" s="41"/>
      <c r="MQI66" s="41"/>
      <c r="MQJ66" s="41"/>
      <c r="MQK66" s="41"/>
      <c r="MQL66" s="41"/>
      <c r="MQM66" s="41"/>
      <c r="MQN66" s="41"/>
      <c r="MQO66" s="41"/>
      <c r="MQP66" s="41"/>
      <c r="MQQ66" s="41"/>
      <c r="MQR66" s="41"/>
      <c r="MQS66" s="41"/>
      <c r="MQT66" s="41"/>
      <c r="MQU66" s="41"/>
      <c r="MQV66" s="41"/>
      <c r="MQW66" s="41"/>
      <c r="MQX66" s="41"/>
      <c r="MQY66" s="41"/>
      <c r="MQZ66" s="41"/>
      <c r="MRA66" s="41"/>
      <c r="MRB66" s="41"/>
      <c r="MRC66" s="41"/>
      <c r="MRD66" s="41"/>
      <c r="MRE66" s="41"/>
      <c r="MRF66" s="41"/>
      <c r="MRG66" s="41"/>
      <c r="MRH66" s="41"/>
      <c r="MRI66" s="41"/>
      <c r="MRJ66" s="41"/>
      <c r="MRK66" s="41"/>
      <c r="MRL66" s="41"/>
      <c r="MRM66" s="41"/>
      <c r="MRN66" s="41"/>
      <c r="MRO66" s="41"/>
      <c r="MRP66" s="41"/>
      <c r="MRQ66" s="41"/>
      <c r="MRR66" s="41"/>
      <c r="MRS66" s="41"/>
      <c r="MRT66" s="41"/>
      <c r="MRU66" s="41"/>
      <c r="MRV66" s="41"/>
      <c r="MRW66" s="41"/>
      <c r="MRX66" s="41"/>
      <c r="MRY66" s="41"/>
      <c r="MRZ66" s="41"/>
      <c r="MSA66" s="41"/>
      <c r="MSB66" s="41"/>
      <c r="MSC66" s="41"/>
      <c r="MSD66" s="41"/>
      <c r="MSE66" s="41"/>
      <c r="MSF66" s="41"/>
      <c r="MSG66" s="41"/>
      <c r="MSH66" s="41"/>
      <c r="MSI66" s="41"/>
      <c r="MSJ66" s="41"/>
      <c r="MSK66" s="41"/>
      <c r="MSL66" s="41"/>
      <c r="MSM66" s="41"/>
      <c r="MSN66" s="41"/>
      <c r="MSO66" s="41"/>
      <c r="MSP66" s="41"/>
      <c r="MSQ66" s="41"/>
      <c r="MSR66" s="41"/>
      <c r="MSS66" s="41"/>
      <c r="MST66" s="41"/>
      <c r="MSU66" s="41"/>
      <c r="MSV66" s="41"/>
      <c r="MSW66" s="41"/>
      <c r="MSX66" s="41"/>
      <c r="MSY66" s="41"/>
      <c r="MSZ66" s="41"/>
      <c r="MTA66" s="41"/>
      <c r="MTB66" s="41"/>
      <c r="MTC66" s="41"/>
      <c r="MTD66" s="41"/>
      <c r="MTE66" s="41"/>
      <c r="MTF66" s="41"/>
      <c r="MTG66" s="41"/>
      <c r="MTH66" s="41"/>
      <c r="MTI66" s="41"/>
      <c r="MTJ66" s="41"/>
      <c r="MTK66" s="41"/>
      <c r="MTL66" s="41"/>
      <c r="MTM66" s="41"/>
      <c r="MTN66" s="41"/>
      <c r="MTO66" s="41"/>
      <c r="MTP66" s="41"/>
      <c r="MTQ66" s="41"/>
      <c r="MTR66" s="41"/>
      <c r="MTS66" s="41"/>
      <c r="MTT66" s="41"/>
      <c r="MTU66" s="41"/>
      <c r="MTV66" s="41"/>
      <c r="MTW66" s="41"/>
      <c r="MTX66" s="41"/>
      <c r="MTY66" s="41"/>
      <c r="MTZ66" s="41"/>
      <c r="MUA66" s="41"/>
      <c r="MUB66" s="41"/>
      <c r="MUC66" s="41"/>
      <c r="MUD66" s="41"/>
      <c r="MUE66" s="41"/>
      <c r="MUF66" s="41"/>
      <c r="MUG66" s="41"/>
      <c r="MUH66" s="41"/>
      <c r="MUI66" s="41"/>
      <c r="MUJ66" s="41"/>
      <c r="MUK66" s="41"/>
      <c r="MUL66" s="41"/>
      <c r="MUM66" s="41"/>
      <c r="MUN66" s="41"/>
      <c r="MUO66" s="41"/>
      <c r="MUP66" s="41"/>
      <c r="MUQ66" s="41"/>
      <c r="MUR66" s="41"/>
      <c r="MUS66" s="41"/>
      <c r="MUT66" s="41"/>
      <c r="MUU66" s="41"/>
      <c r="MUV66" s="41"/>
      <c r="MUW66" s="41"/>
      <c r="MUX66" s="41"/>
      <c r="MUY66" s="41"/>
      <c r="MUZ66" s="41"/>
      <c r="MVA66" s="41"/>
      <c r="MVB66" s="41"/>
      <c r="MVC66" s="41"/>
      <c r="MVD66" s="41"/>
      <c r="MVE66" s="41"/>
      <c r="MVF66" s="41"/>
      <c r="MVG66" s="41"/>
      <c r="MVH66" s="41"/>
      <c r="MVI66" s="41"/>
      <c r="MVJ66" s="41"/>
      <c r="MVK66" s="41"/>
      <c r="MVL66" s="41"/>
      <c r="MVM66" s="41"/>
      <c r="MVN66" s="41"/>
      <c r="MVO66" s="41"/>
      <c r="MVP66" s="41"/>
      <c r="MVQ66" s="41"/>
      <c r="MVR66" s="41"/>
      <c r="MVS66" s="41"/>
      <c r="MVT66" s="41"/>
      <c r="MVU66" s="41"/>
      <c r="MVV66" s="41"/>
      <c r="MVW66" s="41"/>
      <c r="MVX66" s="41"/>
      <c r="MVY66" s="41"/>
      <c r="MVZ66" s="41"/>
      <c r="MWA66" s="41"/>
      <c r="MWB66" s="41"/>
      <c r="MWC66" s="41"/>
      <c r="MWD66" s="41"/>
      <c r="MWE66" s="41"/>
      <c r="MWF66" s="41"/>
      <c r="MWG66" s="41"/>
      <c r="MWH66" s="41"/>
      <c r="MWI66" s="41"/>
      <c r="MWJ66" s="41"/>
      <c r="MWK66" s="41"/>
      <c r="MWL66" s="41"/>
      <c r="MWM66" s="41"/>
      <c r="MWN66" s="41"/>
      <c r="MWO66" s="41"/>
      <c r="MWP66" s="41"/>
      <c r="MWQ66" s="41"/>
      <c r="MWR66" s="41"/>
      <c r="MWS66" s="41"/>
      <c r="MWT66" s="41"/>
      <c r="MWU66" s="41"/>
      <c r="MWV66" s="41"/>
      <c r="MWW66" s="41"/>
      <c r="MWX66" s="41"/>
      <c r="MWY66" s="41"/>
      <c r="MWZ66" s="41"/>
      <c r="MXA66" s="41"/>
      <c r="MXB66" s="41"/>
      <c r="MXC66" s="41"/>
      <c r="MXD66" s="41"/>
      <c r="MXE66" s="41"/>
      <c r="MXF66" s="41"/>
      <c r="MXG66" s="41"/>
      <c r="MXH66" s="41"/>
      <c r="MXI66" s="41"/>
      <c r="MXJ66" s="41"/>
      <c r="MXK66" s="41"/>
      <c r="MXL66" s="41"/>
      <c r="MXM66" s="41"/>
      <c r="MXN66" s="41"/>
      <c r="MXO66" s="41"/>
      <c r="MXP66" s="41"/>
      <c r="MXQ66" s="41"/>
      <c r="MXR66" s="41"/>
      <c r="MXS66" s="41"/>
      <c r="MXT66" s="41"/>
      <c r="MXU66" s="41"/>
      <c r="MXV66" s="41"/>
      <c r="MXW66" s="41"/>
      <c r="MXX66" s="41"/>
      <c r="MXY66" s="41"/>
      <c r="MXZ66" s="41"/>
      <c r="MYA66" s="41"/>
      <c r="MYB66" s="41"/>
      <c r="MYC66" s="41"/>
      <c r="MYD66" s="41"/>
      <c r="MYE66" s="41"/>
      <c r="MYF66" s="41"/>
      <c r="MYG66" s="41"/>
      <c r="MYH66" s="41"/>
      <c r="MYI66" s="41"/>
      <c r="MYJ66" s="41"/>
      <c r="MYK66" s="41"/>
      <c r="MYL66" s="41"/>
      <c r="MYM66" s="41"/>
      <c r="MYN66" s="41"/>
      <c r="MYO66" s="41"/>
      <c r="MYP66" s="41"/>
      <c r="MYQ66" s="41"/>
      <c r="MYR66" s="41"/>
      <c r="MYS66" s="41"/>
      <c r="MYT66" s="41"/>
      <c r="MYU66" s="41"/>
      <c r="MYV66" s="41"/>
      <c r="MYW66" s="41"/>
      <c r="MYX66" s="41"/>
      <c r="MYY66" s="41"/>
      <c r="MYZ66" s="41"/>
      <c r="MZA66" s="41"/>
      <c r="MZB66" s="41"/>
      <c r="MZC66" s="41"/>
      <c r="MZD66" s="41"/>
      <c r="MZE66" s="41"/>
      <c r="MZF66" s="41"/>
      <c r="MZG66" s="41"/>
      <c r="MZH66" s="41"/>
      <c r="MZI66" s="41"/>
      <c r="MZJ66" s="41"/>
      <c r="MZK66" s="41"/>
      <c r="MZL66" s="41"/>
      <c r="MZM66" s="41"/>
      <c r="MZN66" s="41"/>
      <c r="MZO66" s="41"/>
      <c r="MZP66" s="41"/>
      <c r="MZQ66" s="41"/>
      <c r="MZR66" s="41"/>
      <c r="MZS66" s="41"/>
      <c r="MZT66" s="41"/>
      <c r="MZU66" s="41"/>
      <c r="MZV66" s="41"/>
      <c r="MZW66" s="41"/>
      <c r="MZX66" s="41"/>
      <c r="MZY66" s="41"/>
      <c r="MZZ66" s="41"/>
      <c r="NAA66" s="41"/>
      <c r="NAB66" s="41"/>
      <c r="NAC66" s="41"/>
      <c r="NAD66" s="41"/>
      <c r="NAE66" s="41"/>
      <c r="NAF66" s="41"/>
      <c r="NAG66" s="41"/>
      <c r="NAH66" s="41"/>
      <c r="NAI66" s="41"/>
      <c r="NAJ66" s="41"/>
      <c r="NAK66" s="41"/>
      <c r="NAL66" s="41"/>
      <c r="NAM66" s="41"/>
      <c r="NAN66" s="41"/>
      <c r="NAO66" s="41"/>
      <c r="NAP66" s="41"/>
      <c r="NAQ66" s="41"/>
      <c r="NAR66" s="41"/>
      <c r="NAS66" s="41"/>
      <c r="NAT66" s="41"/>
      <c r="NAU66" s="41"/>
      <c r="NAV66" s="41"/>
      <c r="NAW66" s="41"/>
      <c r="NAX66" s="41"/>
      <c r="NAY66" s="41"/>
      <c r="NAZ66" s="41"/>
      <c r="NBA66" s="41"/>
      <c r="NBB66" s="41"/>
      <c r="NBC66" s="41"/>
      <c r="NBD66" s="41"/>
      <c r="NBE66" s="41"/>
      <c r="NBF66" s="41"/>
      <c r="NBG66" s="41"/>
      <c r="NBH66" s="41"/>
      <c r="NBI66" s="41"/>
      <c r="NBJ66" s="41"/>
      <c r="NBK66" s="41"/>
      <c r="NBL66" s="41"/>
      <c r="NBM66" s="41"/>
      <c r="NBN66" s="41"/>
      <c r="NBO66" s="41"/>
      <c r="NBP66" s="41"/>
      <c r="NBQ66" s="41"/>
      <c r="NBR66" s="41"/>
      <c r="NBS66" s="41"/>
      <c r="NBT66" s="41"/>
      <c r="NBU66" s="41"/>
      <c r="NBV66" s="41"/>
      <c r="NBW66" s="41"/>
      <c r="NBX66" s="41"/>
      <c r="NBY66" s="41"/>
      <c r="NBZ66" s="41"/>
      <c r="NCA66" s="41"/>
      <c r="NCB66" s="41"/>
      <c r="NCC66" s="41"/>
      <c r="NCD66" s="41"/>
      <c r="NCE66" s="41"/>
      <c r="NCF66" s="41"/>
      <c r="NCG66" s="41"/>
      <c r="NCH66" s="41"/>
      <c r="NCI66" s="41"/>
      <c r="NCJ66" s="41"/>
      <c r="NCK66" s="41"/>
      <c r="NCL66" s="41"/>
      <c r="NCM66" s="41"/>
      <c r="NCN66" s="41"/>
      <c r="NCO66" s="41"/>
      <c r="NCP66" s="41"/>
      <c r="NCQ66" s="41"/>
      <c r="NCR66" s="41"/>
      <c r="NCS66" s="41"/>
      <c r="NCT66" s="41"/>
      <c r="NCU66" s="41"/>
      <c r="NCV66" s="41"/>
      <c r="NCW66" s="41"/>
      <c r="NCX66" s="41"/>
      <c r="NCY66" s="41"/>
      <c r="NCZ66" s="41"/>
      <c r="NDA66" s="41"/>
      <c r="NDB66" s="41"/>
      <c r="NDC66" s="41"/>
      <c r="NDD66" s="41"/>
      <c r="NDE66" s="41"/>
      <c r="NDF66" s="41"/>
      <c r="NDG66" s="41"/>
      <c r="NDH66" s="41"/>
      <c r="NDI66" s="41"/>
      <c r="NDJ66" s="41"/>
      <c r="NDK66" s="41"/>
      <c r="NDL66" s="41"/>
      <c r="NDM66" s="41"/>
      <c r="NDN66" s="41"/>
      <c r="NDO66" s="41"/>
      <c r="NDP66" s="41"/>
      <c r="NDQ66" s="41"/>
      <c r="NDR66" s="41"/>
      <c r="NDS66" s="41"/>
      <c r="NDT66" s="41"/>
      <c r="NDU66" s="41"/>
      <c r="NDV66" s="41"/>
      <c r="NDW66" s="41"/>
      <c r="NDX66" s="41"/>
      <c r="NDY66" s="41"/>
      <c r="NDZ66" s="41"/>
      <c r="NEA66" s="41"/>
      <c r="NEB66" s="41"/>
      <c r="NEC66" s="41"/>
      <c r="NED66" s="41"/>
      <c r="NEE66" s="41"/>
      <c r="NEF66" s="41"/>
      <c r="NEG66" s="41"/>
      <c r="NEH66" s="41"/>
      <c r="NEI66" s="41"/>
      <c r="NEJ66" s="41"/>
      <c r="NEK66" s="41"/>
      <c r="NEL66" s="41"/>
      <c r="NEM66" s="41"/>
      <c r="NEN66" s="41"/>
      <c r="NEO66" s="41"/>
      <c r="NEP66" s="41"/>
      <c r="NEQ66" s="41"/>
      <c r="NER66" s="41"/>
      <c r="NES66" s="41"/>
      <c r="NET66" s="41"/>
      <c r="NEU66" s="41"/>
      <c r="NEV66" s="41"/>
      <c r="NEW66" s="41"/>
      <c r="NEX66" s="41"/>
      <c r="NEY66" s="41"/>
      <c r="NEZ66" s="41"/>
      <c r="NFA66" s="41"/>
      <c r="NFB66" s="41"/>
      <c r="NFC66" s="41"/>
      <c r="NFD66" s="41"/>
      <c r="NFE66" s="41"/>
      <c r="NFF66" s="41"/>
      <c r="NFG66" s="41"/>
      <c r="NFH66" s="41"/>
      <c r="NFI66" s="41"/>
      <c r="NFJ66" s="41"/>
      <c r="NFK66" s="41"/>
      <c r="NFL66" s="41"/>
      <c r="NFM66" s="41"/>
      <c r="NFN66" s="41"/>
      <c r="NFO66" s="41"/>
      <c r="NFP66" s="41"/>
      <c r="NFQ66" s="41"/>
      <c r="NFR66" s="41"/>
      <c r="NFS66" s="41"/>
      <c r="NFT66" s="41"/>
      <c r="NFU66" s="41"/>
      <c r="NFV66" s="41"/>
      <c r="NFW66" s="41"/>
      <c r="NFX66" s="41"/>
      <c r="NFY66" s="41"/>
      <c r="NFZ66" s="41"/>
      <c r="NGA66" s="41"/>
      <c r="NGB66" s="41"/>
      <c r="NGC66" s="41"/>
      <c r="NGD66" s="41"/>
      <c r="NGE66" s="41"/>
      <c r="NGF66" s="41"/>
      <c r="NGG66" s="41"/>
      <c r="NGH66" s="41"/>
      <c r="NGI66" s="41"/>
      <c r="NGJ66" s="41"/>
      <c r="NGK66" s="41"/>
      <c r="NGL66" s="41"/>
      <c r="NGM66" s="41"/>
      <c r="NGN66" s="41"/>
      <c r="NGO66" s="41"/>
      <c r="NGP66" s="41"/>
      <c r="NGQ66" s="41"/>
      <c r="NGR66" s="41"/>
      <c r="NGS66" s="41"/>
      <c r="NGT66" s="41"/>
      <c r="NGU66" s="41"/>
      <c r="NGV66" s="41"/>
      <c r="NGW66" s="41"/>
      <c r="NGX66" s="41"/>
      <c r="NGY66" s="41"/>
      <c r="NGZ66" s="41"/>
      <c r="NHA66" s="41"/>
      <c r="NHB66" s="41"/>
      <c r="NHC66" s="41"/>
      <c r="NHD66" s="41"/>
      <c r="NHE66" s="41"/>
      <c r="NHF66" s="41"/>
      <c r="NHG66" s="41"/>
      <c r="NHH66" s="41"/>
      <c r="NHI66" s="41"/>
      <c r="NHJ66" s="41"/>
      <c r="NHK66" s="41"/>
      <c r="NHL66" s="41"/>
      <c r="NHM66" s="41"/>
      <c r="NHN66" s="41"/>
      <c r="NHO66" s="41"/>
      <c r="NHP66" s="41"/>
      <c r="NHQ66" s="41"/>
      <c r="NHR66" s="41"/>
      <c r="NHS66" s="41"/>
      <c r="NHT66" s="41"/>
      <c r="NHU66" s="41"/>
      <c r="NHV66" s="41"/>
      <c r="NHW66" s="41"/>
      <c r="NHX66" s="41"/>
      <c r="NHY66" s="41"/>
      <c r="NHZ66" s="41"/>
      <c r="NIA66" s="41"/>
      <c r="NIB66" s="41"/>
      <c r="NIC66" s="41"/>
      <c r="NID66" s="41"/>
      <c r="NIE66" s="41"/>
      <c r="NIF66" s="41"/>
      <c r="NIG66" s="41"/>
      <c r="NIH66" s="41"/>
      <c r="NII66" s="41"/>
      <c r="NIJ66" s="41"/>
      <c r="NIK66" s="41"/>
      <c r="NIL66" s="41"/>
      <c r="NIM66" s="41"/>
      <c r="NIN66" s="41"/>
      <c r="NIO66" s="41"/>
      <c r="NIP66" s="41"/>
      <c r="NIQ66" s="41"/>
      <c r="NIR66" s="41"/>
      <c r="NIS66" s="41"/>
      <c r="NIT66" s="41"/>
      <c r="NIU66" s="41"/>
      <c r="NIV66" s="41"/>
      <c r="NIW66" s="41"/>
      <c r="NIX66" s="41"/>
      <c r="NIY66" s="41"/>
      <c r="NIZ66" s="41"/>
      <c r="NJA66" s="41"/>
      <c r="NJB66" s="41"/>
      <c r="NJC66" s="41"/>
      <c r="NJD66" s="41"/>
      <c r="NJE66" s="41"/>
      <c r="NJF66" s="41"/>
      <c r="NJG66" s="41"/>
      <c r="NJH66" s="41"/>
      <c r="NJI66" s="41"/>
      <c r="NJJ66" s="41"/>
      <c r="NJK66" s="41"/>
      <c r="NJL66" s="41"/>
      <c r="NJM66" s="41"/>
      <c r="NJN66" s="41"/>
      <c r="NJO66" s="41"/>
      <c r="NJP66" s="41"/>
      <c r="NJQ66" s="41"/>
      <c r="NJR66" s="41"/>
      <c r="NJS66" s="41"/>
      <c r="NJT66" s="41"/>
      <c r="NJU66" s="41"/>
      <c r="NJV66" s="41"/>
      <c r="NJW66" s="41"/>
      <c r="NJX66" s="41"/>
      <c r="NJY66" s="41"/>
      <c r="NJZ66" s="41"/>
      <c r="NKA66" s="41"/>
      <c r="NKB66" s="41"/>
      <c r="NKC66" s="41"/>
      <c r="NKD66" s="41"/>
      <c r="NKE66" s="41"/>
      <c r="NKF66" s="41"/>
      <c r="NKG66" s="41"/>
      <c r="NKH66" s="41"/>
      <c r="NKI66" s="41"/>
      <c r="NKJ66" s="41"/>
      <c r="NKK66" s="41"/>
      <c r="NKL66" s="41"/>
      <c r="NKM66" s="41"/>
      <c r="NKN66" s="41"/>
      <c r="NKO66" s="41"/>
      <c r="NKP66" s="41"/>
      <c r="NKQ66" s="41"/>
      <c r="NKR66" s="41"/>
      <c r="NKS66" s="41"/>
      <c r="NKT66" s="41"/>
      <c r="NKU66" s="41"/>
      <c r="NKV66" s="41"/>
      <c r="NKW66" s="41"/>
      <c r="NKX66" s="41"/>
      <c r="NKY66" s="41"/>
      <c r="NKZ66" s="41"/>
      <c r="NLA66" s="41"/>
      <c r="NLB66" s="41"/>
      <c r="NLC66" s="41"/>
      <c r="NLD66" s="41"/>
      <c r="NLE66" s="41"/>
      <c r="NLF66" s="41"/>
      <c r="NLG66" s="41"/>
      <c r="NLH66" s="41"/>
      <c r="NLI66" s="41"/>
      <c r="NLJ66" s="41"/>
      <c r="NLK66" s="41"/>
      <c r="NLL66" s="41"/>
      <c r="NLM66" s="41"/>
      <c r="NLN66" s="41"/>
      <c r="NLO66" s="41"/>
      <c r="NLP66" s="41"/>
      <c r="NLQ66" s="41"/>
      <c r="NLR66" s="41"/>
      <c r="NLS66" s="41"/>
      <c r="NLT66" s="41"/>
      <c r="NLU66" s="41"/>
      <c r="NLV66" s="41"/>
      <c r="NLW66" s="41"/>
      <c r="NLX66" s="41"/>
      <c r="NLY66" s="41"/>
      <c r="NLZ66" s="41"/>
      <c r="NMA66" s="41"/>
      <c r="NMB66" s="41"/>
      <c r="NMC66" s="41"/>
      <c r="NMD66" s="41"/>
      <c r="NME66" s="41"/>
      <c r="NMF66" s="41"/>
      <c r="NMG66" s="41"/>
      <c r="NMH66" s="41"/>
      <c r="NMI66" s="41"/>
      <c r="NMJ66" s="41"/>
      <c r="NMK66" s="41"/>
      <c r="NML66" s="41"/>
      <c r="NMM66" s="41"/>
      <c r="NMN66" s="41"/>
      <c r="NMO66" s="41"/>
      <c r="NMP66" s="41"/>
      <c r="NMQ66" s="41"/>
      <c r="NMR66" s="41"/>
      <c r="NMS66" s="41"/>
      <c r="NMT66" s="41"/>
      <c r="NMU66" s="41"/>
      <c r="NMV66" s="41"/>
      <c r="NMW66" s="41"/>
      <c r="NMX66" s="41"/>
      <c r="NMY66" s="41"/>
      <c r="NMZ66" s="41"/>
      <c r="NNA66" s="41"/>
      <c r="NNB66" s="41"/>
      <c r="NNC66" s="41"/>
      <c r="NND66" s="41"/>
      <c r="NNE66" s="41"/>
      <c r="NNF66" s="41"/>
      <c r="NNG66" s="41"/>
      <c r="NNH66" s="41"/>
      <c r="NNI66" s="41"/>
      <c r="NNJ66" s="41"/>
      <c r="NNK66" s="41"/>
      <c r="NNL66" s="41"/>
      <c r="NNM66" s="41"/>
      <c r="NNN66" s="41"/>
      <c r="NNO66" s="41"/>
      <c r="NNP66" s="41"/>
      <c r="NNQ66" s="41"/>
      <c r="NNR66" s="41"/>
      <c r="NNS66" s="41"/>
      <c r="NNT66" s="41"/>
      <c r="NNU66" s="41"/>
      <c r="NNV66" s="41"/>
      <c r="NNW66" s="41"/>
      <c r="NNX66" s="41"/>
      <c r="NNY66" s="41"/>
      <c r="NNZ66" s="41"/>
      <c r="NOA66" s="41"/>
      <c r="NOB66" s="41"/>
      <c r="NOC66" s="41"/>
      <c r="NOD66" s="41"/>
      <c r="NOE66" s="41"/>
      <c r="NOF66" s="41"/>
      <c r="NOG66" s="41"/>
      <c r="NOH66" s="41"/>
      <c r="NOI66" s="41"/>
      <c r="NOJ66" s="41"/>
      <c r="NOK66" s="41"/>
      <c r="NOL66" s="41"/>
      <c r="NOM66" s="41"/>
      <c r="NON66" s="41"/>
      <c r="NOO66" s="41"/>
      <c r="NOP66" s="41"/>
      <c r="NOQ66" s="41"/>
      <c r="NOR66" s="41"/>
      <c r="NOS66" s="41"/>
      <c r="NOT66" s="41"/>
      <c r="NOU66" s="41"/>
      <c r="NOV66" s="41"/>
      <c r="NOW66" s="41"/>
      <c r="NOX66" s="41"/>
      <c r="NOY66" s="41"/>
      <c r="NOZ66" s="41"/>
      <c r="NPA66" s="41"/>
      <c r="NPB66" s="41"/>
      <c r="NPC66" s="41"/>
      <c r="NPD66" s="41"/>
      <c r="NPE66" s="41"/>
      <c r="NPF66" s="41"/>
      <c r="NPG66" s="41"/>
      <c r="NPH66" s="41"/>
      <c r="NPI66" s="41"/>
      <c r="NPJ66" s="41"/>
      <c r="NPK66" s="41"/>
      <c r="NPL66" s="41"/>
      <c r="NPM66" s="41"/>
      <c r="NPN66" s="41"/>
      <c r="NPO66" s="41"/>
      <c r="NPP66" s="41"/>
      <c r="NPQ66" s="41"/>
      <c r="NPR66" s="41"/>
      <c r="NPS66" s="41"/>
      <c r="NPT66" s="41"/>
      <c r="NPU66" s="41"/>
      <c r="NPV66" s="41"/>
      <c r="NPW66" s="41"/>
      <c r="NPX66" s="41"/>
      <c r="NPY66" s="41"/>
      <c r="NPZ66" s="41"/>
      <c r="NQA66" s="41"/>
      <c r="NQB66" s="41"/>
      <c r="NQC66" s="41"/>
      <c r="NQD66" s="41"/>
      <c r="NQE66" s="41"/>
      <c r="NQF66" s="41"/>
      <c r="NQG66" s="41"/>
      <c r="NQH66" s="41"/>
      <c r="NQI66" s="41"/>
      <c r="NQJ66" s="41"/>
      <c r="NQK66" s="41"/>
      <c r="NQL66" s="41"/>
      <c r="NQM66" s="41"/>
      <c r="NQN66" s="41"/>
      <c r="NQO66" s="41"/>
      <c r="NQP66" s="41"/>
      <c r="NQQ66" s="41"/>
      <c r="NQR66" s="41"/>
      <c r="NQS66" s="41"/>
      <c r="NQT66" s="41"/>
      <c r="NQU66" s="41"/>
      <c r="NQV66" s="41"/>
      <c r="NQW66" s="41"/>
      <c r="NQX66" s="41"/>
      <c r="NQY66" s="41"/>
      <c r="NQZ66" s="41"/>
      <c r="NRA66" s="41"/>
      <c r="NRB66" s="41"/>
      <c r="NRC66" s="41"/>
      <c r="NRD66" s="41"/>
      <c r="NRE66" s="41"/>
      <c r="NRF66" s="41"/>
      <c r="NRG66" s="41"/>
      <c r="NRH66" s="41"/>
      <c r="NRI66" s="41"/>
      <c r="NRJ66" s="41"/>
      <c r="NRK66" s="41"/>
      <c r="NRL66" s="41"/>
      <c r="NRM66" s="41"/>
      <c r="NRN66" s="41"/>
      <c r="NRO66" s="41"/>
      <c r="NRP66" s="41"/>
      <c r="NRQ66" s="41"/>
      <c r="NRR66" s="41"/>
      <c r="NRS66" s="41"/>
      <c r="NRT66" s="41"/>
      <c r="NRU66" s="41"/>
      <c r="NRV66" s="41"/>
      <c r="NRW66" s="41"/>
      <c r="NRX66" s="41"/>
      <c r="NRY66" s="41"/>
      <c r="NRZ66" s="41"/>
      <c r="NSA66" s="41"/>
      <c r="NSB66" s="41"/>
      <c r="NSC66" s="41"/>
      <c r="NSD66" s="41"/>
      <c r="NSE66" s="41"/>
      <c r="NSF66" s="41"/>
      <c r="NSG66" s="41"/>
      <c r="NSH66" s="41"/>
      <c r="NSI66" s="41"/>
      <c r="NSJ66" s="41"/>
      <c r="NSK66" s="41"/>
      <c r="NSL66" s="41"/>
      <c r="NSM66" s="41"/>
      <c r="NSN66" s="41"/>
      <c r="NSO66" s="41"/>
      <c r="NSP66" s="41"/>
      <c r="NSQ66" s="41"/>
      <c r="NSR66" s="41"/>
      <c r="NSS66" s="41"/>
      <c r="NST66" s="41"/>
      <c r="NSU66" s="41"/>
      <c r="NSV66" s="41"/>
      <c r="NSW66" s="41"/>
      <c r="NSX66" s="41"/>
      <c r="NSY66" s="41"/>
      <c r="NSZ66" s="41"/>
      <c r="NTA66" s="41"/>
      <c r="NTB66" s="41"/>
      <c r="NTC66" s="41"/>
      <c r="NTD66" s="41"/>
      <c r="NTE66" s="41"/>
      <c r="NTF66" s="41"/>
      <c r="NTG66" s="41"/>
      <c r="NTH66" s="41"/>
      <c r="NTI66" s="41"/>
      <c r="NTJ66" s="41"/>
      <c r="NTK66" s="41"/>
      <c r="NTL66" s="41"/>
      <c r="NTM66" s="41"/>
      <c r="NTN66" s="41"/>
      <c r="NTO66" s="41"/>
      <c r="NTP66" s="41"/>
      <c r="NTQ66" s="41"/>
      <c r="NTR66" s="41"/>
      <c r="NTS66" s="41"/>
      <c r="NTT66" s="41"/>
      <c r="NTU66" s="41"/>
      <c r="NTV66" s="41"/>
      <c r="NTW66" s="41"/>
      <c r="NTX66" s="41"/>
      <c r="NTY66" s="41"/>
      <c r="NTZ66" s="41"/>
      <c r="NUA66" s="41"/>
      <c r="NUB66" s="41"/>
      <c r="NUC66" s="41"/>
      <c r="NUD66" s="41"/>
      <c r="NUE66" s="41"/>
      <c r="NUF66" s="41"/>
      <c r="NUG66" s="41"/>
      <c r="NUH66" s="41"/>
      <c r="NUI66" s="41"/>
      <c r="NUJ66" s="41"/>
      <c r="NUK66" s="41"/>
      <c r="NUL66" s="41"/>
      <c r="NUM66" s="41"/>
      <c r="NUN66" s="41"/>
      <c r="NUO66" s="41"/>
      <c r="NUP66" s="41"/>
      <c r="NUQ66" s="41"/>
      <c r="NUR66" s="41"/>
      <c r="NUS66" s="41"/>
      <c r="NUT66" s="41"/>
      <c r="NUU66" s="41"/>
      <c r="NUV66" s="41"/>
      <c r="NUW66" s="41"/>
      <c r="NUX66" s="41"/>
      <c r="NUY66" s="41"/>
      <c r="NUZ66" s="41"/>
      <c r="NVA66" s="41"/>
      <c r="NVB66" s="41"/>
      <c r="NVC66" s="41"/>
      <c r="NVD66" s="41"/>
      <c r="NVE66" s="41"/>
      <c r="NVF66" s="41"/>
      <c r="NVG66" s="41"/>
      <c r="NVH66" s="41"/>
      <c r="NVI66" s="41"/>
      <c r="NVJ66" s="41"/>
      <c r="NVK66" s="41"/>
      <c r="NVL66" s="41"/>
      <c r="NVM66" s="41"/>
      <c r="NVN66" s="41"/>
      <c r="NVO66" s="41"/>
      <c r="NVP66" s="41"/>
      <c r="NVQ66" s="41"/>
      <c r="NVR66" s="41"/>
      <c r="NVS66" s="41"/>
      <c r="NVT66" s="41"/>
      <c r="NVU66" s="41"/>
      <c r="NVV66" s="41"/>
      <c r="NVW66" s="41"/>
      <c r="NVX66" s="41"/>
      <c r="NVY66" s="41"/>
      <c r="NVZ66" s="41"/>
      <c r="NWA66" s="41"/>
      <c r="NWB66" s="41"/>
      <c r="NWC66" s="41"/>
      <c r="NWD66" s="41"/>
      <c r="NWE66" s="41"/>
      <c r="NWF66" s="41"/>
      <c r="NWG66" s="41"/>
      <c r="NWH66" s="41"/>
      <c r="NWI66" s="41"/>
      <c r="NWJ66" s="41"/>
      <c r="NWK66" s="41"/>
      <c r="NWL66" s="41"/>
      <c r="NWM66" s="41"/>
      <c r="NWN66" s="41"/>
      <c r="NWO66" s="41"/>
      <c r="NWP66" s="41"/>
      <c r="NWQ66" s="41"/>
      <c r="NWR66" s="41"/>
      <c r="NWS66" s="41"/>
      <c r="NWT66" s="41"/>
      <c r="NWU66" s="41"/>
      <c r="NWV66" s="41"/>
      <c r="NWW66" s="41"/>
      <c r="NWX66" s="41"/>
      <c r="NWY66" s="41"/>
      <c r="NWZ66" s="41"/>
      <c r="NXA66" s="41"/>
      <c r="NXB66" s="41"/>
      <c r="NXC66" s="41"/>
      <c r="NXD66" s="41"/>
      <c r="NXE66" s="41"/>
      <c r="NXF66" s="41"/>
      <c r="NXG66" s="41"/>
      <c r="NXH66" s="41"/>
      <c r="NXI66" s="41"/>
      <c r="NXJ66" s="41"/>
      <c r="NXK66" s="41"/>
      <c r="NXL66" s="41"/>
      <c r="NXM66" s="41"/>
      <c r="NXN66" s="41"/>
      <c r="NXO66" s="41"/>
      <c r="NXP66" s="41"/>
      <c r="NXQ66" s="41"/>
      <c r="NXR66" s="41"/>
      <c r="NXS66" s="41"/>
      <c r="NXT66" s="41"/>
      <c r="NXU66" s="41"/>
      <c r="NXV66" s="41"/>
      <c r="NXW66" s="41"/>
      <c r="NXX66" s="41"/>
      <c r="NXY66" s="41"/>
      <c r="NXZ66" s="41"/>
      <c r="NYA66" s="41"/>
      <c r="NYB66" s="41"/>
      <c r="NYC66" s="41"/>
      <c r="NYD66" s="41"/>
      <c r="NYE66" s="41"/>
      <c r="NYF66" s="41"/>
      <c r="NYG66" s="41"/>
      <c r="NYH66" s="41"/>
      <c r="NYI66" s="41"/>
      <c r="NYJ66" s="41"/>
      <c r="NYK66" s="41"/>
      <c r="NYL66" s="41"/>
      <c r="NYM66" s="41"/>
      <c r="NYN66" s="41"/>
      <c r="NYO66" s="41"/>
      <c r="NYP66" s="41"/>
      <c r="NYQ66" s="41"/>
      <c r="NYR66" s="41"/>
      <c r="NYS66" s="41"/>
      <c r="NYT66" s="41"/>
      <c r="NYU66" s="41"/>
      <c r="NYV66" s="41"/>
      <c r="NYW66" s="41"/>
      <c r="NYX66" s="41"/>
      <c r="NYY66" s="41"/>
      <c r="NYZ66" s="41"/>
      <c r="NZA66" s="41"/>
      <c r="NZB66" s="41"/>
      <c r="NZC66" s="41"/>
      <c r="NZD66" s="41"/>
      <c r="NZE66" s="41"/>
      <c r="NZF66" s="41"/>
      <c r="NZG66" s="41"/>
      <c r="NZH66" s="41"/>
      <c r="NZI66" s="41"/>
      <c r="NZJ66" s="41"/>
      <c r="NZK66" s="41"/>
      <c r="NZL66" s="41"/>
      <c r="NZM66" s="41"/>
      <c r="NZN66" s="41"/>
      <c r="NZO66" s="41"/>
      <c r="NZP66" s="41"/>
      <c r="NZQ66" s="41"/>
      <c r="NZR66" s="41"/>
      <c r="NZS66" s="41"/>
      <c r="NZT66" s="41"/>
      <c r="NZU66" s="41"/>
      <c r="NZV66" s="41"/>
      <c r="NZW66" s="41"/>
      <c r="NZX66" s="41"/>
      <c r="NZY66" s="41"/>
      <c r="NZZ66" s="41"/>
      <c r="OAA66" s="41"/>
      <c r="OAB66" s="41"/>
      <c r="OAC66" s="41"/>
      <c r="OAD66" s="41"/>
      <c r="OAE66" s="41"/>
      <c r="OAF66" s="41"/>
      <c r="OAG66" s="41"/>
      <c r="OAH66" s="41"/>
      <c r="OAI66" s="41"/>
      <c r="OAJ66" s="41"/>
      <c r="OAK66" s="41"/>
      <c r="OAL66" s="41"/>
      <c r="OAM66" s="41"/>
      <c r="OAN66" s="41"/>
      <c r="OAO66" s="41"/>
      <c r="OAP66" s="41"/>
      <c r="OAQ66" s="41"/>
      <c r="OAR66" s="41"/>
      <c r="OAS66" s="41"/>
      <c r="OAT66" s="41"/>
      <c r="OAU66" s="41"/>
      <c r="OAV66" s="41"/>
      <c r="OAW66" s="41"/>
      <c r="OAX66" s="41"/>
      <c r="OAY66" s="41"/>
      <c r="OAZ66" s="41"/>
      <c r="OBA66" s="41"/>
      <c r="OBB66" s="41"/>
      <c r="OBC66" s="41"/>
      <c r="OBD66" s="41"/>
      <c r="OBE66" s="41"/>
      <c r="OBF66" s="41"/>
      <c r="OBG66" s="41"/>
      <c r="OBH66" s="41"/>
      <c r="OBI66" s="41"/>
      <c r="OBJ66" s="41"/>
      <c r="OBK66" s="41"/>
      <c r="OBL66" s="41"/>
      <c r="OBM66" s="41"/>
      <c r="OBN66" s="41"/>
      <c r="OBO66" s="41"/>
      <c r="OBP66" s="41"/>
      <c r="OBQ66" s="41"/>
      <c r="OBR66" s="41"/>
      <c r="OBS66" s="41"/>
      <c r="OBT66" s="41"/>
      <c r="OBU66" s="41"/>
      <c r="OBV66" s="41"/>
      <c r="OBW66" s="41"/>
      <c r="OBX66" s="41"/>
      <c r="OBY66" s="41"/>
      <c r="OBZ66" s="41"/>
      <c r="OCA66" s="41"/>
      <c r="OCB66" s="41"/>
      <c r="OCC66" s="41"/>
      <c r="OCD66" s="41"/>
      <c r="OCE66" s="41"/>
      <c r="OCF66" s="41"/>
      <c r="OCG66" s="41"/>
      <c r="OCH66" s="41"/>
      <c r="OCI66" s="41"/>
      <c r="OCJ66" s="41"/>
      <c r="OCK66" s="41"/>
      <c r="OCL66" s="41"/>
      <c r="OCM66" s="41"/>
      <c r="OCN66" s="41"/>
      <c r="OCO66" s="41"/>
      <c r="OCP66" s="41"/>
      <c r="OCQ66" s="41"/>
      <c r="OCR66" s="41"/>
      <c r="OCS66" s="41"/>
      <c r="OCT66" s="41"/>
      <c r="OCU66" s="41"/>
      <c r="OCV66" s="41"/>
      <c r="OCW66" s="41"/>
      <c r="OCX66" s="41"/>
      <c r="OCY66" s="41"/>
      <c r="OCZ66" s="41"/>
      <c r="ODA66" s="41"/>
      <c r="ODB66" s="41"/>
      <c r="ODC66" s="41"/>
      <c r="ODD66" s="41"/>
      <c r="ODE66" s="41"/>
      <c r="ODF66" s="41"/>
      <c r="ODG66" s="41"/>
      <c r="ODH66" s="41"/>
      <c r="ODI66" s="41"/>
      <c r="ODJ66" s="41"/>
      <c r="ODK66" s="41"/>
      <c r="ODL66" s="41"/>
      <c r="ODM66" s="41"/>
      <c r="ODN66" s="41"/>
      <c r="ODO66" s="41"/>
      <c r="ODP66" s="41"/>
      <c r="ODQ66" s="41"/>
      <c r="ODR66" s="41"/>
      <c r="ODS66" s="41"/>
      <c r="ODT66" s="41"/>
      <c r="ODU66" s="41"/>
      <c r="ODV66" s="41"/>
      <c r="ODW66" s="41"/>
      <c r="ODX66" s="41"/>
      <c r="ODY66" s="41"/>
      <c r="ODZ66" s="41"/>
      <c r="OEA66" s="41"/>
      <c r="OEB66" s="41"/>
      <c r="OEC66" s="41"/>
      <c r="OED66" s="41"/>
      <c r="OEE66" s="41"/>
      <c r="OEF66" s="41"/>
      <c r="OEG66" s="41"/>
      <c r="OEH66" s="41"/>
      <c r="OEI66" s="41"/>
      <c r="OEJ66" s="41"/>
      <c r="OEK66" s="41"/>
      <c r="OEL66" s="41"/>
      <c r="OEM66" s="41"/>
      <c r="OEN66" s="41"/>
      <c r="OEO66" s="41"/>
      <c r="OEP66" s="41"/>
      <c r="OEQ66" s="41"/>
      <c r="OER66" s="41"/>
      <c r="OES66" s="41"/>
      <c r="OET66" s="41"/>
      <c r="OEU66" s="41"/>
      <c r="OEV66" s="41"/>
      <c r="OEW66" s="41"/>
      <c r="OEX66" s="41"/>
      <c r="OEY66" s="41"/>
      <c r="OEZ66" s="41"/>
      <c r="OFA66" s="41"/>
      <c r="OFB66" s="41"/>
      <c r="OFC66" s="41"/>
      <c r="OFD66" s="41"/>
      <c r="OFE66" s="41"/>
      <c r="OFF66" s="41"/>
      <c r="OFG66" s="41"/>
      <c r="OFH66" s="41"/>
      <c r="OFI66" s="41"/>
      <c r="OFJ66" s="41"/>
      <c r="OFK66" s="41"/>
      <c r="OFL66" s="41"/>
      <c r="OFM66" s="41"/>
      <c r="OFN66" s="41"/>
      <c r="OFO66" s="41"/>
      <c r="OFP66" s="41"/>
      <c r="OFQ66" s="41"/>
      <c r="OFR66" s="41"/>
      <c r="OFS66" s="41"/>
      <c r="OFT66" s="41"/>
      <c r="OFU66" s="41"/>
      <c r="OFV66" s="41"/>
      <c r="OFW66" s="41"/>
      <c r="OFX66" s="41"/>
      <c r="OFY66" s="41"/>
      <c r="OFZ66" s="41"/>
      <c r="OGA66" s="41"/>
      <c r="OGB66" s="41"/>
      <c r="OGC66" s="41"/>
      <c r="OGD66" s="41"/>
      <c r="OGE66" s="41"/>
      <c r="OGF66" s="41"/>
      <c r="OGG66" s="41"/>
      <c r="OGH66" s="41"/>
      <c r="OGI66" s="41"/>
      <c r="OGJ66" s="41"/>
      <c r="OGK66" s="41"/>
      <c r="OGL66" s="41"/>
      <c r="OGM66" s="41"/>
      <c r="OGN66" s="41"/>
      <c r="OGO66" s="41"/>
      <c r="OGP66" s="41"/>
      <c r="OGQ66" s="41"/>
      <c r="OGR66" s="41"/>
      <c r="OGS66" s="41"/>
      <c r="OGT66" s="41"/>
      <c r="OGU66" s="41"/>
      <c r="OGV66" s="41"/>
      <c r="OGW66" s="41"/>
      <c r="OGX66" s="41"/>
      <c r="OGY66" s="41"/>
      <c r="OGZ66" s="41"/>
      <c r="OHA66" s="41"/>
      <c r="OHB66" s="41"/>
      <c r="OHC66" s="41"/>
      <c r="OHD66" s="41"/>
      <c r="OHE66" s="41"/>
      <c r="OHF66" s="41"/>
      <c r="OHG66" s="41"/>
      <c r="OHH66" s="41"/>
      <c r="OHI66" s="41"/>
      <c r="OHJ66" s="41"/>
      <c r="OHK66" s="41"/>
      <c r="OHL66" s="41"/>
      <c r="OHM66" s="41"/>
      <c r="OHN66" s="41"/>
      <c r="OHO66" s="41"/>
      <c r="OHP66" s="41"/>
      <c r="OHQ66" s="41"/>
      <c r="OHR66" s="41"/>
      <c r="OHS66" s="41"/>
      <c r="OHT66" s="41"/>
      <c r="OHU66" s="41"/>
      <c r="OHV66" s="41"/>
      <c r="OHW66" s="41"/>
      <c r="OHX66" s="41"/>
      <c r="OHY66" s="41"/>
      <c r="OHZ66" s="41"/>
      <c r="OIA66" s="41"/>
      <c r="OIB66" s="41"/>
      <c r="OIC66" s="41"/>
      <c r="OID66" s="41"/>
      <c r="OIE66" s="41"/>
      <c r="OIF66" s="41"/>
      <c r="OIG66" s="41"/>
      <c r="OIH66" s="41"/>
      <c r="OII66" s="41"/>
      <c r="OIJ66" s="41"/>
      <c r="OIK66" s="41"/>
      <c r="OIL66" s="41"/>
      <c r="OIM66" s="41"/>
      <c r="OIN66" s="41"/>
      <c r="OIO66" s="41"/>
      <c r="OIP66" s="41"/>
      <c r="OIQ66" s="41"/>
      <c r="OIR66" s="41"/>
      <c r="OIS66" s="41"/>
      <c r="OIT66" s="41"/>
      <c r="OIU66" s="41"/>
      <c r="OIV66" s="41"/>
      <c r="OIW66" s="41"/>
      <c r="OIX66" s="41"/>
      <c r="OIY66" s="41"/>
      <c r="OIZ66" s="41"/>
      <c r="OJA66" s="41"/>
      <c r="OJB66" s="41"/>
      <c r="OJC66" s="41"/>
      <c r="OJD66" s="41"/>
      <c r="OJE66" s="41"/>
      <c r="OJF66" s="41"/>
      <c r="OJG66" s="41"/>
      <c r="OJH66" s="41"/>
      <c r="OJI66" s="41"/>
      <c r="OJJ66" s="41"/>
      <c r="OJK66" s="41"/>
      <c r="OJL66" s="41"/>
      <c r="OJM66" s="41"/>
      <c r="OJN66" s="41"/>
      <c r="OJO66" s="41"/>
      <c r="OJP66" s="41"/>
      <c r="OJQ66" s="41"/>
      <c r="OJR66" s="41"/>
      <c r="OJS66" s="41"/>
      <c r="OJT66" s="41"/>
      <c r="OJU66" s="41"/>
      <c r="OJV66" s="41"/>
      <c r="OJW66" s="41"/>
      <c r="OJX66" s="41"/>
      <c r="OJY66" s="41"/>
      <c r="OJZ66" s="41"/>
      <c r="OKA66" s="41"/>
      <c r="OKB66" s="41"/>
      <c r="OKC66" s="41"/>
      <c r="OKD66" s="41"/>
      <c r="OKE66" s="41"/>
      <c r="OKF66" s="41"/>
      <c r="OKG66" s="41"/>
      <c r="OKH66" s="41"/>
      <c r="OKI66" s="41"/>
      <c r="OKJ66" s="41"/>
      <c r="OKK66" s="41"/>
      <c r="OKL66" s="41"/>
      <c r="OKM66" s="41"/>
      <c r="OKN66" s="41"/>
      <c r="OKO66" s="41"/>
      <c r="OKP66" s="41"/>
      <c r="OKQ66" s="41"/>
      <c r="OKR66" s="41"/>
      <c r="OKS66" s="41"/>
      <c r="OKT66" s="41"/>
      <c r="OKU66" s="41"/>
      <c r="OKV66" s="41"/>
      <c r="OKW66" s="41"/>
      <c r="OKX66" s="41"/>
      <c r="OKY66" s="41"/>
      <c r="OKZ66" s="41"/>
      <c r="OLA66" s="41"/>
      <c r="OLB66" s="41"/>
      <c r="OLC66" s="41"/>
      <c r="OLD66" s="41"/>
      <c r="OLE66" s="41"/>
      <c r="OLF66" s="41"/>
      <c r="OLG66" s="41"/>
      <c r="OLH66" s="41"/>
      <c r="OLI66" s="41"/>
      <c r="OLJ66" s="41"/>
      <c r="OLK66" s="41"/>
      <c r="OLL66" s="41"/>
      <c r="OLM66" s="41"/>
      <c r="OLN66" s="41"/>
      <c r="OLO66" s="41"/>
      <c r="OLP66" s="41"/>
      <c r="OLQ66" s="41"/>
      <c r="OLR66" s="41"/>
      <c r="OLS66" s="41"/>
      <c r="OLT66" s="41"/>
      <c r="OLU66" s="41"/>
      <c r="OLV66" s="41"/>
      <c r="OLW66" s="41"/>
      <c r="OLX66" s="41"/>
      <c r="OLY66" s="41"/>
      <c r="OLZ66" s="41"/>
      <c r="OMA66" s="41"/>
      <c r="OMB66" s="41"/>
      <c r="OMC66" s="41"/>
      <c r="OMD66" s="41"/>
      <c r="OME66" s="41"/>
      <c r="OMF66" s="41"/>
      <c r="OMG66" s="41"/>
      <c r="OMH66" s="41"/>
      <c r="OMI66" s="41"/>
      <c r="OMJ66" s="41"/>
      <c r="OMK66" s="41"/>
      <c r="OML66" s="41"/>
      <c r="OMM66" s="41"/>
      <c r="OMN66" s="41"/>
      <c r="OMO66" s="41"/>
      <c r="OMP66" s="41"/>
      <c r="OMQ66" s="41"/>
      <c r="OMR66" s="41"/>
      <c r="OMS66" s="41"/>
      <c r="OMT66" s="41"/>
      <c r="OMU66" s="41"/>
      <c r="OMV66" s="41"/>
      <c r="OMW66" s="41"/>
      <c r="OMX66" s="41"/>
      <c r="OMY66" s="41"/>
      <c r="OMZ66" s="41"/>
      <c r="ONA66" s="41"/>
      <c r="ONB66" s="41"/>
      <c r="ONC66" s="41"/>
      <c r="OND66" s="41"/>
      <c r="ONE66" s="41"/>
      <c r="ONF66" s="41"/>
      <c r="ONG66" s="41"/>
      <c r="ONH66" s="41"/>
      <c r="ONI66" s="41"/>
      <c r="ONJ66" s="41"/>
      <c r="ONK66" s="41"/>
      <c r="ONL66" s="41"/>
      <c r="ONM66" s="41"/>
      <c r="ONN66" s="41"/>
      <c r="ONO66" s="41"/>
      <c r="ONP66" s="41"/>
      <c r="ONQ66" s="41"/>
      <c r="ONR66" s="41"/>
      <c r="ONS66" s="41"/>
      <c r="ONT66" s="41"/>
      <c r="ONU66" s="41"/>
      <c r="ONV66" s="41"/>
      <c r="ONW66" s="41"/>
      <c r="ONX66" s="41"/>
      <c r="ONY66" s="41"/>
      <c r="ONZ66" s="41"/>
      <c r="OOA66" s="41"/>
      <c r="OOB66" s="41"/>
      <c r="OOC66" s="41"/>
      <c r="OOD66" s="41"/>
      <c r="OOE66" s="41"/>
      <c r="OOF66" s="41"/>
      <c r="OOG66" s="41"/>
      <c r="OOH66" s="41"/>
      <c r="OOI66" s="41"/>
      <c r="OOJ66" s="41"/>
      <c r="OOK66" s="41"/>
      <c r="OOL66" s="41"/>
      <c r="OOM66" s="41"/>
      <c r="OON66" s="41"/>
      <c r="OOO66" s="41"/>
      <c r="OOP66" s="41"/>
      <c r="OOQ66" s="41"/>
      <c r="OOR66" s="41"/>
      <c r="OOS66" s="41"/>
      <c r="OOT66" s="41"/>
      <c r="OOU66" s="41"/>
      <c r="OOV66" s="41"/>
      <c r="OOW66" s="41"/>
      <c r="OOX66" s="41"/>
      <c r="OOY66" s="41"/>
      <c r="OOZ66" s="41"/>
      <c r="OPA66" s="41"/>
      <c r="OPB66" s="41"/>
      <c r="OPC66" s="41"/>
      <c r="OPD66" s="41"/>
      <c r="OPE66" s="41"/>
      <c r="OPF66" s="41"/>
      <c r="OPG66" s="41"/>
      <c r="OPH66" s="41"/>
      <c r="OPI66" s="41"/>
      <c r="OPJ66" s="41"/>
      <c r="OPK66" s="41"/>
      <c r="OPL66" s="41"/>
      <c r="OPM66" s="41"/>
      <c r="OPN66" s="41"/>
      <c r="OPO66" s="41"/>
      <c r="OPP66" s="41"/>
      <c r="OPQ66" s="41"/>
      <c r="OPR66" s="41"/>
      <c r="OPS66" s="41"/>
      <c r="OPT66" s="41"/>
      <c r="OPU66" s="41"/>
      <c r="OPV66" s="41"/>
      <c r="OPW66" s="41"/>
      <c r="OPX66" s="41"/>
      <c r="OPY66" s="41"/>
      <c r="OPZ66" s="41"/>
      <c r="OQA66" s="41"/>
      <c r="OQB66" s="41"/>
      <c r="OQC66" s="41"/>
      <c r="OQD66" s="41"/>
      <c r="OQE66" s="41"/>
      <c r="OQF66" s="41"/>
      <c r="OQG66" s="41"/>
      <c r="OQH66" s="41"/>
      <c r="OQI66" s="41"/>
      <c r="OQJ66" s="41"/>
      <c r="OQK66" s="41"/>
      <c r="OQL66" s="41"/>
      <c r="OQM66" s="41"/>
      <c r="OQN66" s="41"/>
      <c r="OQO66" s="41"/>
      <c r="OQP66" s="41"/>
      <c r="OQQ66" s="41"/>
      <c r="OQR66" s="41"/>
      <c r="OQS66" s="41"/>
      <c r="OQT66" s="41"/>
      <c r="OQU66" s="41"/>
      <c r="OQV66" s="41"/>
      <c r="OQW66" s="41"/>
      <c r="OQX66" s="41"/>
      <c r="OQY66" s="41"/>
      <c r="OQZ66" s="41"/>
      <c r="ORA66" s="41"/>
      <c r="ORB66" s="41"/>
      <c r="ORC66" s="41"/>
      <c r="ORD66" s="41"/>
      <c r="ORE66" s="41"/>
      <c r="ORF66" s="41"/>
      <c r="ORG66" s="41"/>
      <c r="ORH66" s="41"/>
      <c r="ORI66" s="41"/>
      <c r="ORJ66" s="41"/>
      <c r="ORK66" s="41"/>
      <c r="ORL66" s="41"/>
      <c r="ORM66" s="41"/>
      <c r="ORN66" s="41"/>
      <c r="ORO66" s="41"/>
      <c r="ORP66" s="41"/>
      <c r="ORQ66" s="41"/>
      <c r="ORR66" s="41"/>
      <c r="ORS66" s="41"/>
      <c r="ORT66" s="41"/>
      <c r="ORU66" s="41"/>
      <c r="ORV66" s="41"/>
      <c r="ORW66" s="41"/>
      <c r="ORX66" s="41"/>
      <c r="ORY66" s="41"/>
      <c r="ORZ66" s="41"/>
      <c r="OSA66" s="41"/>
      <c r="OSB66" s="41"/>
      <c r="OSC66" s="41"/>
      <c r="OSD66" s="41"/>
      <c r="OSE66" s="41"/>
      <c r="OSF66" s="41"/>
      <c r="OSG66" s="41"/>
      <c r="OSH66" s="41"/>
      <c r="OSI66" s="41"/>
      <c r="OSJ66" s="41"/>
      <c r="OSK66" s="41"/>
      <c r="OSL66" s="41"/>
      <c r="OSM66" s="41"/>
      <c r="OSN66" s="41"/>
      <c r="OSO66" s="41"/>
      <c r="OSP66" s="41"/>
      <c r="OSQ66" s="41"/>
      <c r="OSR66" s="41"/>
      <c r="OSS66" s="41"/>
      <c r="OST66" s="41"/>
      <c r="OSU66" s="41"/>
      <c r="OSV66" s="41"/>
      <c r="OSW66" s="41"/>
      <c r="OSX66" s="41"/>
      <c r="OSY66" s="41"/>
      <c r="OSZ66" s="41"/>
      <c r="OTA66" s="41"/>
      <c r="OTB66" s="41"/>
      <c r="OTC66" s="41"/>
      <c r="OTD66" s="41"/>
      <c r="OTE66" s="41"/>
      <c r="OTF66" s="41"/>
      <c r="OTG66" s="41"/>
      <c r="OTH66" s="41"/>
      <c r="OTI66" s="41"/>
      <c r="OTJ66" s="41"/>
      <c r="OTK66" s="41"/>
      <c r="OTL66" s="41"/>
      <c r="OTM66" s="41"/>
      <c r="OTN66" s="41"/>
      <c r="OTO66" s="41"/>
      <c r="OTP66" s="41"/>
      <c r="OTQ66" s="41"/>
      <c r="OTR66" s="41"/>
      <c r="OTS66" s="41"/>
      <c r="OTT66" s="41"/>
      <c r="OTU66" s="41"/>
      <c r="OTV66" s="41"/>
      <c r="OTW66" s="41"/>
      <c r="OTX66" s="41"/>
      <c r="OTY66" s="41"/>
      <c r="OTZ66" s="41"/>
      <c r="OUA66" s="41"/>
      <c r="OUB66" s="41"/>
      <c r="OUC66" s="41"/>
      <c r="OUD66" s="41"/>
      <c r="OUE66" s="41"/>
      <c r="OUF66" s="41"/>
      <c r="OUG66" s="41"/>
      <c r="OUH66" s="41"/>
      <c r="OUI66" s="41"/>
      <c r="OUJ66" s="41"/>
      <c r="OUK66" s="41"/>
      <c r="OUL66" s="41"/>
      <c r="OUM66" s="41"/>
      <c r="OUN66" s="41"/>
      <c r="OUO66" s="41"/>
      <c r="OUP66" s="41"/>
      <c r="OUQ66" s="41"/>
      <c r="OUR66" s="41"/>
      <c r="OUS66" s="41"/>
      <c r="OUT66" s="41"/>
      <c r="OUU66" s="41"/>
      <c r="OUV66" s="41"/>
      <c r="OUW66" s="41"/>
      <c r="OUX66" s="41"/>
      <c r="OUY66" s="41"/>
      <c r="OUZ66" s="41"/>
      <c r="OVA66" s="41"/>
      <c r="OVB66" s="41"/>
      <c r="OVC66" s="41"/>
      <c r="OVD66" s="41"/>
      <c r="OVE66" s="41"/>
      <c r="OVF66" s="41"/>
      <c r="OVG66" s="41"/>
      <c r="OVH66" s="41"/>
      <c r="OVI66" s="41"/>
      <c r="OVJ66" s="41"/>
      <c r="OVK66" s="41"/>
      <c r="OVL66" s="41"/>
      <c r="OVM66" s="41"/>
      <c r="OVN66" s="41"/>
      <c r="OVO66" s="41"/>
      <c r="OVP66" s="41"/>
      <c r="OVQ66" s="41"/>
      <c r="OVR66" s="41"/>
      <c r="OVS66" s="41"/>
      <c r="OVT66" s="41"/>
      <c r="OVU66" s="41"/>
      <c r="OVV66" s="41"/>
      <c r="OVW66" s="41"/>
      <c r="OVX66" s="41"/>
      <c r="OVY66" s="41"/>
      <c r="OVZ66" s="41"/>
      <c r="OWA66" s="41"/>
      <c r="OWB66" s="41"/>
      <c r="OWC66" s="41"/>
      <c r="OWD66" s="41"/>
      <c r="OWE66" s="41"/>
      <c r="OWF66" s="41"/>
      <c r="OWG66" s="41"/>
      <c r="OWH66" s="41"/>
      <c r="OWI66" s="41"/>
      <c r="OWJ66" s="41"/>
      <c r="OWK66" s="41"/>
      <c r="OWL66" s="41"/>
      <c r="OWM66" s="41"/>
      <c r="OWN66" s="41"/>
      <c r="OWO66" s="41"/>
      <c r="OWP66" s="41"/>
      <c r="OWQ66" s="41"/>
      <c r="OWR66" s="41"/>
      <c r="OWS66" s="41"/>
      <c r="OWT66" s="41"/>
      <c r="OWU66" s="41"/>
      <c r="OWV66" s="41"/>
      <c r="OWW66" s="41"/>
      <c r="OWX66" s="41"/>
      <c r="OWY66" s="41"/>
      <c r="OWZ66" s="41"/>
      <c r="OXA66" s="41"/>
      <c r="OXB66" s="41"/>
      <c r="OXC66" s="41"/>
      <c r="OXD66" s="41"/>
      <c r="OXE66" s="41"/>
      <c r="OXF66" s="41"/>
      <c r="OXG66" s="41"/>
      <c r="OXH66" s="41"/>
      <c r="OXI66" s="41"/>
      <c r="OXJ66" s="41"/>
      <c r="OXK66" s="41"/>
      <c r="OXL66" s="41"/>
      <c r="OXM66" s="41"/>
      <c r="OXN66" s="41"/>
      <c r="OXO66" s="41"/>
      <c r="OXP66" s="41"/>
      <c r="OXQ66" s="41"/>
      <c r="OXR66" s="41"/>
      <c r="OXS66" s="41"/>
      <c r="OXT66" s="41"/>
      <c r="OXU66" s="41"/>
      <c r="OXV66" s="41"/>
      <c r="OXW66" s="41"/>
      <c r="OXX66" s="41"/>
      <c r="OXY66" s="41"/>
      <c r="OXZ66" s="41"/>
      <c r="OYA66" s="41"/>
      <c r="OYB66" s="41"/>
      <c r="OYC66" s="41"/>
      <c r="OYD66" s="41"/>
      <c r="OYE66" s="41"/>
      <c r="OYF66" s="41"/>
      <c r="OYG66" s="41"/>
      <c r="OYH66" s="41"/>
      <c r="OYI66" s="41"/>
      <c r="OYJ66" s="41"/>
      <c r="OYK66" s="41"/>
      <c r="OYL66" s="41"/>
      <c r="OYM66" s="41"/>
      <c r="OYN66" s="41"/>
      <c r="OYO66" s="41"/>
      <c r="OYP66" s="41"/>
      <c r="OYQ66" s="41"/>
      <c r="OYR66" s="41"/>
      <c r="OYS66" s="41"/>
      <c r="OYT66" s="41"/>
      <c r="OYU66" s="41"/>
      <c r="OYV66" s="41"/>
      <c r="OYW66" s="41"/>
      <c r="OYX66" s="41"/>
      <c r="OYY66" s="41"/>
      <c r="OYZ66" s="41"/>
      <c r="OZA66" s="41"/>
      <c r="OZB66" s="41"/>
      <c r="OZC66" s="41"/>
      <c r="OZD66" s="41"/>
      <c r="OZE66" s="41"/>
      <c r="OZF66" s="41"/>
      <c r="OZG66" s="41"/>
      <c r="OZH66" s="41"/>
      <c r="OZI66" s="41"/>
      <c r="OZJ66" s="41"/>
      <c r="OZK66" s="41"/>
      <c r="OZL66" s="41"/>
      <c r="OZM66" s="41"/>
      <c r="OZN66" s="41"/>
      <c r="OZO66" s="41"/>
      <c r="OZP66" s="41"/>
      <c r="OZQ66" s="41"/>
      <c r="OZR66" s="41"/>
      <c r="OZS66" s="41"/>
      <c r="OZT66" s="41"/>
      <c r="OZU66" s="41"/>
      <c r="OZV66" s="41"/>
      <c r="OZW66" s="41"/>
      <c r="OZX66" s="41"/>
      <c r="OZY66" s="41"/>
      <c r="OZZ66" s="41"/>
      <c r="PAA66" s="41"/>
      <c r="PAB66" s="41"/>
      <c r="PAC66" s="41"/>
      <c r="PAD66" s="41"/>
      <c r="PAE66" s="41"/>
      <c r="PAF66" s="41"/>
      <c r="PAG66" s="41"/>
      <c r="PAH66" s="41"/>
      <c r="PAI66" s="41"/>
      <c r="PAJ66" s="41"/>
      <c r="PAK66" s="41"/>
      <c r="PAL66" s="41"/>
      <c r="PAM66" s="41"/>
      <c r="PAN66" s="41"/>
      <c r="PAO66" s="41"/>
      <c r="PAP66" s="41"/>
      <c r="PAQ66" s="41"/>
      <c r="PAR66" s="41"/>
      <c r="PAS66" s="41"/>
      <c r="PAT66" s="41"/>
      <c r="PAU66" s="41"/>
      <c r="PAV66" s="41"/>
      <c r="PAW66" s="41"/>
      <c r="PAX66" s="41"/>
      <c r="PAY66" s="41"/>
      <c r="PAZ66" s="41"/>
      <c r="PBA66" s="41"/>
      <c r="PBB66" s="41"/>
      <c r="PBC66" s="41"/>
      <c r="PBD66" s="41"/>
      <c r="PBE66" s="41"/>
      <c r="PBF66" s="41"/>
      <c r="PBG66" s="41"/>
      <c r="PBH66" s="41"/>
      <c r="PBI66" s="41"/>
      <c r="PBJ66" s="41"/>
      <c r="PBK66" s="41"/>
      <c r="PBL66" s="41"/>
      <c r="PBM66" s="41"/>
      <c r="PBN66" s="41"/>
      <c r="PBO66" s="41"/>
      <c r="PBP66" s="41"/>
      <c r="PBQ66" s="41"/>
      <c r="PBR66" s="41"/>
      <c r="PBS66" s="41"/>
      <c r="PBT66" s="41"/>
      <c r="PBU66" s="41"/>
      <c r="PBV66" s="41"/>
      <c r="PBW66" s="41"/>
      <c r="PBX66" s="41"/>
      <c r="PBY66" s="41"/>
      <c r="PBZ66" s="41"/>
      <c r="PCA66" s="41"/>
      <c r="PCB66" s="41"/>
      <c r="PCC66" s="41"/>
      <c r="PCD66" s="41"/>
      <c r="PCE66" s="41"/>
      <c r="PCF66" s="41"/>
      <c r="PCG66" s="41"/>
      <c r="PCH66" s="41"/>
      <c r="PCI66" s="41"/>
      <c r="PCJ66" s="41"/>
      <c r="PCK66" s="41"/>
      <c r="PCL66" s="41"/>
      <c r="PCM66" s="41"/>
      <c r="PCN66" s="41"/>
      <c r="PCO66" s="41"/>
      <c r="PCP66" s="41"/>
      <c r="PCQ66" s="41"/>
      <c r="PCR66" s="41"/>
      <c r="PCS66" s="41"/>
      <c r="PCT66" s="41"/>
      <c r="PCU66" s="41"/>
      <c r="PCV66" s="41"/>
      <c r="PCW66" s="41"/>
      <c r="PCX66" s="41"/>
      <c r="PCY66" s="41"/>
      <c r="PCZ66" s="41"/>
      <c r="PDA66" s="41"/>
      <c r="PDB66" s="41"/>
      <c r="PDC66" s="41"/>
      <c r="PDD66" s="41"/>
      <c r="PDE66" s="41"/>
      <c r="PDF66" s="41"/>
      <c r="PDG66" s="41"/>
      <c r="PDH66" s="41"/>
      <c r="PDI66" s="41"/>
      <c r="PDJ66" s="41"/>
      <c r="PDK66" s="41"/>
      <c r="PDL66" s="41"/>
      <c r="PDM66" s="41"/>
      <c r="PDN66" s="41"/>
      <c r="PDO66" s="41"/>
      <c r="PDP66" s="41"/>
      <c r="PDQ66" s="41"/>
      <c r="PDR66" s="41"/>
      <c r="PDS66" s="41"/>
      <c r="PDT66" s="41"/>
      <c r="PDU66" s="41"/>
      <c r="PDV66" s="41"/>
      <c r="PDW66" s="41"/>
      <c r="PDX66" s="41"/>
      <c r="PDY66" s="41"/>
      <c r="PDZ66" s="41"/>
      <c r="PEA66" s="41"/>
      <c r="PEB66" s="41"/>
      <c r="PEC66" s="41"/>
      <c r="PED66" s="41"/>
      <c r="PEE66" s="41"/>
      <c r="PEF66" s="41"/>
      <c r="PEG66" s="41"/>
      <c r="PEH66" s="41"/>
      <c r="PEI66" s="41"/>
      <c r="PEJ66" s="41"/>
      <c r="PEK66" s="41"/>
      <c r="PEL66" s="41"/>
      <c r="PEM66" s="41"/>
      <c r="PEN66" s="41"/>
      <c r="PEO66" s="41"/>
      <c r="PEP66" s="41"/>
      <c r="PEQ66" s="41"/>
      <c r="PER66" s="41"/>
      <c r="PES66" s="41"/>
      <c r="PET66" s="41"/>
      <c r="PEU66" s="41"/>
      <c r="PEV66" s="41"/>
      <c r="PEW66" s="41"/>
      <c r="PEX66" s="41"/>
      <c r="PEY66" s="41"/>
      <c r="PEZ66" s="41"/>
      <c r="PFA66" s="41"/>
      <c r="PFB66" s="41"/>
      <c r="PFC66" s="41"/>
      <c r="PFD66" s="41"/>
      <c r="PFE66" s="41"/>
      <c r="PFF66" s="41"/>
      <c r="PFG66" s="41"/>
      <c r="PFH66" s="41"/>
      <c r="PFI66" s="41"/>
      <c r="PFJ66" s="41"/>
      <c r="PFK66" s="41"/>
      <c r="PFL66" s="41"/>
      <c r="PFM66" s="41"/>
      <c r="PFN66" s="41"/>
      <c r="PFO66" s="41"/>
      <c r="PFP66" s="41"/>
      <c r="PFQ66" s="41"/>
      <c r="PFR66" s="41"/>
      <c r="PFS66" s="41"/>
      <c r="PFT66" s="41"/>
      <c r="PFU66" s="41"/>
      <c r="PFV66" s="41"/>
      <c r="PFW66" s="41"/>
      <c r="PFX66" s="41"/>
      <c r="PFY66" s="41"/>
      <c r="PFZ66" s="41"/>
      <c r="PGA66" s="41"/>
      <c r="PGB66" s="41"/>
      <c r="PGC66" s="41"/>
      <c r="PGD66" s="41"/>
      <c r="PGE66" s="41"/>
      <c r="PGF66" s="41"/>
      <c r="PGG66" s="41"/>
      <c r="PGH66" s="41"/>
      <c r="PGI66" s="41"/>
      <c r="PGJ66" s="41"/>
      <c r="PGK66" s="41"/>
      <c r="PGL66" s="41"/>
      <c r="PGM66" s="41"/>
      <c r="PGN66" s="41"/>
      <c r="PGO66" s="41"/>
      <c r="PGP66" s="41"/>
      <c r="PGQ66" s="41"/>
      <c r="PGR66" s="41"/>
      <c r="PGS66" s="41"/>
      <c r="PGT66" s="41"/>
      <c r="PGU66" s="41"/>
      <c r="PGV66" s="41"/>
      <c r="PGW66" s="41"/>
      <c r="PGX66" s="41"/>
      <c r="PGY66" s="41"/>
      <c r="PGZ66" s="41"/>
      <c r="PHA66" s="41"/>
      <c r="PHB66" s="41"/>
      <c r="PHC66" s="41"/>
      <c r="PHD66" s="41"/>
      <c r="PHE66" s="41"/>
      <c r="PHF66" s="41"/>
      <c r="PHG66" s="41"/>
      <c r="PHH66" s="41"/>
      <c r="PHI66" s="41"/>
      <c r="PHJ66" s="41"/>
      <c r="PHK66" s="41"/>
      <c r="PHL66" s="41"/>
      <c r="PHM66" s="41"/>
      <c r="PHN66" s="41"/>
      <c r="PHO66" s="41"/>
      <c r="PHP66" s="41"/>
      <c r="PHQ66" s="41"/>
      <c r="PHR66" s="41"/>
      <c r="PHS66" s="41"/>
      <c r="PHT66" s="41"/>
      <c r="PHU66" s="41"/>
      <c r="PHV66" s="41"/>
      <c r="PHW66" s="41"/>
      <c r="PHX66" s="41"/>
      <c r="PHY66" s="41"/>
      <c r="PHZ66" s="41"/>
      <c r="PIA66" s="41"/>
      <c r="PIB66" s="41"/>
      <c r="PIC66" s="41"/>
      <c r="PID66" s="41"/>
      <c r="PIE66" s="41"/>
      <c r="PIF66" s="41"/>
      <c r="PIG66" s="41"/>
      <c r="PIH66" s="41"/>
      <c r="PII66" s="41"/>
      <c r="PIJ66" s="41"/>
      <c r="PIK66" s="41"/>
      <c r="PIL66" s="41"/>
      <c r="PIM66" s="41"/>
      <c r="PIN66" s="41"/>
      <c r="PIO66" s="41"/>
      <c r="PIP66" s="41"/>
      <c r="PIQ66" s="41"/>
      <c r="PIR66" s="41"/>
      <c r="PIS66" s="41"/>
      <c r="PIT66" s="41"/>
      <c r="PIU66" s="41"/>
      <c r="PIV66" s="41"/>
      <c r="PIW66" s="41"/>
      <c r="PIX66" s="41"/>
      <c r="PIY66" s="41"/>
      <c r="PIZ66" s="41"/>
      <c r="PJA66" s="41"/>
      <c r="PJB66" s="41"/>
      <c r="PJC66" s="41"/>
      <c r="PJD66" s="41"/>
      <c r="PJE66" s="41"/>
      <c r="PJF66" s="41"/>
      <c r="PJG66" s="41"/>
      <c r="PJH66" s="41"/>
      <c r="PJI66" s="41"/>
      <c r="PJJ66" s="41"/>
      <c r="PJK66" s="41"/>
      <c r="PJL66" s="41"/>
      <c r="PJM66" s="41"/>
      <c r="PJN66" s="41"/>
      <c r="PJO66" s="41"/>
      <c r="PJP66" s="41"/>
      <c r="PJQ66" s="41"/>
      <c r="PJR66" s="41"/>
      <c r="PJS66" s="41"/>
      <c r="PJT66" s="41"/>
      <c r="PJU66" s="41"/>
      <c r="PJV66" s="41"/>
      <c r="PJW66" s="41"/>
      <c r="PJX66" s="41"/>
      <c r="PJY66" s="41"/>
      <c r="PJZ66" s="41"/>
      <c r="PKA66" s="41"/>
      <c r="PKB66" s="41"/>
      <c r="PKC66" s="41"/>
      <c r="PKD66" s="41"/>
      <c r="PKE66" s="41"/>
      <c r="PKF66" s="41"/>
      <c r="PKG66" s="41"/>
      <c r="PKH66" s="41"/>
      <c r="PKI66" s="41"/>
      <c r="PKJ66" s="41"/>
      <c r="PKK66" s="41"/>
      <c r="PKL66" s="41"/>
      <c r="PKM66" s="41"/>
      <c r="PKN66" s="41"/>
      <c r="PKO66" s="41"/>
      <c r="PKP66" s="41"/>
      <c r="PKQ66" s="41"/>
      <c r="PKR66" s="41"/>
      <c r="PKS66" s="41"/>
      <c r="PKT66" s="41"/>
      <c r="PKU66" s="41"/>
      <c r="PKV66" s="41"/>
      <c r="PKW66" s="41"/>
      <c r="PKX66" s="41"/>
      <c r="PKY66" s="41"/>
      <c r="PKZ66" s="41"/>
      <c r="PLA66" s="41"/>
      <c r="PLB66" s="41"/>
      <c r="PLC66" s="41"/>
      <c r="PLD66" s="41"/>
      <c r="PLE66" s="41"/>
      <c r="PLF66" s="41"/>
      <c r="PLG66" s="41"/>
      <c r="PLH66" s="41"/>
      <c r="PLI66" s="41"/>
      <c r="PLJ66" s="41"/>
      <c r="PLK66" s="41"/>
      <c r="PLL66" s="41"/>
      <c r="PLM66" s="41"/>
      <c r="PLN66" s="41"/>
      <c r="PLO66" s="41"/>
      <c r="PLP66" s="41"/>
      <c r="PLQ66" s="41"/>
      <c r="PLR66" s="41"/>
      <c r="PLS66" s="41"/>
      <c r="PLT66" s="41"/>
      <c r="PLU66" s="41"/>
      <c r="PLV66" s="41"/>
      <c r="PLW66" s="41"/>
      <c r="PLX66" s="41"/>
      <c r="PLY66" s="41"/>
      <c r="PLZ66" s="41"/>
      <c r="PMA66" s="41"/>
      <c r="PMB66" s="41"/>
      <c r="PMC66" s="41"/>
      <c r="PMD66" s="41"/>
      <c r="PME66" s="41"/>
      <c r="PMF66" s="41"/>
      <c r="PMG66" s="41"/>
      <c r="PMH66" s="41"/>
      <c r="PMI66" s="41"/>
      <c r="PMJ66" s="41"/>
      <c r="PMK66" s="41"/>
      <c r="PML66" s="41"/>
      <c r="PMM66" s="41"/>
      <c r="PMN66" s="41"/>
      <c r="PMO66" s="41"/>
      <c r="PMP66" s="41"/>
      <c r="PMQ66" s="41"/>
      <c r="PMR66" s="41"/>
      <c r="PMS66" s="41"/>
      <c r="PMT66" s="41"/>
      <c r="PMU66" s="41"/>
      <c r="PMV66" s="41"/>
      <c r="PMW66" s="41"/>
      <c r="PMX66" s="41"/>
      <c r="PMY66" s="41"/>
      <c r="PMZ66" s="41"/>
      <c r="PNA66" s="41"/>
      <c r="PNB66" s="41"/>
      <c r="PNC66" s="41"/>
      <c r="PND66" s="41"/>
      <c r="PNE66" s="41"/>
      <c r="PNF66" s="41"/>
      <c r="PNG66" s="41"/>
      <c r="PNH66" s="41"/>
      <c r="PNI66" s="41"/>
      <c r="PNJ66" s="41"/>
      <c r="PNK66" s="41"/>
      <c r="PNL66" s="41"/>
      <c r="PNM66" s="41"/>
      <c r="PNN66" s="41"/>
      <c r="PNO66" s="41"/>
      <c r="PNP66" s="41"/>
      <c r="PNQ66" s="41"/>
      <c r="PNR66" s="41"/>
      <c r="PNS66" s="41"/>
      <c r="PNT66" s="41"/>
      <c r="PNU66" s="41"/>
      <c r="PNV66" s="41"/>
      <c r="PNW66" s="41"/>
      <c r="PNX66" s="41"/>
      <c r="PNY66" s="41"/>
      <c r="PNZ66" s="41"/>
      <c r="POA66" s="41"/>
      <c r="POB66" s="41"/>
      <c r="POC66" s="41"/>
      <c r="POD66" s="41"/>
      <c r="POE66" s="41"/>
      <c r="POF66" s="41"/>
      <c r="POG66" s="41"/>
      <c r="POH66" s="41"/>
      <c r="POI66" s="41"/>
      <c r="POJ66" s="41"/>
      <c r="POK66" s="41"/>
      <c r="POL66" s="41"/>
      <c r="POM66" s="41"/>
      <c r="PON66" s="41"/>
      <c r="POO66" s="41"/>
      <c r="POP66" s="41"/>
      <c r="POQ66" s="41"/>
      <c r="POR66" s="41"/>
      <c r="POS66" s="41"/>
      <c r="POT66" s="41"/>
      <c r="POU66" s="41"/>
      <c r="POV66" s="41"/>
      <c r="POW66" s="41"/>
      <c r="POX66" s="41"/>
      <c r="POY66" s="41"/>
      <c r="POZ66" s="41"/>
      <c r="PPA66" s="41"/>
      <c r="PPB66" s="41"/>
      <c r="PPC66" s="41"/>
      <c r="PPD66" s="41"/>
      <c r="PPE66" s="41"/>
      <c r="PPF66" s="41"/>
      <c r="PPG66" s="41"/>
      <c r="PPH66" s="41"/>
      <c r="PPI66" s="41"/>
      <c r="PPJ66" s="41"/>
      <c r="PPK66" s="41"/>
      <c r="PPL66" s="41"/>
      <c r="PPM66" s="41"/>
      <c r="PPN66" s="41"/>
      <c r="PPO66" s="41"/>
      <c r="PPP66" s="41"/>
      <c r="PPQ66" s="41"/>
      <c r="PPR66" s="41"/>
      <c r="PPS66" s="41"/>
      <c r="PPT66" s="41"/>
      <c r="PPU66" s="41"/>
      <c r="PPV66" s="41"/>
      <c r="PPW66" s="41"/>
      <c r="PPX66" s="41"/>
      <c r="PPY66" s="41"/>
      <c r="PPZ66" s="41"/>
      <c r="PQA66" s="41"/>
      <c r="PQB66" s="41"/>
      <c r="PQC66" s="41"/>
      <c r="PQD66" s="41"/>
      <c r="PQE66" s="41"/>
      <c r="PQF66" s="41"/>
      <c r="PQG66" s="41"/>
      <c r="PQH66" s="41"/>
      <c r="PQI66" s="41"/>
      <c r="PQJ66" s="41"/>
      <c r="PQK66" s="41"/>
      <c r="PQL66" s="41"/>
      <c r="PQM66" s="41"/>
      <c r="PQN66" s="41"/>
      <c r="PQO66" s="41"/>
      <c r="PQP66" s="41"/>
      <c r="PQQ66" s="41"/>
      <c r="PQR66" s="41"/>
      <c r="PQS66" s="41"/>
      <c r="PQT66" s="41"/>
      <c r="PQU66" s="41"/>
      <c r="PQV66" s="41"/>
      <c r="PQW66" s="41"/>
      <c r="PQX66" s="41"/>
      <c r="PQY66" s="41"/>
      <c r="PQZ66" s="41"/>
      <c r="PRA66" s="41"/>
      <c r="PRB66" s="41"/>
      <c r="PRC66" s="41"/>
      <c r="PRD66" s="41"/>
      <c r="PRE66" s="41"/>
      <c r="PRF66" s="41"/>
      <c r="PRG66" s="41"/>
      <c r="PRH66" s="41"/>
      <c r="PRI66" s="41"/>
      <c r="PRJ66" s="41"/>
      <c r="PRK66" s="41"/>
      <c r="PRL66" s="41"/>
      <c r="PRM66" s="41"/>
      <c r="PRN66" s="41"/>
      <c r="PRO66" s="41"/>
      <c r="PRP66" s="41"/>
      <c r="PRQ66" s="41"/>
      <c r="PRR66" s="41"/>
      <c r="PRS66" s="41"/>
      <c r="PRT66" s="41"/>
      <c r="PRU66" s="41"/>
      <c r="PRV66" s="41"/>
      <c r="PRW66" s="41"/>
      <c r="PRX66" s="41"/>
      <c r="PRY66" s="41"/>
      <c r="PRZ66" s="41"/>
      <c r="PSA66" s="41"/>
      <c r="PSB66" s="41"/>
      <c r="PSC66" s="41"/>
      <c r="PSD66" s="41"/>
      <c r="PSE66" s="41"/>
      <c r="PSF66" s="41"/>
      <c r="PSG66" s="41"/>
      <c r="PSH66" s="41"/>
      <c r="PSI66" s="41"/>
      <c r="PSJ66" s="41"/>
      <c r="PSK66" s="41"/>
      <c r="PSL66" s="41"/>
      <c r="PSM66" s="41"/>
      <c r="PSN66" s="41"/>
      <c r="PSO66" s="41"/>
      <c r="PSP66" s="41"/>
      <c r="PSQ66" s="41"/>
      <c r="PSR66" s="41"/>
      <c r="PSS66" s="41"/>
      <c r="PST66" s="41"/>
      <c r="PSU66" s="41"/>
      <c r="PSV66" s="41"/>
      <c r="PSW66" s="41"/>
      <c r="PSX66" s="41"/>
      <c r="PSY66" s="41"/>
      <c r="PSZ66" s="41"/>
      <c r="PTA66" s="41"/>
      <c r="PTB66" s="41"/>
      <c r="PTC66" s="41"/>
      <c r="PTD66" s="41"/>
      <c r="PTE66" s="41"/>
      <c r="PTF66" s="41"/>
      <c r="PTG66" s="41"/>
      <c r="PTH66" s="41"/>
      <c r="PTI66" s="41"/>
      <c r="PTJ66" s="41"/>
      <c r="PTK66" s="41"/>
      <c r="PTL66" s="41"/>
      <c r="PTM66" s="41"/>
      <c r="PTN66" s="41"/>
      <c r="PTO66" s="41"/>
      <c r="PTP66" s="41"/>
      <c r="PTQ66" s="41"/>
      <c r="PTR66" s="41"/>
      <c r="PTS66" s="41"/>
      <c r="PTT66" s="41"/>
      <c r="PTU66" s="41"/>
      <c r="PTV66" s="41"/>
      <c r="PTW66" s="41"/>
      <c r="PTX66" s="41"/>
      <c r="PTY66" s="41"/>
      <c r="PTZ66" s="41"/>
      <c r="PUA66" s="41"/>
      <c r="PUB66" s="41"/>
      <c r="PUC66" s="41"/>
      <c r="PUD66" s="41"/>
      <c r="PUE66" s="41"/>
      <c r="PUF66" s="41"/>
      <c r="PUG66" s="41"/>
      <c r="PUH66" s="41"/>
      <c r="PUI66" s="41"/>
      <c r="PUJ66" s="41"/>
      <c r="PUK66" s="41"/>
      <c r="PUL66" s="41"/>
      <c r="PUM66" s="41"/>
      <c r="PUN66" s="41"/>
      <c r="PUO66" s="41"/>
      <c r="PUP66" s="41"/>
      <c r="PUQ66" s="41"/>
      <c r="PUR66" s="41"/>
      <c r="PUS66" s="41"/>
      <c r="PUT66" s="41"/>
      <c r="PUU66" s="41"/>
      <c r="PUV66" s="41"/>
      <c r="PUW66" s="41"/>
      <c r="PUX66" s="41"/>
      <c r="PUY66" s="41"/>
      <c r="PUZ66" s="41"/>
      <c r="PVA66" s="41"/>
      <c r="PVB66" s="41"/>
      <c r="PVC66" s="41"/>
      <c r="PVD66" s="41"/>
      <c r="PVE66" s="41"/>
      <c r="PVF66" s="41"/>
      <c r="PVG66" s="41"/>
      <c r="PVH66" s="41"/>
      <c r="PVI66" s="41"/>
      <c r="PVJ66" s="41"/>
      <c r="PVK66" s="41"/>
      <c r="PVL66" s="41"/>
      <c r="PVM66" s="41"/>
      <c r="PVN66" s="41"/>
      <c r="PVO66" s="41"/>
      <c r="PVP66" s="41"/>
      <c r="PVQ66" s="41"/>
      <c r="PVR66" s="41"/>
      <c r="PVS66" s="41"/>
      <c r="PVT66" s="41"/>
      <c r="PVU66" s="41"/>
      <c r="PVV66" s="41"/>
      <c r="PVW66" s="41"/>
      <c r="PVX66" s="41"/>
      <c r="PVY66" s="41"/>
      <c r="PVZ66" s="41"/>
      <c r="PWA66" s="41"/>
      <c r="PWB66" s="41"/>
      <c r="PWC66" s="41"/>
      <c r="PWD66" s="41"/>
      <c r="PWE66" s="41"/>
      <c r="PWF66" s="41"/>
      <c r="PWG66" s="41"/>
      <c r="PWH66" s="41"/>
      <c r="PWI66" s="41"/>
      <c r="PWJ66" s="41"/>
      <c r="PWK66" s="41"/>
      <c r="PWL66" s="41"/>
      <c r="PWM66" s="41"/>
      <c r="PWN66" s="41"/>
      <c r="PWO66" s="41"/>
      <c r="PWP66" s="41"/>
      <c r="PWQ66" s="41"/>
      <c r="PWR66" s="41"/>
      <c r="PWS66" s="41"/>
      <c r="PWT66" s="41"/>
      <c r="PWU66" s="41"/>
      <c r="PWV66" s="41"/>
      <c r="PWW66" s="41"/>
      <c r="PWX66" s="41"/>
      <c r="PWY66" s="41"/>
      <c r="PWZ66" s="41"/>
      <c r="PXA66" s="41"/>
      <c r="PXB66" s="41"/>
      <c r="PXC66" s="41"/>
      <c r="PXD66" s="41"/>
      <c r="PXE66" s="41"/>
      <c r="PXF66" s="41"/>
      <c r="PXG66" s="41"/>
      <c r="PXH66" s="41"/>
      <c r="PXI66" s="41"/>
      <c r="PXJ66" s="41"/>
      <c r="PXK66" s="41"/>
      <c r="PXL66" s="41"/>
      <c r="PXM66" s="41"/>
      <c r="PXN66" s="41"/>
      <c r="PXO66" s="41"/>
      <c r="PXP66" s="41"/>
      <c r="PXQ66" s="41"/>
      <c r="PXR66" s="41"/>
      <c r="PXS66" s="41"/>
      <c r="PXT66" s="41"/>
      <c r="PXU66" s="41"/>
      <c r="PXV66" s="41"/>
      <c r="PXW66" s="41"/>
      <c r="PXX66" s="41"/>
      <c r="PXY66" s="41"/>
      <c r="PXZ66" s="41"/>
      <c r="PYA66" s="41"/>
      <c r="PYB66" s="41"/>
      <c r="PYC66" s="41"/>
      <c r="PYD66" s="41"/>
      <c r="PYE66" s="41"/>
      <c r="PYF66" s="41"/>
      <c r="PYG66" s="41"/>
      <c r="PYH66" s="41"/>
      <c r="PYI66" s="41"/>
      <c r="PYJ66" s="41"/>
      <c r="PYK66" s="41"/>
      <c r="PYL66" s="41"/>
      <c r="PYM66" s="41"/>
      <c r="PYN66" s="41"/>
      <c r="PYO66" s="41"/>
      <c r="PYP66" s="41"/>
      <c r="PYQ66" s="41"/>
      <c r="PYR66" s="41"/>
      <c r="PYS66" s="41"/>
      <c r="PYT66" s="41"/>
      <c r="PYU66" s="41"/>
      <c r="PYV66" s="41"/>
      <c r="PYW66" s="41"/>
      <c r="PYX66" s="41"/>
      <c r="PYY66" s="41"/>
      <c r="PYZ66" s="41"/>
      <c r="PZA66" s="41"/>
      <c r="PZB66" s="41"/>
      <c r="PZC66" s="41"/>
      <c r="PZD66" s="41"/>
      <c r="PZE66" s="41"/>
      <c r="PZF66" s="41"/>
      <c r="PZG66" s="41"/>
      <c r="PZH66" s="41"/>
      <c r="PZI66" s="41"/>
      <c r="PZJ66" s="41"/>
      <c r="PZK66" s="41"/>
      <c r="PZL66" s="41"/>
      <c r="PZM66" s="41"/>
      <c r="PZN66" s="41"/>
      <c r="PZO66" s="41"/>
      <c r="PZP66" s="41"/>
      <c r="PZQ66" s="41"/>
      <c r="PZR66" s="41"/>
      <c r="PZS66" s="41"/>
      <c r="PZT66" s="41"/>
      <c r="PZU66" s="41"/>
      <c r="PZV66" s="41"/>
      <c r="PZW66" s="41"/>
      <c r="PZX66" s="41"/>
      <c r="PZY66" s="41"/>
      <c r="PZZ66" s="41"/>
      <c r="QAA66" s="41"/>
      <c r="QAB66" s="41"/>
      <c r="QAC66" s="41"/>
      <c r="QAD66" s="41"/>
      <c r="QAE66" s="41"/>
      <c r="QAF66" s="41"/>
      <c r="QAG66" s="41"/>
      <c r="QAH66" s="41"/>
      <c r="QAI66" s="41"/>
      <c r="QAJ66" s="41"/>
      <c r="QAK66" s="41"/>
      <c r="QAL66" s="41"/>
      <c r="QAM66" s="41"/>
      <c r="QAN66" s="41"/>
      <c r="QAO66" s="41"/>
      <c r="QAP66" s="41"/>
      <c r="QAQ66" s="41"/>
      <c r="QAR66" s="41"/>
      <c r="QAS66" s="41"/>
      <c r="QAT66" s="41"/>
      <c r="QAU66" s="41"/>
      <c r="QAV66" s="41"/>
      <c r="QAW66" s="41"/>
      <c r="QAX66" s="41"/>
      <c r="QAY66" s="41"/>
      <c r="QAZ66" s="41"/>
      <c r="QBA66" s="41"/>
      <c r="QBB66" s="41"/>
      <c r="QBC66" s="41"/>
      <c r="QBD66" s="41"/>
      <c r="QBE66" s="41"/>
      <c r="QBF66" s="41"/>
      <c r="QBG66" s="41"/>
      <c r="QBH66" s="41"/>
      <c r="QBI66" s="41"/>
      <c r="QBJ66" s="41"/>
      <c r="QBK66" s="41"/>
      <c r="QBL66" s="41"/>
      <c r="QBM66" s="41"/>
      <c r="QBN66" s="41"/>
      <c r="QBO66" s="41"/>
      <c r="QBP66" s="41"/>
      <c r="QBQ66" s="41"/>
      <c r="QBR66" s="41"/>
      <c r="QBS66" s="41"/>
      <c r="QBT66" s="41"/>
      <c r="QBU66" s="41"/>
      <c r="QBV66" s="41"/>
      <c r="QBW66" s="41"/>
      <c r="QBX66" s="41"/>
      <c r="QBY66" s="41"/>
      <c r="QBZ66" s="41"/>
      <c r="QCA66" s="41"/>
      <c r="QCB66" s="41"/>
      <c r="QCC66" s="41"/>
      <c r="QCD66" s="41"/>
      <c r="QCE66" s="41"/>
      <c r="QCF66" s="41"/>
      <c r="QCG66" s="41"/>
      <c r="QCH66" s="41"/>
      <c r="QCI66" s="41"/>
      <c r="QCJ66" s="41"/>
      <c r="QCK66" s="41"/>
      <c r="QCL66" s="41"/>
      <c r="QCM66" s="41"/>
      <c r="QCN66" s="41"/>
      <c r="QCO66" s="41"/>
      <c r="QCP66" s="41"/>
      <c r="QCQ66" s="41"/>
      <c r="QCR66" s="41"/>
      <c r="QCS66" s="41"/>
      <c r="QCT66" s="41"/>
      <c r="QCU66" s="41"/>
      <c r="QCV66" s="41"/>
      <c r="QCW66" s="41"/>
      <c r="QCX66" s="41"/>
      <c r="QCY66" s="41"/>
      <c r="QCZ66" s="41"/>
      <c r="QDA66" s="41"/>
      <c r="QDB66" s="41"/>
      <c r="QDC66" s="41"/>
      <c r="QDD66" s="41"/>
      <c r="QDE66" s="41"/>
      <c r="QDF66" s="41"/>
      <c r="QDG66" s="41"/>
      <c r="QDH66" s="41"/>
      <c r="QDI66" s="41"/>
      <c r="QDJ66" s="41"/>
      <c r="QDK66" s="41"/>
      <c r="QDL66" s="41"/>
      <c r="QDM66" s="41"/>
      <c r="QDN66" s="41"/>
      <c r="QDO66" s="41"/>
      <c r="QDP66" s="41"/>
      <c r="QDQ66" s="41"/>
      <c r="QDR66" s="41"/>
      <c r="QDS66" s="41"/>
      <c r="QDT66" s="41"/>
      <c r="QDU66" s="41"/>
      <c r="QDV66" s="41"/>
      <c r="QDW66" s="41"/>
      <c r="QDX66" s="41"/>
      <c r="QDY66" s="41"/>
      <c r="QDZ66" s="41"/>
      <c r="QEA66" s="41"/>
      <c r="QEB66" s="41"/>
      <c r="QEC66" s="41"/>
      <c r="QED66" s="41"/>
      <c r="QEE66" s="41"/>
      <c r="QEF66" s="41"/>
      <c r="QEG66" s="41"/>
      <c r="QEH66" s="41"/>
      <c r="QEI66" s="41"/>
      <c r="QEJ66" s="41"/>
      <c r="QEK66" s="41"/>
      <c r="QEL66" s="41"/>
      <c r="QEM66" s="41"/>
      <c r="QEN66" s="41"/>
      <c r="QEO66" s="41"/>
      <c r="QEP66" s="41"/>
      <c r="QEQ66" s="41"/>
      <c r="QER66" s="41"/>
      <c r="QES66" s="41"/>
      <c r="QET66" s="41"/>
      <c r="QEU66" s="41"/>
      <c r="QEV66" s="41"/>
      <c r="QEW66" s="41"/>
      <c r="QEX66" s="41"/>
      <c r="QEY66" s="41"/>
      <c r="QEZ66" s="41"/>
      <c r="QFA66" s="41"/>
      <c r="QFB66" s="41"/>
      <c r="QFC66" s="41"/>
      <c r="QFD66" s="41"/>
      <c r="QFE66" s="41"/>
      <c r="QFF66" s="41"/>
      <c r="QFG66" s="41"/>
      <c r="QFH66" s="41"/>
      <c r="QFI66" s="41"/>
      <c r="QFJ66" s="41"/>
      <c r="QFK66" s="41"/>
      <c r="QFL66" s="41"/>
      <c r="QFM66" s="41"/>
      <c r="QFN66" s="41"/>
      <c r="QFO66" s="41"/>
      <c r="QFP66" s="41"/>
      <c r="QFQ66" s="41"/>
      <c r="QFR66" s="41"/>
      <c r="QFS66" s="41"/>
      <c r="QFT66" s="41"/>
      <c r="QFU66" s="41"/>
      <c r="QFV66" s="41"/>
      <c r="QFW66" s="41"/>
      <c r="QFX66" s="41"/>
      <c r="QFY66" s="41"/>
      <c r="QFZ66" s="41"/>
      <c r="QGA66" s="41"/>
      <c r="QGB66" s="41"/>
      <c r="QGC66" s="41"/>
      <c r="QGD66" s="41"/>
      <c r="QGE66" s="41"/>
      <c r="QGF66" s="41"/>
      <c r="QGG66" s="41"/>
      <c r="QGH66" s="41"/>
      <c r="QGI66" s="41"/>
      <c r="QGJ66" s="41"/>
      <c r="QGK66" s="41"/>
      <c r="QGL66" s="41"/>
      <c r="QGM66" s="41"/>
      <c r="QGN66" s="41"/>
      <c r="QGO66" s="41"/>
      <c r="QGP66" s="41"/>
      <c r="QGQ66" s="41"/>
      <c r="QGR66" s="41"/>
      <c r="QGS66" s="41"/>
      <c r="QGT66" s="41"/>
      <c r="QGU66" s="41"/>
      <c r="QGV66" s="41"/>
      <c r="QGW66" s="41"/>
      <c r="QGX66" s="41"/>
      <c r="QGY66" s="41"/>
      <c r="QGZ66" s="41"/>
      <c r="QHA66" s="41"/>
      <c r="QHB66" s="41"/>
      <c r="QHC66" s="41"/>
      <c r="QHD66" s="41"/>
      <c r="QHE66" s="41"/>
      <c r="QHF66" s="41"/>
      <c r="QHG66" s="41"/>
      <c r="QHH66" s="41"/>
      <c r="QHI66" s="41"/>
      <c r="QHJ66" s="41"/>
      <c r="QHK66" s="41"/>
      <c r="QHL66" s="41"/>
      <c r="QHM66" s="41"/>
      <c r="QHN66" s="41"/>
      <c r="QHO66" s="41"/>
      <c r="QHP66" s="41"/>
      <c r="QHQ66" s="41"/>
      <c r="QHR66" s="41"/>
      <c r="QHS66" s="41"/>
      <c r="QHT66" s="41"/>
      <c r="QHU66" s="41"/>
      <c r="QHV66" s="41"/>
      <c r="QHW66" s="41"/>
      <c r="QHX66" s="41"/>
      <c r="QHY66" s="41"/>
      <c r="QHZ66" s="41"/>
      <c r="QIA66" s="41"/>
      <c r="QIB66" s="41"/>
      <c r="QIC66" s="41"/>
      <c r="QID66" s="41"/>
      <c r="QIE66" s="41"/>
      <c r="QIF66" s="41"/>
      <c r="QIG66" s="41"/>
      <c r="QIH66" s="41"/>
      <c r="QII66" s="41"/>
      <c r="QIJ66" s="41"/>
      <c r="QIK66" s="41"/>
      <c r="QIL66" s="41"/>
      <c r="QIM66" s="41"/>
      <c r="QIN66" s="41"/>
      <c r="QIO66" s="41"/>
      <c r="QIP66" s="41"/>
      <c r="QIQ66" s="41"/>
      <c r="QIR66" s="41"/>
      <c r="QIS66" s="41"/>
      <c r="QIT66" s="41"/>
      <c r="QIU66" s="41"/>
      <c r="QIV66" s="41"/>
      <c r="QIW66" s="41"/>
      <c r="QIX66" s="41"/>
      <c r="QIY66" s="41"/>
      <c r="QIZ66" s="41"/>
      <c r="QJA66" s="41"/>
      <c r="QJB66" s="41"/>
      <c r="QJC66" s="41"/>
      <c r="QJD66" s="41"/>
      <c r="QJE66" s="41"/>
      <c r="QJF66" s="41"/>
      <c r="QJG66" s="41"/>
      <c r="QJH66" s="41"/>
      <c r="QJI66" s="41"/>
      <c r="QJJ66" s="41"/>
      <c r="QJK66" s="41"/>
      <c r="QJL66" s="41"/>
      <c r="QJM66" s="41"/>
      <c r="QJN66" s="41"/>
      <c r="QJO66" s="41"/>
      <c r="QJP66" s="41"/>
      <c r="QJQ66" s="41"/>
      <c r="QJR66" s="41"/>
      <c r="QJS66" s="41"/>
      <c r="QJT66" s="41"/>
      <c r="QJU66" s="41"/>
      <c r="QJV66" s="41"/>
      <c r="QJW66" s="41"/>
      <c r="QJX66" s="41"/>
      <c r="QJY66" s="41"/>
      <c r="QJZ66" s="41"/>
      <c r="QKA66" s="41"/>
      <c r="QKB66" s="41"/>
      <c r="QKC66" s="41"/>
      <c r="QKD66" s="41"/>
      <c r="QKE66" s="41"/>
      <c r="QKF66" s="41"/>
      <c r="QKG66" s="41"/>
      <c r="QKH66" s="41"/>
      <c r="QKI66" s="41"/>
      <c r="QKJ66" s="41"/>
      <c r="QKK66" s="41"/>
      <c r="QKL66" s="41"/>
      <c r="QKM66" s="41"/>
      <c r="QKN66" s="41"/>
      <c r="QKO66" s="41"/>
      <c r="QKP66" s="41"/>
      <c r="QKQ66" s="41"/>
      <c r="QKR66" s="41"/>
      <c r="QKS66" s="41"/>
      <c r="QKT66" s="41"/>
      <c r="QKU66" s="41"/>
      <c r="QKV66" s="41"/>
      <c r="QKW66" s="41"/>
      <c r="QKX66" s="41"/>
      <c r="QKY66" s="41"/>
      <c r="QKZ66" s="41"/>
      <c r="QLA66" s="41"/>
      <c r="QLB66" s="41"/>
      <c r="QLC66" s="41"/>
      <c r="QLD66" s="41"/>
      <c r="QLE66" s="41"/>
      <c r="QLF66" s="41"/>
      <c r="QLG66" s="41"/>
      <c r="QLH66" s="41"/>
      <c r="QLI66" s="41"/>
      <c r="QLJ66" s="41"/>
      <c r="QLK66" s="41"/>
      <c r="QLL66" s="41"/>
      <c r="QLM66" s="41"/>
      <c r="QLN66" s="41"/>
      <c r="QLO66" s="41"/>
      <c r="QLP66" s="41"/>
      <c r="QLQ66" s="41"/>
      <c r="QLR66" s="41"/>
      <c r="QLS66" s="41"/>
      <c r="QLT66" s="41"/>
      <c r="QLU66" s="41"/>
      <c r="QLV66" s="41"/>
      <c r="QLW66" s="41"/>
      <c r="QLX66" s="41"/>
      <c r="QLY66" s="41"/>
      <c r="QLZ66" s="41"/>
      <c r="QMA66" s="41"/>
      <c r="QMB66" s="41"/>
      <c r="QMC66" s="41"/>
      <c r="QMD66" s="41"/>
      <c r="QME66" s="41"/>
      <c r="QMF66" s="41"/>
      <c r="QMG66" s="41"/>
      <c r="QMH66" s="41"/>
      <c r="QMI66" s="41"/>
      <c r="QMJ66" s="41"/>
      <c r="QMK66" s="41"/>
      <c r="QML66" s="41"/>
      <c r="QMM66" s="41"/>
      <c r="QMN66" s="41"/>
      <c r="QMO66" s="41"/>
      <c r="QMP66" s="41"/>
      <c r="QMQ66" s="41"/>
      <c r="QMR66" s="41"/>
      <c r="QMS66" s="41"/>
      <c r="QMT66" s="41"/>
      <c r="QMU66" s="41"/>
      <c r="QMV66" s="41"/>
      <c r="QMW66" s="41"/>
      <c r="QMX66" s="41"/>
      <c r="QMY66" s="41"/>
      <c r="QMZ66" s="41"/>
      <c r="QNA66" s="41"/>
      <c r="QNB66" s="41"/>
      <c r="QNC66" s="41"/>
      <c r="QND66" s="41"/>
      <c r="QNE66" s="41"/>
      <c r="QNF66" s="41"/>
      <c r="QNG66" s="41"/>
      <c r="QNH66" s="41"/>
      <c r="QNI66" s="41"/>
      <c r="QNJ66" s="41"/>
      <c r="QNK66" s="41"/>
      <c r="QNL66" s="41"/>
      <c r="QNM66" s="41"/>
      <c r="QNN66" s="41"/>
      <c r="QNO66" s="41"/>
      <c r="QNP66" s="41"/>
      <c r="QNQ66" s="41"/>
      <c r="QNR66" s="41"/>
      <c r="QNS66" s="41"/>
      <c r="QNT66" s="41"/>
      <c r="QNU66" s="41"/>
      <c r="QNV66" s="41"/>
      <c r="QNW66" s="41"/>
      <c r="QNX66" s="41"/>
      <c r="QNY66" s="41"/>
      <c r="QNZ66" s="41"/>
      <c r="QOA66" s="41"/>
      <c r="QOB66" s="41"/>
      <c r="QOC66" s="41"/>
      <c r="QOD66" s="41"/>
      <c r="QOE66" s="41"/>
      <c r="QOF66" s="41"/>
      <c r="QOG66" s="41"/>
      <c r="QOH66" s="41"/>
      <c r="QOI66" s="41"/>
      <c r="QOJ66" s="41"/>
      <c r="QOK66" s="41"/>
      <c r="QOL66" s="41"/>
      <c r="QOM66" s="41"/>
      <c r="QON66" s="41"/>
      <c r="QOO66" s="41"/>
      <c r="QOP66" s="41"/>
      <c r="QOQ66" s="41"/>
      <c r="QOR66" s="41"/>
      <c r="QOS66" s="41"/>
      <c r="QOT66" s="41"/>
      <c r="QOU66" s="41"/>
      <c r="QOV66" s="41"/>
      <c r="QOW66" s="41"/>
      <c r="QOX66" s="41"/>
      <c r="QOY66" s="41"/>
      <c r="QOZ66" s="41"/>
      <c r="QPA66" s="41"/>
      <c r="QPB66" s="41"/>
      <c r="QPC66" s="41"/>
      <c r="QPD66" s="41"/>
      <c r="QPE66" s="41"/>
      <c r="QPF66" s="41"/>
      <c r="QPG66" s="41"/>
      <c r="QPH66" s="41"/>
      <c r="QPI66" s="41"/>
      <c r="QPJ66" s="41"/>
      <c r="QPK66" s="41"/>
      <c r="QPL66" s="41"/>
      <c r="QPM66" s="41"/>
      <c r="QPN66" s="41"/>
      <c r="QPO66" s="41"/>
      <c r="QPP66" s="41"/>
      <c r="QPQ66" s="41"/>
      <c r="QPR66" s="41"/>
      <c r="QPS66" s="41"/>
      <c r="QPT66" s="41"/>
      <c r="QPU66" s="41"/>
      <c r="QPV66" s="41"/>
      <c r="QPW66" s="41"/>
      <c r="QPX66" s="41"/>
      <c r="QPY66" s="41"/>
      <c r="QPZ66" s="41"/>
      <c r="QQA66" s="41"/>
      <c r="QQB66" s="41"/>
      <c r="QQC66" s="41"/>
      <c r="QQD66" s="41"/>
      <c r="QQE66" s="41"/>
      <c r="QQF66" s="41"/>
      <c r="QQG66" s="41"/>
      <c r="QQH66" s="41"/>
      <c r="QQI66" s="41"/>
      <c r="QQJ66" s="41"/>
      <c r="QQK66" s="41"/>
      <c r="QQL66" s="41"/>
      <c r="QQM66" s="41"/>
      <c r="QQN66" s="41"/>
      <c r="QQO66" s="41"/>
      <c r="QQP66" s="41"/>
      <c r="QQQ66" s="41"/>
      <c r="QQR66" s="41"/>
      <c r="QQS66" s="41"/>
      <c r="QQT66" s="41"/>
      <c r="QQU66" s="41"/>
      <c r="QQV66" s="41"/>
      <c r="QQW66" s="41"/>
      <c r="QQX66" s="41"/>
      <c r="QQY66" s="41"/>
      <c r="QQZ66" s="41"/>
      <c r="QRA66" s="41"/>
      <c r="QRB66" s="41"/>
      <c r="QRC66" s="41"/>
      <c r="QRD66" s="41"/>
      <c r="QRE66" s="41"/>
      <c r="QRF66" s="41"/>
      <c r="QRG66" s="41"/>
      <c r="QRH66" s="41"/>
      <c r="QRI66" s="41"/>
      <c r="QRJ66" s="41"/>
      <c r="QRK66" s="41"/>
      <c r="QRL66" s="41"/>
      <c r="QRM66" s="41"/>
      <c r="QRN66" s="41"/>
      <c r="QRO66" s="41"/>
      <c r="QRP66" s="41"/>
      <c r="QRQ66" s="41"/>
      <c r="QRR66" s="41"/>
      <c r="QRS66" s="41"/>
      <c r="QRT66" s="41"/>
      <c r="QRU66" s="41"/>
      <c r="QRV66" s="41"/>
      <c r="QRW66" s="41"/>
      <c r="QRX66" s="41"/>
      <c r="QRY66" s="41"/>
      <c r="QRZ66" s="41"/>
      <c r="QSA66" s="41"/>
      <c r="QSB66" s="41"/>
      <c r="QSC66" s="41"/>
      <c r="QSD66" s="41"/>
      <c r="QSE66" s="41"/>
      <c r="QSF66" s="41"/>
      <c r="QSG66" s="41"/>
      <c r="QSH66" s="41"/>
      <c r="QSI66" s="41"/>
      <c r="QSJ66" s="41"/>
      <c r="QSK66" s="41"/>
      <c r="QSL66" s="41"/>
      <c r="QSM66" s="41"/>
      <c r="QSN66" s="41"/>
      <c r="QSO66" s="41"/>
      <c r="QSP66" s="41"/>
      <c r="QSQ66" s="41"/>
      <c r="QSR66" s="41"/>
      <c r="QSS66" s="41"/>
      <c r="QST66" s="41"/>
      <c r="QSU66" s="41"/>
      <c r="QSV66" s="41"/>
      <c r="QSW66" s="41"/>
      <c r="QSX66" s="41"/>
      <c r="QSY66" s="41"/>
      <c r="QSZ66" s="41"/>
      <c r="QTA66" s="41"/>
      <c r="QTB66" s="41"/>
      <c r="QTC66" s="41"/>
      <c r="QTD66" s="41"/>
      <c r="QTE66" s="41"/>
      <c r="QTF66" s="41"/>
      <c r="QTG66" s="41"/>
      <c r="QTH66" s="41"/>
      <c r="QTI66" s="41"/>
      <c r="QTJ66" s="41"/>
      <c r="QTK66" s="41"/>
      <c r="QTL66" s="41"/>
      <c r="QTM66" s="41"/>
      <c r="QTN66" s="41"/>
      <c r="QTO66" s="41"/>
      <c r="QTP66" s="41"/>
      <c r="QTQ66" s="41"/>
      <c r="QTR66" s="41"/>
      <c r="QTS66" s="41"/>
      <c r="QTT66" s="41"/>
      <c r="QTU66" s="41"/>
      <c r="QTV66" s="41"/>
      <c r="QTW66" s="41"/>
      <c r="QTX66" s="41"/>
      <c r="QTY66" s="41"/>
      <c r="QTZ66" s="41"/>
      <c r="QUA66" s="41"/>
      <c r="QUB66" s="41"/>
      <c r="QUC66" s="41"/>
      <c r="QUD66" s="41"/>
      <c r="QUE66" s="41"/>
      <c r="QUF66" s="41"/>
      <c r="QUG66" s="41"/>
      <c r="QUH66" s="41"/>
      <c r="QUI66" s="41"/>
      <c r="QUJ66" s="41"/>
      <c r="QUK66" s="41"/>
      <c r="QUL66" s="41"/>
      <c r="QUM66" s="41"/>
      <c r="QUN66" s="41"/>
      <c r="QUO66" s="41"/>
      <c r="QUP66" s="41"/>
      <c r="QUQ66" s="41"/>
      <c r="QUR66" s="41"/>
      <c r="QUS66" s="41"/>
      <c r="QUT66" s="41"/>
      <c r="QUU66" s="41"/>
      <c r="QUV66" s="41"/>
      <c r="QUW66" s="41"/>
      <c r="QUX66" s="41"/>
      <c r="QUY66" s="41"/>
      <c r="QUZ66" s="41"/>
      <c r="QVA66" s="41"/>
      <c r="QVB66" s="41"/>
      <c r="QVC66" s="41"/>
      <c r="QVD66" s="41"/>
      <c r="QVE66" s="41"/>
      <c r="QVF66" s="41"/>
      <c r="QVG66" s="41"/>
      <c r="QVH66" s="41"/>
      <c r="QVI66" s="41"/>
      <c r="QVJ66" s="41"/>
      <c r="QVK66" s="41"/>
      <c r="QVL66" s="41"/>
      <c r="QVM66" s="41"/>
      <c r="QVN66" s="41"/>
      <c r="QVO66" s="41"/>
      <c r="QVP66" s="41"/>
      <c r="QVQ66" s="41"/>
      <c r="QVR66" s="41"/>
      <c r="QVS66" s="41"/>
      <c r="QVT66" s="41"/>
      <c r="QVU66" s="41"/>
      <c r="QVV66" s="41"/>
      <c r="QVW66" s="41"/>
      <c r="QVX66" s="41"/>
      <c r="QVY66" s="41"/>
      <c r="QVZ66" s="41"/>
      <c r="QWA66" s="41"/>
      <c r="QWB66" s="41"/>
      <c r="QWC66" s="41"/>
      <c r="QWD66" s="41"/>
      <c r="QWE66" s="41"/>
      <c r="QWF66" s="41"/>
      <c r="QWG66" s="41"/>
      <c r="QWH66" s="41"/>
      <c r="QWI66" s="41"/>
      <c r="QWJ66" s="41"/>
      <c r="QWK66" s="41"/>
      <c r="QWL66" s="41"/>
      <c r="QWM66" s="41"/>
      <c r="QWN66" s="41"/>
      <c r="QWO66" s="41"/>
      <c r="QWP66" s="41"/>
      <c r="QWQ66" s="41"/>
      <c r="QWR66" s="41"/>
      <c r="QWS66" s="41"/>
      <c r="QWT66" s="41"/>
      <c r="QWU66" s="41"/>
      <c r="QWV66" s="41"/>
      <c r="QWW66" s="41"/>
      <c r="QWX66" s="41"/>
      <c r="QWY66" s="41"/>
      <c r="QWZ66" s="41"/>
      <c r="QXA66" s="41"/>
      <c r="QXB66" s="41"/>
      <c r="QXC66" s="41"/>
      <c r="QXD66" s="41"/>
      <c r="QXE66" s="41"/>
      <c r="QXF66" s="41"/>
      <c r="QXG66" s="41"/>
      <c r="QXH66" s="41"/>
      <c r="QXI66" s="41"/>
      <c r="QXJ66" s="41"/>
      <c r="QXK66" s="41"/>
      <c r="QXL66" s="41"/>
      <c r="QXM66" s="41"/>
      <c r="QXN66" s="41"/>
      <c r="QXO66" s="41"/>
      <c r="QXP66" s="41"/>
      <c r="QXQ66" s="41"/>
      <c r="QXR66" s="41"/>
      <c r="QXS66" s="41"/>
      <c r="QXT66" s="41"/>
      <c r="QXU66" s="41"/>
      <c r="QXV66" s="41"/>
      <c r="QXW66" s="41"/>
      <c r="QXX66" s="41"/>
      <c r="QXY66" s="41"/>
      <c r="QXZ66" s="41"/>
      <c r="QYA66" s="41"/>
      <c r="QYB66" s="41"/>
      <c r="QYC66" s="41"/>
      <c r="QYD66" s="41"/>
      <c r="QYE66" s="41"/>
      <c r="QYF66" s="41"/>
      <c r="QYG66" s="41"/>
      <c r="QYH66" s="41"/>
      <c r="QYI66" s="41"/>
      <c r="QYJ66" s="41"/>
      <c r="QYK66" s="41"/>
      <c r="QYL66" s="41"/>
      <c r="QYM66" s="41"/>
      <c r="QYN66" s="41"/>
      <c r="QYO66" s="41"/>
      <c r="QYP66" s="41"/>
      <c r="QYQ66" s="41"/>
      <c r="QYR66" s="41"/>
      <c r="QYS66" s="41"/>
      <c r="QYT66" s="41"/>
      <c r="QYU66" s="41"/>
      <c r="QYV66" s="41"/>
      <c r="QYW66" s="41"/>
      <c r="QYX66" s="41"/>
      <c r="QYY66" s="41"/>
      <c r="QYZ66" s="41"/>
      <c r="QZA66" s="41"/>
      <c r="QZB66" s="41"/>
      <c r="QZC66" s="41"/>
      <c r="QZD66" s="41"/>
      <c r="QZE66" s="41"/>
      <c r="QZF66" s="41"/>
      <c r="QZG66" s="41"/>
      <c r="QZH66" s="41"/>
      <c r="QZI66" s="41"/>
      <c r="QZJ66" s="41"/>
      <c r="QZK66" s="41"/>
      <c r="QZL66" s="41"/>
      <c r="QZM66" s="41"/>
      <c r="QZN66" s="41"/>
      <c r="QZO66" s="41"/>
      <c r="QZP66" s="41"/>
      <c r="QZQ66" s="41"/>
      <c r="QZR66" s="41"/>
      <c r="QZS66" s="41"/>
      <c r="QZT66" s="41"/>
      <c r="QZU66" s="41"/>
      <c r="QZV66" s="41"/>
      <c r="QZW66" s="41"/>
      <c r="QZX66" s="41"/>
      <c r="QZY66" s="41"/>
      <c r="QZZ66" s="41"/>
      <c r="RAA66" s="41"/>
      <c r="RAB66" s="41"/>
      <c r="RAC66" s="41"/>
      <c r="RAD66" s="41"/>
      <c r="RAE66" s="41"/>
      <c r="RAF66" s="41"/>
      <c r="RAG66" s="41"/>
      <c r="RAH66" s="41"/>
      <c r="RAI66" s="41"/>
      <c r="RAJ66" s="41"/>
      <c r="RAK66" s="41"/>
      <c r="RAL66" s="41"/>
      <c r="RAM66" s="41"/>
      <c r="RAN66" s="41"/>
      <c r="RAO66" s="41"/>
      <c r="RAP66" s="41"/>
      <c r="RAQ66" s="41"/>
      <c r="RAR66" s="41"/>
      <c r="RAS66" s="41"/>
      <c r="RAT66" s="41"/>
      <c r="RAU66" s="41"/>
      <c r="RAV66" s="41"/>
      <c r="RAW66" s="41"/>
      <c r="RAX66" s="41"/>
      <c r="RAY66" s="41"/>
      <c r="RAZ66" s="41"/>
      <c r="RBA66" s="41"/>
      <c r="RBB66" s="41"/>
      <c r="RBC66" s="41"/>
      <c r="RBD66" s="41"/>
      <c r="RBE66" s="41"/>
      <c r="RBF66" s="41"/>
      <c r="RBG66" s="41"/>
      <c r="RBH66" s="41"/>
      <c r="RBI66" s="41"/>
      <c r="RBJ66" s="41"/>
      <c r="RBK66" s="41"/>
      <c r="RBL66" s="41"/>
      <c r="RBM66" s="41"/>
      <c r="RBN66" s="41"/>
      <c r="RBO66" s="41"/>
      <c r="RBP66" s="41"/>
      <c r="RBQ66" s="41"/>
      <c r="RBR66" s="41"/>
      <c r="RBS66" s="41"/>
      <c r="RBT66" s="41"/>
      <c r="RBU66" s="41"/>
      <c r="RBV66" s="41"/>
      <c r="RBW66" s="41"/>
      <c r="RBX66" s="41"/>
      <c r="RBY66" s="41"/>
      <c r="RBZ66" s="41"/>
      <c r="RCA66" s="41"/>
      <c r="RCB66" s="41"/>
      <c r="RCC66" s="41"/>
      <c r="RCD66" s="41"/>
      <c r="RCE66" s="41"/>
      <c r="RCF66" s="41"/>
      <c r="RCG66" s="41"/>
      <c r="RCH66" s="41"/>
      <c r="RCI66" s="41"/>
      <c r="RCJ66" s="41"/>
      <c r="RCK66" s="41"/>
      <c r="RCL66" s="41"/>
      <c r="RCM66" s="41"/>
      <c r="RCN66" s="41"/>
      <c r="RCO66" s="41"/>
      <c r="RCP66" s="41"/>
      <c r="RCQ66" s="41"/>
      <c r="RCR66" s="41"/>
      <c r="RCS66" s="41"/>
      <c r="RCT66" s="41"/>
      <c r="RCU66" s="41"/>
      <c r="RCV66" s="41"/>
      <c r="RCW66" s="41"/>
      <c r="RCX66" s="41"/>
      <c r="RCY66" s="41"/>
      <c r="RCZ66" s="41"/>
      <c r="RDA66" s="41"/>
      <c r="RDB66" s="41"/>
      <c r="RDC66" s="41"/>
      <c r="RDD66" s="41"/>
      <c r="RDE66" s="41"/>
      <c r="RDF66" s="41"/>
      <c r="RDG66" s="41"/>
      <c r="RDH66" s="41"/>
      <c r="RDI66" s="41"/>
      <c r="RDJ66" s="41"/>
      <c r="RDK66" s="41"/>
      <c r="RDL66" s="41"/>
      <c r="RDM66" s="41"/>
      <c r="RDN66" s="41"/>
      <c r="RDO66" s="41"/>
      <c r="RDP66" s="41"/>
      <c r="RDQ66" s="41"/>
      <c r="RDR66" s="41"/>
      <c r="RDS66" s="41"/>
      <c r="RDT66" s="41"/>
      <c r="RDU66" s="41"/>
      <c r="RDV66" s="41"/>
      <c r="RDW66" s="41"/>
      <c r="RDX66" s="41"/>
      <c r="RDY66" s="41"/>
      <c r="RDZ66" s="41"/>
      <c r="REA66" s="41"/>
      <c r="REB66" s="41"/>
      <c r="REC66" s="41"/>
      <c r="RED66" s="41"/>
      <c r="REE66" s="41"/>
      <c r="REF66" s="41"/>
      <c r="REG66" s="41"/>
      <c r="REH66" s="41"/>
      <c r="REI66" s="41"/>
      <c r="REJ66" s="41"/>
      <c r="REK66" s="41"/>
      <c r="REL66" s="41"/>
      <c r="REM66" s="41"/>
      <c r="REN66" s="41"/>
      <c r="REO66" s="41"/>
      <c r="REP66" s="41"/>
      <c r="REQ66" s="41"/>
      <c r="RER66" s="41"/>
      <c r="RES66" s="41"/>
      <c r="RET66" s="41"/>
      <c r="REU66" s="41"/>
      <c r="REV66" s="41"/>
      <c r="REW66" s="41"/>
      <c r="REX66" s="41"/>
      <c r="REY66" s="41"/>
      <c r="REZ66" s="41"/>
      <c r="RFA66" s="41"/>
      <c r="RFB66" s="41"/>
      <c r="RFC66" s="41"/>
      <c r="RFD66" s="41"/>
      <c r="RFE66" s="41"/>
      <c r="RFF66" s="41"/>
      <c r="RFG66" s="41"/>
      <c r="RFH66" s="41"/>
      <c r="RFI66" s="41"/>
      <c r="RFJ66" s="41"/>
      <c r="RFK66" s="41"/>
      <c r="RFL66" s="41"/>
      <c r="RFM66" s="41"/>
      <c r="RFN66" s="41"/>
      <c r="RFO66" s="41"/>
      <c r="RFP66" s="41"/>
      <c r="RFQ66" s="41"/>
      <c r="RFR66" s="41"/>
      <c r="RFS66" s="41"/>
      <c r="RFT66" s="41"/>
      <c r="RFU66" s="41"/>
      <c r="RFV66" s="41"/>
      <c r="RFW66" s="41"/>
      <c r="RFX66" s="41"/>
      <c r="RFY66" s="41"/>
      <c r="RFZ66" s="41"/>
      <c r="RGA66" s="41"/>
      <c r="RGB66" s="41"/>
      <c r="RGC66" s="41"/>
      <c r="RGD66" s="41"/>
      <c r="RGE66" s="41"/>
      <c r="RGF66" s="41"/>
      <c r="RGG66" s="41"/>
      <c r="RGH66" s="41"/>
      <c r="RGI66" s="41"/>
      <c r="RGJ66" s="41"/>
      <c r="RGK66" s="41"/>
      <c r="RGL66" s="41"/>
      <c r="RGM66" s="41"/>
      <c r="RGN66" s="41"/>
      <c r="RGO66" s="41"/>
      <c r="RGP66" s="41"/>
      <c r="RGQ66" s="41"/>
      <c r="RGR66" s="41"/>
      <c r="RGS66" s="41"/>
      <c r="RGT66" s="41"/>
      <c r="RGU66" s="41"/>
      <c r="RGV66" s="41"/>
      <c r="RGW66" s="41"/>
      <c r="RGX66" s="41"/>
      <c r="RGY66" s="41"/>
      <c r="RGZ66" s="41"/>
      <c r="RHA66" s="41"/>
      <c r="RHB66" s="41"/>
      <c r="RHC66" s="41"/>
      <c r="RHD66" s="41"/>
      <c r="RHE66" s="41"/>
      <c r="RHF66" s="41"/>
      <c r="RHG66" s="41"/>
      <c r="RHH66" s="41"/>
      <c r="RHI66" s="41"/>
      <c r="RHJ66" s="41"/>
      <c r="RHK66" s="41"/>
      <c r="RHL66" s="41"/>
      <c r="RHM66" s="41"/>
      <c r="RHN66" s="41"/>
      <c r="RHO66" s="41"/>
      <c r="RHP66" s="41"/>
      <c r="RHQ66" s="41"/>
      <c r="RHR66" s="41"/>
      <c r="RHS66" s="41"/>
      <c r="RHT66" s="41"/>
      <c r="RHU66" s="41"/>
      <c r="RHV66" s="41"/>
      <c r="RHW66" s="41"/>
      <c r="RHX66" s="41"/>
      <c r="RHY66" s="41"/>
      <c r="RHZ66" s="41"/>
      <c r="RIA66" s="41"/>
      <c r="RIB66" s="41"/>
      <c r="RIC66" s="41"/>
      <c r="RID66" s="41"/>
      <c r="RIE66" s="41"/>
      <c r="RIF66" s="41"/>
      <c r="RIG66" s="41"/>
      <c r="RIH66" s="41"/>
      <c r="RII66" s="41"/>
      <c r="RIJ66" s="41"/>
      <c r="RIK66" s="41"/>
      <c r="RIL66" s="41"/>
      <c r="RIM66" s="41"/>
      <c r="RIN66" s="41"/>
      <c r="RIO66" s="41"/>
      <c r="RIP66" s="41"/>
      <c r="RIQ66" s="41"/>
      <c r="RIR66" s="41"/>
      <c r="RIS66" s="41"/>
      <c r="RIT66" s="41"/>
      <c r="RIU66" s="41"/>
      <c r="RIV66" s="41"/>
      <c r="RIW66" s="41"/>
      <c r="RIX66" s="41"/>
      <c r="RIY66" s="41"/>
      <c r="RIZ66" s="41"/>
      <c r="RJA66" s="41"/>
      <c r="RJB66" s="41"/>
      <c r="RJC66" s="41"/>
      <c r="RJD66" s="41"/>
      <c r="RJE66" s="41"/>
      <c r="RJF66" s="41"/>
      <c r="RJG66" s="41"/>
      <c r="RJH66" s="41"/>
      <c r="RJI66" s="41"/>
      <c r="RJJ66" s="41"/>
      <c r="RJK66" s="41"/>
      <c r="RJL66" s="41"/>
      <c r="RJM66" s="41"/>
      <c r="RJN66" s="41"/>
      <c r="RJO66" s="41"/>
      <c r="RJP66" s="41"/>
      <c r="RJQ66" s="41"/>
      <c r="RJR66" s="41"/>
      <c r="RJS66" s="41"/>
      <c r="RJT66" s="41"/>
      <c r="RJU66" s="41"/>
      <c r="RJV66" s="41"/>
      <c r="RJW66" s="41"/>
      <c r="RJX66" s="41"/>
      <c r="RJY66" s="41"/>
      <c r="RJZ66" s="41"/>
      <c r="RKA66" s="41"/>
      <c r="RKB66" s="41"/>
      <c r="RKC66" s="41"/>
      <c r="RKD66" s="41"/>
      <c r="RKE66" s="41"/>
      <c r="RKF66" s="41"/>
      <c r="RKG66" s="41"/>
      <c r="RKH66" s="41"/>
      <c r="RKI66" s="41"/>
      <c r="RKJ66" s="41"/>
      <c r="RKK66" s="41"/>
      <c r="RKL66" s="41"/>
      <c r="RKM66" s="41"/>
      <c r="RKN66" s="41"/>
      <c r="RKO66" s="41"/>
      <c r="RKP66" s="41"/>
      <c r="RKQ66" s="41"/>
      <c r="RKR66" s="41"/>
      <c r="RKS66" s="41"/>
      <c r="RKT66" s="41"/>
      <c r="RKU66" s="41"/>
      <c r="RKV66" s="41"/>
      <c r="RKW66" s="41"/>
      <c r="RKX66" s="41"/>
      <c r="RKY66" s="41"/>
      <c r="RKZ66" s="41"/>
      <c r="RLA66" s="41"/>
      <c r="RLB66" s="41"/>
      <c r="RLC66" s="41"/>
      <c r="RLD66" s="41"/>
      <c r="RLE66" s="41"/>
      <c r="RLF66" s="41"/>
      <c r="RLG66" s="41"/>
      <c r="RLH66" s="41"/>
      <c r="RLI66" s="41"/>
      <c r="RLJ66" s="41"/>
      <c r="RLK66" s="41"/>
      <c r="RLL66" s="41"/>
      <c r="RLM66" s="41"/>
      <c r="RLN66" s="41"/>
      <c r="RLO66" s="41"/>
      <c r="RLP66" s="41"/>
      <c r="RLQ66" s="41"/>
      <c r="RLR66" s="41"/>
      <c r="RLS66" s="41"/>
      <c r="RLT66" s="41"/>
      <c r="RLU66" s="41"/>
      <c r="RLV66" s="41"/>
      <c r="RLW66" s="41"/>
      <c r="RLX66" s="41"/>
      <c r="RLY66" s="41"/>
      <c r="RLZ66" s="41"/>
      <c r="RMA66" s="41"/>
      <c r="RMB66" s="41"/>
      <c r="RMC66" s="41"/>
      <c r="RMD66" s="41"/>
      <c r="RME66" s="41"/>
      <c r="RMF66" s="41"/>
      <c r="RMG66" s="41"/>
      <c r="RMH66" s="41"/>
      <c r="RMI66" s="41"/>
      <c r="RMJ66" s="41"/>
      <c r="RMK66" s="41"/>
      <c r="RML66" s="41"/>
      <c r="RMM66" s="41"/>
      <c r="RMN66" s="41"/>
      <c r="RMO66" s="41"/>
      <c r="RMP66" s="41"/>
      <c r="RMQ66" s="41"/>
      <c r="RMR66" s="41"/>
      <c r="RMS66" s="41"/>
      <c r="RMT66" s="41"/>
      <c r="RMU66" s="41"/>
      <c r="RMV66" s="41"/>
      <c r="RMW66" s="41"/>
      <c r="RMX66" s="41"/>
      <c r="RMY66" s="41"/>
      <c r="RMZ66" s="41"/>
      <c r="RNA66" s="41"/>
      <c r="RNB66" s="41"/>
      <c r="RNC66" s="41"/>
      <c r="RND66" s="41"/>
      <c r="RNE66" s="41"/>
      <c r="RNF66" s="41"/>
      <c r="RNG66" s="41"/>
      <c r="RNH66" s="41"/>
      <c r="RNI66" s="41"/>
      <c r="RNJ66" s="41"/>
      <c r="RNK66" s="41"/>
      <c r="RNL66" s="41"/>
      <c r="RNM66" s="41"/>
      <c r="RNN66" s="41"/>
      <c r="RNO66" s="41"/>
      <c r="RNP66" s="41"/>
      <c r="RNQ66" s="41"/>
      <c r="RNR66" s="41"/>
      <c r="RNS66" s="41"/>
      <c r="RNT66" s="41"/>
      <c r="RNU66" s="41"/>
      <c r="RNV66" s="41"/>
      <c r="RNW66" s="41"/>
      <c r="RNX66" s="41"/>
      <c r="RNY66" s="41"/>
      <c r="RNZ66" s="41"/>
      <c r="ROA66" s="41"/>
      <c r="ROB66" s="41"/>
      <c r="ROC66" s="41"/>
      <c r="ROD66" s="41"/>
      <c r="ROE66" s="41"/>
      <c r="ROF66" s="41"/>
      <c r="ROG66" s="41"/>
      <c r="ROH66" s="41"/>
      <c r="ROI66" s="41"/>
      <c r="ROJ66" s="41"/>
      <c r="ROK66" s="41"/>
      <c r="ROL66" s="41"/>
      <c r="ROM66" s="41"/>
      <c r="RON66" s="41"/>
      <c r="ROO66" s="41"/>
      <c r="ROP66" s="41"/>
      <c r="ROQ66" s="41"/>
      <c r="ROR66" s="41"/>
      <c r="ROS66" s="41"/>
      <c r="ROT66" s="41"/>
      <c r="ROU66" s="41"/>
      <c r="ROV66" s="41"/>
      <c r="ROW66" s="41"/>
      <c r="ROX66" s="41"/>
      <c r="ROY66" s="41"/>
      <c r="ROZ66" s="41"/>
      <c r="RPA66" s="41"/>
      <c r="RPB66" s="41"/>
      <c r="RPC66" s="41"/>
      <c r="RPD66" s="41"/>
      <c r="RPE66" s="41"/>
      <c r="RPF66" s="41"/>
      <c r="RPG66" s="41"/>
      <c r="RPH66" s="41"/>
      <c r="RPI66" s="41"/>
      <c r="RPJ66" s="41"/>
      <c r="RPK66" s="41"/>
      <c r="RPL66" s="41"/>
      <c r="RPM66" s="41"/>
      <c r="RPN66" s="41"/>
      <c r="RPO66" s="41"/>
      <c r="RPP66" s="41"/>
      <c r="RPQ66" s="41"/>
      <c r="RPR66" s="41"/>
      <c r="RPS66" s="41"/>
      <c r="RPT66" s="41"/>
      <c r="RPU66" s="41"/>
      <c r="RPV66" s="41"/>
      <c r="RPW66" s="41"/>
      <c r="RPX66" s="41"/>
      <c r="RPY66" s="41"/>
      <c r="RPZ66" s="41"/>
      <c r="RQA66" s="41"/>
      <c r="RQB66" s="41"/>
      <c r="RQC66" s="41"/>
      <c r="RQD66" s="41"/>
      <c r="RQE66" s="41"/>
      <c r="RQF66" s="41"/>
      <c r="RQG66" s="41"/>
      <c r="RQH66" s="41"/>
      <c r="RQI66" s="41"/>
      <c r="RQJ66" s="41"/>
      <c r="RQK66" s="41"/>
      <c r="RQL66" s="41"/>
      <c r="RQM66" s="41"/>
      <c r="RQN66" s="41"/>
      <c r="RQO66" s="41"/>
      <c r="RQP66" s="41"/>
      <c r="RQQ66" s="41"/>
      <c r="RQR66" s="41"/>
      <c r="RQS66" s="41"/>
      <c r="RQT66" s="41"/>
      <c r="RQU66" s="41"/>
      <c r="RQV66" s="41"/>
      <c r="RQW66" s="41"/>
      <c r="RQX66" s="41"/>
      <c r="RQY66" s="41"/>
      <c r="RQZ66" s="41"/>
      <c r="RRA66" s="41"/>
      <c r="RRB66" s="41"/>
      <c r="RRC66" s="41"/>
      <c r="RRD66" s="41"/>
      <c r="RRE66" s="41"/>
      <c r="RRF66" s="41"/>
      <c r="RRG66" s="41"/>
      <c r="RRH66" s="41"/>
      <c r="RRI66" s="41"/>
      <c r="RRJ66" s="41"/>
      <c r="RRK66" s="41"/>
      <c r="RRL66" s="41"/>
      <c r="RRM66" s="41"/>
      <c r="RRN66" s="41"/>
      <c r="RRO66" s="41"/>
      <c r="RRP66" s="41"/>
      <c r="RRQ66" s="41"/>
      <c r="RRR66" s="41"/>
      <c r="RRS66" s="41"/>
      <c r="RRT66" s="41"/>
      <c r="RRU66" s="41"/>
      <c r="RRV66" s="41"/>
      <c r="RRW66" s="41"/>
      <c r="RRX66" s="41"/>
      <c r="RRY66" s="41"/>
      <c r="RRZ66" s="41"/>
      <c r="RSA66" s="41"/>
      <c r="RSB66" s="41"/>
      <c r="RSC66" s="41"/>
      <c r="RSD66" s="41"/>
      <c r="RSE66" s="41"/>
      <c r="RSF66" s="41"/>
      <c r="RSG66" s="41"/>
      <c r="RSH66" s="41"/>
      <c r="RSI66" s="41"/>
      <c r="RSJ66" s="41"/>
      <c r="RSK66" s="41"/>
      <c r="RSL66" s="41"/>
      <c r="RSM66" s="41"/>
      <c r="RSN66" s="41"/>
      <c r="RSO66" s="41"/>
      <c r="RSP66" s="41"/>
      <c r="RSQ66" s="41"/>
      <c r="RSR66" s="41"/>
      <c r="RSS66" s="41"/>
      <c r="RST66" s="41"/>
      <c r="RSU66" s="41"/>
      <c r="RSV66" s="41"/>
      <c r="RSW66" s="41"/>
      <c r="RSX66" s="41"/>
      <c r="RSY66" s="41"/>
      <c r="RSZ66" s="41"/>
      <c r="RTA66" s="41"/>
      <c r="RTB66" s="41"/>
      <c r="RTC66" s="41"/>
      <c r="RTD66" s="41"/>
      <c r="RTE66" s="41"/>
      <c r="RTF66" s="41"/>
      <c r="RTG66" s="41"/>
      <c r="RTH66" s="41"/>
      <c r="RTI66" s="41"/>
      <c r="RTJ66" s="41"/>
      <c r="RTK66" s="41"/>
      <c r="RTL66" s="41"/>
      <c r="RTM66" s="41"/>
      <c r="RTN66" s="41"/>
      <c r="RTO66" s="41"/>
      <c r="RTP66" s="41"/>
      <c r="RTQ66" s="41"/>
      <c r="RTR66" s="41"/>
      <c r="RTS66" s="41"/>
      <c r="RTT66" s="41"/>
      <c r="RTU66" s="41"/>
      <c r="RTV66" s="41"/>
      <c r="RTW66" s="41"/>
      <c r="RTX66" s="41"/>
      <c r="RTY66" s="41"/>
      <c r="RTZ66" s="41"/>
      <c r="RUA66" s="41"/>
      <c r="RUB66" s="41"/>
      <c r="RUC66" s="41"/>
      <c r="RUD66" s="41"/>
      <c r="RUE66" s="41"/>
      <c r="RUF66" s="41"/>
      <c r="RUG66" s="41"/>
      <c r="RUH66" s="41"/>
      <c r="RUI66" s="41"/>
      <c r="RUJ66" s="41"/>
      <c r="RUK66" s="41"/>
      <c r="RUL66" s="41"/>
      <c r="RUM66" s="41"/>
      <c r="RUN66" s="41"/>
      <c r="RUO66" s="41"/>
      <c r="RUP66" s="41"/>
      <c r="RUQ66" s="41"/>
      <c r="RUR66" s="41"/>
      <c r="RUS66" s="41"/>
      <c r="RUT66" s="41"/>
      <c r="RUU66" s="41"/>
      <c r="RUV66" s="41"/>
      <c r="RUW66" s="41"/>
      <c r="RUX66" s="41"/>
      <c r="RUY66" s="41"/>
      <c r="RUZ66" s="41"/>
      <c r="RVA66" s="41"/>
      <c r="RVB66" s="41"/>
      <c r="RVC66" s="41"/>
      <c r="RVD66" s="41"/>
      <c r="RVE66" s="41"/>
      <c r="RVF66" s="41"/>
      <c r="RVG66" s="41"/>
      <c r="RVH66" s="41"/>
      <c r="RVI66" s="41"/>
      <c r="RVJ66" s="41"/>
      <c r="RVK66" s="41"/>
      <c r="RVL66" s="41"/>
      <c r="RVM66" s="41"/>
      <c r="RVN66" s="41"/>
      <c r="RVO66" s="41"/>
      <c r="RVP66" s="41"/>
      <c r="RVQ66" s="41"/>
      <c r="RVR66" s="41"/>
      <c r="RVS66" s="41"/>
      <c r="RVT66" s="41"/>
      <c r="RVU66" s="41"/>
      <c r="RVV66" s="41"/>
      <c r="RVW66" s="41"/>
      <c r="RVX66" s="41"/>
      <c r="RVY66" s="41"/>
      <c r="RVZ66" s="41"/>
      <c r="RWA66" s="41"/>
      <c r="RWB66" s="41"/>
      <c r="RWC66" s="41"/>
      <c r="RWD66" s="41"/>
      <c r="RWE66" s="41"/>
      <c r="RWF66" s="41"/>
      <c r="RWG66" s="41"/>
      <c r="RWH66" s="41"/>
      <c r="RWI66" s="41"/>
      <c r="RWJ66" s="41"/>
      <c r="RWK66" s="41"/>
      <c r="RWL66" s="41"/>
      <c r="RWM66" s="41"/>
      <c r="RWN66" s="41"/>
      <c r="RWO66" s="41"/>
      <c r="RWP66" s="41"/>
      <c r="RWQ66" s="41"/>
      <c r="RWR66" s="41"/>
      <c r="RWS66" s="41"/>
      <c r="RWT66" s="41"/>
      <c r="RWU66" s="41"/>
      <c r="RWV66" s="41"/>
      <c r="RWW66" s="41"/>
      <c r="RWX66" s="41"/>
      <c r="RWY66" s="41"/>
      <c r="RWZ66" s="41"/>
      <c r="RXA66" s="41"/>
      <c r="RXB66" s="41"/>
      <c r="RXC66" s="41"/>
      <c r="RXD66" s="41"/>
      <c r="RXE66" s="41"/>
      <c r="RXF66" s="41"/>
      <c r="RXG66" s="41"/>
      <c r="RXH66" s="41"/>
      <c r="RXI66" s="41"/>
      <c r="RXJ66" s="41"/>
      <c r="RXK66" s="41"/>
      <c r="RXL66" s="41"/>
      <c r="RXM66" s="41"/>
      <c r="RXN66" s="41"/>
      <c r="RXO66" s="41"/>
      <c r="RXP66" s="41"/>
      <c r="RXQ66" s="41"/>
      <c r="RXR66" s="41"/>
      <c r="RXS66" s="41"/>
      <c r="RXT66" s="41"/>
      <c r="RXU66" s="41"/>
      <c r="RXV66" s="41"/>
      <c r="RXW66" s="41"/>
      <c r="RXX66" s="41"/>
      <c r="RXY66" s="41"/>
      <c r="RXZ66" s="41"/>
      <c r="RYA66" s="41"/>
      <c r="RYB66" s="41"/>
      <c r="RYC66" s="41"/>
      <c r="RYD66" s="41"/>
      <c r="RYE66" s="41"/>
      <c r="RYF66" s="41"/>
      <c r="RYG66" s="41"/>
      <c r="RYH66" s="41"/>
      <c r="RYI66" s="41"/>
      <c r="RYJ66" s="41"/>
      <c r="RYK66" s="41"/>
      <c r="RYL66" s="41"/>
      <c r="RYM66" s="41"/>
      <c r="RYN66" s="41"/>
      <c r="RYO66" s="41"/>
      <c r="RYP66" s="41"/>
      <c r="RYQ66" s="41"/>
      <c r="RYR66" s="41"/>
      <c r="RYS66" s="41"/>
      <c r="RYT66" s="41"/>
      <c r="RYU66" s="41"/>
      <c r="RYV66" s="41"/>
      <c r="RYW66" s="41"/>
      <c r="RYX66" s="41"/>
      <c r="RYY66" s="41"/>
      <c r="RYZ66" s="41"/>
      <c r="RZA66" s="41"/>
      <c r="RZB66" s="41"/>
      <c r="RZC66" s="41"/>
      <c r="RZD66" s="41"/>
      <c r="RZE66" s="41"/>
      <c r="RZF66" s="41"/>
      <c r="RZG66" s="41"/>
      <c r="RZH66" s="41"/>
      <c r="RZI66" s="41"/>
      <c r="RZJ66" s="41"/>
      <c r="RZK66" s="41"/>
      <c r="RZL66" s="41"/>
      <c r="RZM66" s="41"/>
      <c r="RZN66" s="41"/>
      <c r="RZO66" s="41"/>
      <c r="RZP66" s="41"/>
      <c r="RZQ66" s="41"/>
      <c r="RZR66" s="41"/>
      <c r="RZS66" s="41"/>
      <c r="RZT66" s="41"/>
      <c r="RZU66" s="41"/>
      <c r="RZV66" s="41"/>
      <c r="RZW66" s="41"/>
      <c r="RZX66" s="41"/>
      <c r="RZY66" s="41"/>
      <c r="RZZ66" s="41"/>
      <c r="SAA66" s="41"/>
      <c r="SAB66" s="41"/>
      <c r="SAC66" s="41"/>
      <c r="SAD66" s="41"/>
      <c r="SAE66" s="41"/>
      <c r="SAF66" s="41"/>
      <c r="SAG66" s="41"/>
      <c r="SAH66" s="41"/>
      <c r="SAI66" s="41"/>
      <c r="SAJ66" s="41"/>
      <c r="SAK66" s="41"/>
      <c r="SAL66" s="41"/>
      <c r="SAM66" s="41"/>
      <c r="SAN66" s="41"/>
      <c r="SAO66" s="41"/>
      <c r="SAP66" s="41"/>
      <c r="SAQ66" s="41"/>
      <c r="SAR66" s="41"/>
      <c r="SAS66" s="41"/>
      <c r="SAT66" s="41"/>
      <c r="SAU66" s="41"/>
      <c r="SAV66" s="41"/>
      <c r="SAW66" s="41"/>
      <c r="SAX66" s="41"/>
      <c r="SAY66" s="41"/>
      <c r="SAZ66" s="41"/>
      <c r="SBA66" s="41"/>
      <c r="SBB66" s="41"/>
      <c r="SBC66" s="41"/>
      <c r="SBD66" s="41"/>
      <c r="SBE66" s="41"/>
      <c r="SBF66" s="41"/>
      <c r="SBG66" s="41"/>
      <c r="SBH66" s="41"/>
      <c r="SBI66" s="41"/>
      <c r="SBJ66" s="41"/>
      <c r="SBK66" s="41"/>
      <c r="SBL66" s="41"/>
      <c r="SBM66" s="41"/>
      <c r="SBN66" s="41"/>
      <c r="SBO66" s="41"/>
      <c r="SBP66" s="41"/>
      <c r="SBQ66" s="41"/>
      <c r="SBR66" s="41"/>
      <c r="SBS66" s="41"/>
      <c r="SBT66" s="41"/>
      <c r="SBU66" s="41"/>
      <c r="SBV66" s="41"/>
      <c r="SBW66" s="41"/>
      <c r="SBX66" s="41"/>
      <c r="SBY66" s="41"/>
      <c r="SBZ66" s="41"/>
      <c r="SCA66" s="41"/>
      <c r="SCB66" s="41"/>
      <c r="SCC66" s="41"/>
      <c r="SCD66" s="41"/>
      <c r="SCE66" s="41"/>
      <c r="SCF66" s="41"/>
      <c r="SCG66" s="41"/>
      <c r="SCH66" s="41"/>
      <c r="SCI66" s="41"/>
      <c r="SCJ66" s="41"/>
      <c r="SCK66" s="41"/>
      <c r="SCL66" s="41"/>
      <c r="SCM66" s="41"/>
      <c r="SCN66" s="41"/>
      <c r="SCO66" s="41"/>
      <c r="SCP66" s="41"/>
      <c r="SCQ66" s="41"/>
      <c r="SCR66" s="41"/>
      <c r="SCS66" s="41"/>
      <c r="SCT66" s="41"/>
      <c r="SCU66" s="41"/>
      <c r="SCV66" s="41"/>
      <c r="SCW66" s="41"/>
      <c r="SCX66" s="41"/>
      <c r="SCY66" s="41"/>
      <c r="SCZ66" s="41"/>
      <c r="SDA66" s="41"/>
      <c r="SDB66" s="41"/>
      <c r="SDC66" s="41"/>
      <c r="SDD66" s="41"/>
      <c r="SDE66" s="41"/>
      <c r="SDF66" s="41"/>
      <c r="SDG66" s="41"/>
      <c r="SDH66" s="41"/>
      <c r="SDI66" s="41"/>
      <c r="SDJ66" s="41"/>
      <c r="SDK66" s="41"/>
      <c r="SDL66" s="41"/>
      <c r="SDM66" s="41"/>
      <c r="SDN66" s="41"/>
      <c r="SDO66" s="41"/>
      <c r="SDP66" s="41"/>
      <c r="SDQ66" s="41"/>
      <c r="SDR66" s="41"/>
      <c r="SDS66" s="41"/>
      <c r="SDT66" s="41"/>
      <c r="SDU66" s="41"/>
      <c r="SDV66" s="41"/>
      <c r="SDW66" s="41"/>
      <c r="SDX66" s="41"/>
      <c r="SDY66" s="41"/>
      <c r="SDZ66" s="41"/>
      <c r="SEA66" s="41"/>
      <c r="SEB66" s="41"/>
      <c r="SEC66" s="41"/>
      <c r="SED66" s="41"/>
      <c r="SEE66" s="41"/>
      <c r="SEF66" s="41"/>
      <c r="SEG66" s="41"/>
      <c r="SEH66" s="41"/>
      <c r="SEI66" s="41"/>
      <c r="SEJ66" s="41"/>
      <c r="SEK66" s="41"/>
      <c r="SEL66" s="41"/>
      <c r="SEM66" s="41"/>
      <c r="SEN66" s="41"/>
      <c r="SEO66" s="41"/>
      <c r="SEP66" s="41"/>
      <c r="SEQ66" s="41"/>
      <c r="SER66" s="41"/>
      <c r="SES66" s="41"/>
      <c r="SET66" s="41"/>
      <c r="SEU66" s="41"/>
      <c r="SEV66" s="41"/>
      <c r="SEW66" s="41"/>
      <c r="SEX66" s="41"/>
      <c r="SEY66" s="41"/>
      <c r="SEZ66" s="41"/>
      <c r="SFA66" s="41"/>
      <c r="SFB66" s="41"/>
      <c r="SFC66" s="41"/>
      <c r="SFD66" s="41"/>
      <c r="SFE66" s="41"/>
      <c r="SFF66" s="41"/>
      <c r="SFG66" s="41"/>
      <c r="SFH66" s="41"/>
      <c r="SFI66" s="41"/>
      <c r="SFJ66" s="41"/>
      <c r="SFK66" s="41"/>
      <c r="SFL66" s="41"/>
      <c r="SFM66" s="41"/>
      <c r="SFN66" s="41"/>
      <c r="SFO66" s="41"/>
      <c r="SFP66" s="41"/>
      <c r="SFQ66" s="41"/>
      <c r="SFR66" s="41"/>
      <c r="SFS66" s="41"/>
      <c r="SFT66" s="41"/>
      <c r="SFU66" s="41"/>
      <c r="SFV66" s="41"/>
      <c r="SFW66" s="41"/>
      <c r="SFX66" s="41"/>
      <c r="SFY66" s="41"/>
      <c r="SFZ66" s="41"/>
      <c r="SGA66" s="41"/>
      <c r="SGB66" s="41"/>
      <c r="SGC66" s="41"/>
      <c r="SGD66" s="41"/>
      <c r="SGE66" s="41"/>
      <c r="SGF66" s="41"/>
      <c r="SGG66" s="41"/>
      <c r="SGH66" s="41"/>
      <c r="SGI66" s="41"/>
      <c r="SGJ66" s="41"/>
      <c r="SGK66" s="41"/>
      <c r="SGL66" s="41"/>
      <c r="SGM66" s="41"/>
      <c r="SGN66" s="41"/>
      <c r="SGO66" s="41"/>
      <c r="SGP66" s="41"/>
      <c r="SGQ66" s="41"/>
      <c r="SGR66" s="41"/>
      <c r="SGS66" s="41"/>
      <c r="SGT66" s="41"/>
      <c r="SGU66" s="41"/>
      <c r="SGV66" s="41"/>
      <c r="SGW66" s="41"/>
      <c r="SGX66" s="41"/>
      <c r="SGY66" s="41"/>
      <c r="SGZ66" s="41"/>
      <c r="SHA66" s="41"/>
      <c r="SHB66" s="41"/>
      <c r="SHC66" s="41"/>
      <c r="SHD66" s="41"/>
      <c r="SHE66" s="41"/>
      <c r="SHF66" s="41"/>
      <c r="SHG66" s="41"/>
      <c r="SHH66" s="41"/>
      <c r="SHI66" s="41"/>
      <c r="SHJ66" s="41"/>
      <c r="SHK66" s="41"/>
      <c r="SHL66" s="41"/>
      <c r="SHM66" s="41"/>
      <c r="SHN66" s="41"/>
      <c r="SHO66" s="41"/>
      <c r="SHP66" s="41"/>
      <c r="SHQ66" s="41"/>
      <c r="SHR66" s="41"/>
      <c r="SHS66" s="41"/>
      <c r="SHT66" s="41"/>
      <c r="SHU66" s="41"/>
      <c r="SHV66" s="41"/>
      <c r="SHW66" s="41"/>
      <c r="SHX66" s="41"/>
      <c r="SHY66" s="41"/>
      <c r="SHZ66" s="41"/>
      <c r="SIA66" s="41"/>
      <c r="SIB66" s="41"/>
      <c r="SIC66" s="41"/>
      <c r="SID66" s="41"/>
      <c r="SIE66" s="41"/>
      <c r="SIF66" s="41"/>
      <c r="SIG66" s="41"/>
      <c r="SIH66" s="41"/>
      <c r="SII66" s="41"/>
      <c r="SIJ66" s="41"/>
      <c r="SIK66" s="41"/>
      <c r="SIL66" s="41"/>
      <c r="SIM66" s="41"/>
      <c r="SIN66" s="41"/>
      <c r="SIO66" s="41"/>
      <c r="SIP66" s="41"/>
      <c r="SIQ66" s="41"/>
      <c r="SIR66" s="41"/>
      <c r="SIS66" s="41"/>
      <c r="SIT66" s="41"/>
      <c r="SIU66" s="41"/>
      <c r="SIV66" s="41"/>
      <c r="SIW66" s="41"/>
      <c r="SIX66" s="41"/>
      <c r="SIY66" s="41"/>
      <c r="SIZ66" s="41"/>
      <c r="SJA66" s="41"/>
      <c r="SJB66" s="41"/>
      <c r="SJC66" s="41"/>
      <c r="SJD66" s="41"/>
      <c r="SJE66" s="41"/>
      <c r="SJF66" s="41"/>
      <c r="SJG66" s="41"/>
      <c r="SJH66" s="41"/>
      <c r="SJI66" s="41"/>
      <c r="SJJ66" s="41"/>
      <c r="SJK66" s="41"/>
      <c r="SJL66" s="41"/>
      <c r="SJM66" s="41"/>
      <c r="SJN66" s="41"/>
      <c r="SJO66" s="41"/>
      <c r="SJP66" s="41"/>
      <c r="SJQ66" s="41"/>
      <c r="SJR66" s="41"/>
      <c r="SJS66" s="41"/>
      <c r="SJT66" s="41"/>
      <c r="SJU66" s="41"/>
      <c r="SJV66" s="41"/>
      <c r="SJW66" s="41"/>
      <c r="SJX66" s="41"/>
      <c r="SJY66" s="41"/>
      <c r="SJZ66" s="41"/>
      <c r="SKA66" s="41"/>
      <c r="SKB66" s="41"/>
      <c r="SKC66" s="41"/>
      <c r="SKD66" s="41"/>
      <c r="SKE66" s="41"/>
      <c r="SKF66" s="41"/>
      <c r="SKG66" s="41"/>
      <c r="SKH66" s="41"/>
      <c r="SKI66" s="41"/>
      <c r="SKJ66" s="41"/>
      <c r="SKK66" s="41"/>
      <c r="SKL66" s="41"/>
      <c r="SKM66" s="41"/>
      <c r="SKN66" s="41"/>
      <c r="SKO66" s="41"/>
      <c r="SKP66" s="41"/>
      <c r="SKQ66" s="41"/>
      <c r="SKR66" s="41"/>
      <c r="SKS66" s="41"/>
      <c r="SKT66" s="41"/>
      <c r="SKU66" s="41"/>
      <c r="SKV66" s="41"/>
      <c r="SKW66" s="41"/>
      <c r="SKX66" s="41"/>
      <c r="SKY66" s="41"/>
      <c r="SKZ66" s="41"/>
      <c r="SLA66" s="41"/>
      <c r="SLB66" s="41"/>
      <c r="SLC66" s="41"/>
      <c r="SLD66" s="41"/>
      <c r="SLE66" s="41"/>
      <c r="SLF66" s="41"/>
      <c r="SLG66" s="41"/>
      <c r="SLH66" s="41"/>
      <c r="SLI66" s="41"/>
      <c r="SLJ66" s="41"/>
      <c r="SLK66" s="41"/>
      <c r="SLL66" s="41"/>
      <c r="SLM66" s="41"/>
      <c r="SLN66" s="41"/>
      <c r="SLO66" s="41"/>
      <c r="SLP66" s="41"/>
      <c r="SLQ66" s="41"/>
      <c r="SLR66" s="41"/>
      <c r="SLS66" s="41"/>
      <c r="SLT66" s="41"/>
      <c r="SLU66" s="41"/>
      <c r="SLV66" s="41"/>
      <c r="SLW66" s="41"/>
      <c r="SLX66" s="41"/>
      <c r="SLY66" s="41"/>
      <c r="SLZ66" s="41"/>
      <c r="SMA66" s="41"/>
      <c r="SMB66" s="41"/>
      <c r="SMC66" s="41"/>
      <c r="SMD66" s="41"/>
      <c r="SME66" s="41"/>
      <c r="SMF66" s="41"/>
      <c r="SMG66" s="41"/>
      <c r="SMH66" s="41"/>
      <c r="SMI66" s="41"/>
      <c r="SMJ66" s="41"/>
      <c r="SMK66" s="41"/>
      <c r="SML66" s="41"/>
      <c r="SMM66" s="41"/>
      <c r="SMN66" s="41"/>
      <c r="SMO66" s="41"/>
      <c r="SMP66" s="41"/>
      <c r="SMQ66" s="41"/>
      <c r="SMR66" s="41"/>
      <c r="SMS66" s="41"/>
      <c r="SMT66" s="41"/>
      <c r="SMU66" s="41"/>
      <c r="SMV66" s="41"/>
      <c r="SMW66" s="41"/>
      <c r="SMX66" s="41"/>
      <c r="SMY66" s="41"/>
      <c r="SMZ66" s="41"/>
      <c r="SNA66" s="41"/>
      <c r="SNB66" s="41"/>
      <c r="SNC66" s="41"/>
      <c r="SND66" s="41"/>
      <c r="SNE66" s="41"/>
      <c r="SNF66" s="41"/>
      <c r="SNG66" s="41"/>
      <c r="SNH66" s="41"/>
      <c r="SNI66" s="41"/>
      <c r="SNJ66" s="41"/>
      <c r="SNK66" s="41"/>
      <c r="SNL66" s="41"/>
      <c r="SNM66" s="41"/>
      <c r="SNN66" s="41"/>
      <c r="SNO66" s="41"/>
      <c r="SNP66" s="41"/>
      <c r="SNQ66" s="41"/>
      <c r="SNR66" s="41"/>
      <c r="SNS66" s="41"/>
      <c r="SNT66" s="41"/>
      <c r="SNU66" s="41"/>
      <c r="SNV66" s="41"/>
      <c r="SNW66" s="41"/>
      <c r="SNX66" s="41"/>
      <c r="SNY66" s="41"/>
      <c r="SNZ66" s="41"/>
      <c r="SOA66" s="41"/>
      <c r="SOB66" s="41"/>
      <c r="SOC66" s="41"/>
      <c r="SOD66" s="41"/>
      <c r="SOE66" s="41"/>
      <c r="SOF66" s="41"/>
      <c r="SOG66" s="41"/>
      <c r="SOH66" s="41"/>
      <c r="SOI66" s="41"/>
      <c r="SOJ66" s="41"/>
      <c r="SOK66" s="41"/>
      <c r="SOL66" s="41"/>
      <c r="SOM66" s="41"/>
      <c r="SON66" s="41"/>
      <c r="SOO66" s="41"/>
      <c r="SOP66" s="41"/>
      <c r="SOQ66" s="41"/>
      <c r="SOR66" s="41"/>
      <c r="SOS66" s="41"/>
      <c r="SOT66" s="41"/>
      <c r="SOU66" s="41"/>
      <c r="SOV66" s="41"/>
      <c r="SOW66" s="41"/>
      <c r="SOX66" s="41"/>
      <c r="SOY66" s="41"/>
      <c r="SOZ66" s="41"/>
      <c r="SPA66" s="41"/>
      <c r="SPB66" s="41"/>
      <c r="SPC66" s="41"/>
      <c r="SPD66" s="41"/>
      <c r="SPE66" s="41"/>
      <c r="SPF66" s="41"/>
      <c r="SPG66" s="41"/>
      <c r="SPH66" s="41"/>
      <c r="SPI66" s="41"/>
      <c r="SPJ66" s="41"/>
      <c r="SPK66" s="41"/>
      <c r="SPL66" s="41"/>
      <c r="SPM66" s="41"/>
      <c r="SPN66" s="41"/>
      <c r="SPO66" s="41"/>
      <c r="SPP66" s="41"/>
      <c r="SPQ66" s="41"/>
      <c r="SPR66" s="41"/>
      <c r="SPS66" s="41"/>
      <c r="SPT66" s="41"/>
      <c r="SPU66" s="41"/>
      <c r="SPV66" s="41"/>
      <c r="SPW66" s="41"/>
      <c r="SPX66" s="41"/>
      <c r="SPY66" s="41"/>
      <c r="SPZ66" s="41"/>
      <c r="SQA66" s="41"/>
      <c r="SQB66" s="41"/>
      <c r="SQC66" s="41"/>
      <c r="SQD66" s="41"/>
      <c r="SQE66" s="41"/>
      <c r="SQF66" s="41"/>
      <c r="SQG66" s="41"/>
      <c r="SQH66" s="41"/>
      <c r="SQI66" s="41"/>
      <c r="SQJ66" s="41"/>
      <c r="SQK66" s="41"/>
      <c r="SQL66" s="41"/>
      <c r="SQM66" s="41"/>
      <c r="SQN66" s="41"/>
      <c r="SQO66" s="41"/>
      <c r="SQP66" s="41"/>
      <c r="SQQ66" s="41"/>
      <c r="SQR66" s="41"/>
      <c r="SQS66" s="41"/>
      <c r="SQT66" s="41"/>
      <c r="SQU66" s="41"/>
      <c r="SQV66" s="41"/>
      <c r="SQW66" s="41"/>
      <c r="SQX66" s="41"/>
      <c r="SQY66" s="41"/>
      <c r="SQZ66" s="41"/>
      <c r="SRA66" s="41"/>
      <c r="SRB66" s="41"/>
      <c r="SRC66" s="41"/>
      <c r="SRD66" s="41"/>
      <c r="SRE66" s="41"/>
      <c r="SRF66" s="41"/>
      <c r="SRG66" s="41"/>
      <c r="SRH66" s="41"/>
      <c r="SRI66" s="41"/>
      <c r="SRJ66" s="41"/>
      <c r="SRK66" s="41"/>
      <c r="SRL66" s="41"/>
      <c r="SRM66" s="41"/>
      <c r="SRN66" s="41"/>
      <c r="SRO66" s="41"/>
      <c r="SRP66" s="41"/>
      <c r="SRQ66" s="41"/>
      <c r="SRR66" s="41"/>
      <c r="SRS66" s="41"/>
      <c r="SRT66" s="41"/>
      <c r="SRU66" s="41"/>
      <c r="SRV66" s="41"/>
      <c r="SRW66" s="41"/>
      <c r="SRX66" s="41"/>
      <c r="SRY66" s="41"/>
      <c r="SRZ66" s="41"/>
      <c r="SSA66" s="41"/>
      <c r="SSB66" s="41"/>
      <c r="SSC66" s="41"/>
      <c r="SSD66" s="41"/>
      <c r="SSE66" s="41"/>
      <c r="SSF66" s="41"/>
      <c r="SSG66" s="41"/>
      <c r="SSH66" s="41"/>
      <c r="SSI66" s="41"/>
      <c r="SSJ66" s="41"/>
      <c r="SSK66" s="41"/>
      <c r="SSL66" s="41"/>
      <c r="SSM66" s="41"/>
      <c r="SSN66" s="41"/>
      <c r="SSO66" s="41"/>
      <c r="SSP66" s="41"/>
      <c r="SSQ66" s="41"/>
      <c r="SSR66" s="41"/>
      <c r="SSS66" s="41"/>
      <c r="SST66" s="41"/>
      <c r="SSU66" s="41"/>
      <c r="SSV66" s="41"/>
      <c r="SSW66" s="41"/>
      <c r="SSX66" s="41"/>
      <c r="SSY66" s="41"/>
      <c r="SSZ66" s="41"/>
      <c r="STA66" s="41"/>
      <c r="STB66" s="41"/>
      <c r="STC66" s="41"/>
      <c r="STD66" s="41"/>
      <c r="STE66" s="41"/>
      <c r="STF66" s="41"/>
      <c r="STG66" s="41"/>
      <c r="STH66" s="41"/>
      <c r="STI66" s="41"/>
      <c r="STJ66" s="41"/>
      <c r="STK66" s="41"/>
      <c r="STL66" s="41"/>
      <c r="STM66" s="41"/>
      <c r="STN66" s="41"/>
      <c r="STO66" s="41"/>
      <c r="STP66" s="41"/>
      <c r="STQ66" s="41"/>
      <c r="STR66" s="41"/>
      <c r="STS66" s="41"/>
      <c r="STT66" s="41"/>
      <c r="STU66" s="41"/>
      <c r="STV66" s="41"/>
      <c r="STW66" s="41"/>
      <c r="STX66" s="41"/>
      <c r="STY66" s="41"/>
      <c r="STZ66" s="41"/>
      <c r="SUA66" s="41"/>
      <c r="SUB66" s="41"/>
      <c r="SUC66" s="41"/>
      <c r="SUD66" s="41"/>
      <c r="SUE66" s="41"/>
      <c r="SUF66" s="41"/>
      <c r="SUG66" s="41"/>
      <c r="SUH66" s="41"/>
      <c r="SUI66" s="41"/>
      <c r="SUJ66" s="41"/>
      <c r="SUK66" s="41"/>
      <c r="SUL66" s="41"/>
      <c r="SUM66" s="41"/>
      <c r="SUN66" s="41"/>
      <c r="SUO66" s="41"/>
      <c r="SUP66" s="41"/>
      <c r="SUQ66" s="41"/>
      <c r="SUR66" s="41"/>
      <c r="SUS66" s="41"/>
      <c r="SUT66" s="41"/>
      <c r="SUU66" s="41"/>
      <c r="SUV66" s="41"/>
      <c r="SUW66" s="41"/>
      <c r="SUX66" s="41"/>
      <c r="SUY66" s="41"/>
      <c r="SUZ66" s="41"/>
      <c r="SVA66" s="41"/>
      <c r="SVB66" s="41"/>
      <c r="SVC66" s="41"/>
      <c r="SVD66" s="41"/>
      <c r="SVE66" s="41"/>
      <c r="SVF66" s="41"/>
      <c r="SVG66" s="41"/>
      <c r="SVH66" s="41"/>
      <c r="SVI66" s="41"/>
      <c r="SVJ66" s="41"/>
      <c r="SVK66" s="41"/>
      <c r="SVL66" s="41"/>
      <c r="SVM66" s="41"/>
      <c r="SVN66" s="41"/>
      <c r="SVO66" s="41"/>
      <c r="SVP66" s="41"/>
      <c r="SVQ66" s="41"/>
      <c r="SVR66" s="41"/>
      <c r="SVS66" s="41"/>
      <c r="SVT66" s="41"/>
      <c r="SVU66" s="41"/>
      <c r="SVV66" s="41"/>
      <c r="SVW66" s="41"/>
      <c r="SVX66" s="41"/>
      <c r="SVY66" s="41"/>
      <c r="SVZ66" s="41"/>
      <c r="SWA66" s="41"/>
      <c r="SWB66" s="41"/>
      <c r="SWC66" s="41"/>
      <c r="SWD66" s="41"/>
      <c r="SWE66" s="41"/>
      <c r="SWF66" s="41"/>
      <c r="SWG66" s="41"/>
      <c r="SWH66" s="41"/>
      <c r="SWI66" s="41"/>
      <c r="SWJ66" s="41"/>
      <c r="SWK66" s="41"/>
      <c r="SWL66" s="41"/>
      <c r="SWM66" s="41"/>
      <c r="SWN66" s="41"/>
      <c r="SWO66" s="41"/>
      <c r="SWP66" s="41"/>
      <c r="SWQ66" s="41"/>
      <c r="SWR66" s="41"/>
      <c r="SWS66" s="41"/>
      <c r="SWT66" s="41"/>
      <c r="SWU66" s="41"/>
      <c r="SWV66" s="41"/>
      <c r="SWW66" s="41"/>
      <c r="SWX66" s="41"/>
      <c r="SWY66" s="41"/>
      <c r="SWZ66" s="41"/>
      <c r="SXA66" s="41"/>
      <c r="SXB66" s="41"/>
      <c r="SXC66" s="41"/>
      <c r="SXD66" s="41"/>
      <c r="SXE66" s="41"/>
      <c r="SXF66" s="41"/>
      <c r="SXG66" s="41"/>
      <c r="SXH66" s="41"/>
      <c r="SXI66" s="41"/>
      <c r="SXJ66" s="41"/>
      <c r="SXK66" s="41"/>
      <c r="SXL66" s="41"/>
      <c r="SXM66" s="41"/>
      <c r="SXN66" s="41"/>
      <c r="SXO66" s="41"/>
      <c r="SXP66" s="41"/>
      <c r="SXQ66" s="41"/>
      <c r="SXR66" s="41"/>
      <c r="SXS66" s="41"/>
      <c r="SXT66" s="41"/>
      <c r="SXU66" s="41"/>
      <c r="SXV66" s="41"/>
      <c r="SXW66" s="41"/>
      <c r="SXX66" s="41"/>
      <c r="SXY66" s="41"/>
      <c r="SXZ66" s="41"/>
      <c r="SYA66" s="41"/>
      <c r="SYB66" s="41"/>
      <c r="SYC66" s="41"/>
      <c r="SYD66" s="41"/>
      <c r="SYE66" s="41"/>
      <c r="SYF66" s="41"/>
      <c r="SYG66" s="41"/>
      <c r="SYH66" s="41"/>
      <c r="SYI66" s="41"/>
      <c r="SYJ66" s="41"/>
      <c r="SYK66" s="41"/>
      <c r="SYL66" s="41"/>
      <c r="SYM66" s="41"/>
      <c r="SYN66" s="41"/>
      <c r="SYO66" s="41"/>
      <c r="SYP66" s="41"/>
      <c r="SYQ66" s="41"/>
      <c r="SYR66" s="41"/>
      <c r="SYS66" s="41"/>
      <c r="SYT66" s="41"/>
      <c r="SYU66" s="41"/>
      <c r="SYV66" s="41"/>
      <c r="SYW66" s="41"/>
      <c r="SYX66" s="41"/>
      <c r="SYY66" s="41"/>
      <c r="SYZ66" s="41"/>
      <c r="SZA66" s="41"/>
      <c r="SZB66" s="41"/>
      <c r="SZC66" s="41"/>
      <c r="SZD66" s="41"/>
      <c r="SZE66" s="41"/>
      <c r="SZF66" s="41"/>
      <c r="SZG66" s="41"/>
      <c r="SZH66" s="41"/>
      <c r="SZI66" s="41"/>
      <c r="SZJ66" s="41"/>
      <c r="SZK66" s="41"/>
      <c r="SZL66" s="41"/>
      <c r="SZM66" s="41"/>
      <c r="SZN66" s="41"/>
      <c r="SZO66" s="41"/>
      <c r="SZP66" s="41"/>
      <c r="SZQ66" s="41"/>
      <c r="SZR66" s="41"/>
      <c r="SZS66" s="41"/>
      <c r="SZT66" s="41"/>
      <c r="SZU66" s="41"/>
      <c r="SZV66" s="41"/>
      <c r="SZW66" s="41"/>
      <c r="SZX66" s="41"/>
      <c r="SZY66" s="41"/>
      <c r="SZZ66" s="41"/>
      <c r="TAA66" s="41"/>
      <c r="TAB66" s="41"/>
      <c r="TAC66" s="41"/>
      <c r="TAD66" s="41"/>
      <c r="TAE66" s="41"/>
      <c r="TAF66" s="41"/>
      <c r="TAG66" s="41"/>
      <c r="TAH66" s="41"/>
      <c r="TAI66" s="41"/>
      <c r="TAJ66" s="41"/>
      <c r="TAK66" s="41"/>
      <c r="TAL66" s="41"/>
      <c r="TAM66" s="41"/>
      <c r="TAN66" s="41"/>
      <c r="TAO66" s="41"/>
      <c r="TAP66" s="41"/>
      <c r="TAQ66" s="41"/>
      <c r="TAR66" s="41"/>
      <c r="TAS66" s="41"/>
      <c r="TAT66" s="41"/>
      <c r="TAU66" s="41"/>
      <c r="TAV66" s="41"/>
      <c r="TAW66" s="41"/>
      <c r="TAX66" s="41"/>
      <c r="TAY66" s="41"/>
      <c r="TAZ66" s="41"/>
      <c r="TBA66" s="41"/>
      <c r="TBB66" s="41"/>
      <c r="TBC66" s="41"/>
      <c r="TBD66" s="41"/>
      <c r="TBE66" s="41"/>
      <c r="TBF66" s="41"/>
      <c r="TBG66" s="41"/>
      <c r="TBH66" s="41"/>
      <c r="TBI66" s="41"/>
      <c r="TBJ66" s="41"/>
      <c r="TBK66" s="41"/>
      <c r="TBL66" s="41"/>
      <c r="TBM66" s="41"/>
      <c r="TBN66" s="41"/>
      <c r="TBO66" s="41"/>
      <c r="TBP66" s="41"/>
      <c r="TBQ66" s="41"/>
      <c r="TBR66" s="41"/>
      <c r="TBS66" s="41"/>
      <c r="TBT66" s="41"/>
      <c r="TBU66" s="41"/>
      <c r="TBV66" s="41"/>
      <c r="TBW66" s="41"/>
      <c r="TBX66" s="41"/>
      <c r="TBY66" s="41"/>
      <c r="TBZ66" s="41"/>
      <c r="TCA66" s="41"/>
      <c r="TCB66" s="41"/>
      <c r="TCC66" s="41"/>
      <c r="TCD66" s="41"/>
      <c r="TCE66" s="41"/>
      <c r="TCF66" s="41"/>
      <c r="TCG66" s="41"/>
      <c r="TCH66" s="41"/>
      <c r="TCI66" s="41"/>
      <c r="TCJ66" s="41"/>
      <c r="TCK66" s="41"/>
      <c r="TCL66" s="41"/>
      <c r="TCM66" s="41"/>
      <c r="TCN66" s="41"/>
      <c r="TCO66" s="41"/>
      <c r="TCP66" s="41"/>
      <c r="TCQ66" s="41"/>
      <c r="TCR66" s="41"/>
      <c r="TCS66" s="41"/>
      <c r="TCT66" s="41"/>
      <c r="TCU66" s="41"/>
      <c r="TCV66" s="41"/>
      <c r="TCW66" s="41"/>
      <c r="TCX66" s="41"/>
      <c r="TCY66" s="41"/>
      <c r="TCZ66" s="41"/>
      <c r="TDA66" s="41"/>
      <c r="TDB66" s="41"/>
      <c r="TDC66" s="41"/>
      <c r="TDD66" s="41"/>
      <c r="TDE66" s="41"/>
      <c r="TDF66" s="41"/>
      <c r="TDG66" s="41"/>
      <c r="TDH66" s="41"/>
      <c r="TDI66" s="41"/>
      <c r="TDJ66" s="41"/>
      <c r="TDK66" s="41"/>
      <c r="TDL66" s="41"/>
      <c r="TDM66" s="41"/>
      <c r="TDN66" s="41"/>
      <c r="TDO66" s="41"/>
      <c r="TDP66" s="41"/>
      <c r="TDQ66" s="41"/>
      <c r="TDR66" s="41"/>
      <c r="TDS66" s="41"/>
      <c r="TDT66" s="41"/>
      <c r="TDU66" s="41"/>
      <c r="TDV66" s="41"/>
      <c r="TDW66" s="41"/>
      <c r="TDX66" s="41"/>
      <c r="TDY66" s="41"/>
      <c r="TDZ66" s="41"/>
      <c r="TEA66" s="41"/>
      <c r="TEB66" s="41"/>
      <c r="TEC66" s="41"/>
      <c r="TED66" s="41"/>
      <c r="TEE66" s="41"/>
      <c r="TEF66" s="41"/>
      <c r="TEG66" s="41"/>
      <c r="TEH66" s="41"/>
      <c r="TEI66" s="41"/>
      <c r="TEJ66" s="41"/>
      <c r="TEK66" s="41"/>
      <c r="TEL66" s="41"/>
      <c r="TEM66" s="41"/>
      <c r="TEN66" s="41"/>
      <c r="TEO66" s="41"/>
      <c r="TEP66" s="41"/>
      <c r="TEQ66" s="41"/>
      <c r="TER66" s="41"/>
      <c r="TES66" s="41"/>
      <c r="TET66" s="41"/>
      <c r="TEU66" s="41"/>
      <c r="TEV66" s="41"/>
      <c r="TEW66" s="41"/>
      <c r="TEX66" s="41"/>
      <c r="TEY66" s="41"/>
      <c r="TEZ66" s="41"/>
      <c r="TFA66" s="41"/>
      <c r="TFB66" s="41"/>
      <c r="TFC66" s="41"/>
      <c r="TFD66" s="41"/>
      <c r="TFE66" s="41"/>
      <c r="TFF66" s="41"/>
      <c r="TFG66" s="41"/>
      <c r="TFH66" s="41"/>
      <c r="TFI66" s="41"/>
      <c r="TFJ66" s="41"/>
      <c r="TFK66" s="41"/>
      <c r="TFL66" s="41"/>
      <c r="TFM66" s="41"/>
      <c r="TFN66" s="41"/>
      <c r="TFO66" s="41"/>
      <c r="TFP66" s="41"/>
      <c r="TFQ66" s="41"/>
      <c r="TFR66" s="41"/>
      <c r="TFS66" s="41"/>
      <c r="TFT66" s="41"/>
      <c r="TFU66" s="41"/>
      <c r="TFV66" s="41"/>
      <c r="TFW66" s="41"/>
      <c r="TFX66" s="41"/>
      <c r="TFY66" s="41"/>
      <c r="TFZ66" s="41"/>
      <c r="TGA66" s="41"/>
      <c r="TGB66" s="41"/>
      <c r="TGC66" s="41"/>
      <c r="TGD66" s="41"/>
      <c r="TGE66" s="41"/>
      <c r="TGF66" s="41"/>
      <c r="TGG66" s="41"/>
      <c r="TGH66" s="41"/>
      <c r="TGI66" s="41"/>
      <c r="TGJ66" s="41"/>
      <c r="TGK66" s="41"/>
      <c r="TGL66" s="41"/>
      <c r="TGM66" s="41"/>
      <c r="TGN66" s="41"/>
      <c r="TGO66" s="41"/>
      <c r="TGP66" s="41"/>
      <c r="TGQ66" s="41"/>
      <c r="TGR66" s="41"/>
      <c r="TGS66" s="41"/>
      <c r="TGT66" s="41"/>
      <c r="TGU66" s="41"/>
      <c r="TGV66" s="41"/>
      <c r="TGW66" s="41"/>
      <c r="TGX66" s="41"/>
      <c r="TGY66" s="41"/>
      <c r="TGZ66" s="41"/>
      <c r="THA66" s="41"/>
      <c r="THB66" s="41"/>
      <c r="THC66" s="41"/>
      <c r="THD66" s="41"/>
      <c r="THE66" s="41"/>
      <c r="THF66" s="41"/>
      <c r="THG66" s="41"/>
      <c r="THH66" s="41"/>
      <c r="THI66" s="41"/>
      <c r="THJ66" s="41"/>
      <c r="THK66" s="41"/>
      <c r="THL66" s="41"/>
      <c r="THM66" s="41"/>
      <c r="THN66" s="41"/>
      <c r="THO66" s="41"/>
      <c r="THP66" s="41"/>
      <c r="THQ66" s="41"/>
      <c r="THR66" s="41"/>
      <c r="THS66" s="41"/>
      <c r="THT66" s="41"/>
      <c r="THU66" s="41"/>
      <c r="THV66" s="41"/>
      <c r="THW66" s="41"/>
      <c r="THX66" s="41"/>
      <c r="THY66" s="41"/>
      <c r="THZ66" s="41"/>
      <c r="TIA66" s="41"/>
      <c r="TIB66" s="41"/>
      <c r="TIC66" s="41"/>
      <c r="TID66" s="41"/>
      <c r="TIE66" s="41"/>
      <c r="TIF66" s="41"/>
      <c r="TIG66" s="41"/>
      <c r="TIH66" s="41"/>
      <c r="TII66" s="41"/>
      <c r="TIJ66" s="41"/>
      <c r="TIK66" s="41"/>
      <c r="TIL66" s="41"/>
      <c r="TIM66" s="41"/>
      <c r="TIN66" s="41"/>
      <c r="TIO66" s="41"/>
      <c r="TIP66" s="41"/>
      <c r="TIQ66" s="41"/>
      <c r="TIR66" s="41"/>
      <c r="TIS66" s="41"/>
      <c r="TIT66" s="41"/>
      <c r="TIU66" s="41"/>
      <c r="TIV66" s="41"/>
      <c r="TIW66" s="41"/>
      <c r="TIX66" s="41"/>
      <c r="TIY66" s="41"/>
      <c r="TIZ66" s="41"/>
      <c r="TJA66" s="41"/>
      <c r="TJB66" s="41"/>
      <c r="TJC66" s="41"/>
      <c r="TJD66" s="41"/>
      <c r="TJE66" s="41"/>
      <c r="TJF66" s="41"/>
      <c r="TJG66" s="41"/>
      <c r="TJH66" s="41"/>
      <c r="TJI66" s="41"/>
      <c r="TJJ66" s="41"/>
      <c r="TJK66" s="41"/>
      <c r="TJL66" s="41"/>
      <c r="TJM66" s="41"/>
      <c r="TJN66" s="41"/>
      <c r="TJO66" s="41"/>
      <c r="TJP66" s="41"/>
      <c r="TJQ66" s="41"/>
      <c r="TJR66" s="41"/>
      <c r="TJS66" s="41"/>
      <c r="TJT66" s="41"/>
      <c r="TJU66" s="41"/>
      <c r="TJV66" s="41"/>
      <c r="TJW66" s="41"/>
      <c r="TJX66" s="41"/>
      <c r="TJY66" s="41"/>
      <c r="TJZ66" s="41"/>
      <c r="TKA66" s="41"/>
      <c r="TKB66" s="41"/>
      <c r="TKC66" s="41"/>
      <c r="TKD66" s="41"/>
      <c r="TKE66" s="41"/>
      <c r="TKF66" s="41"/>
      <c r="TKG66" s="41"/>
      <c r="TKH66" s="41"/>
      <c r="TKI66" s="41"/>
      <c r="TKJ66" s="41"/>
      <c r="TKK66" s="41"/>
      <c r="TKL66" s="41"/>
      <c r="TKM66" s="41"/>
      <c r="TKN66" s="41"/>
      <c r="TKO66" s="41"/>
      <c r="TKP66" s="41"/>
      <c r="TKQ66" s="41"/>
      <c r="TKR66" s="41"/>
      <c r="TKS66" s="41"/>
      <c r="TKT66" s="41"/>
      <c r="TKU66" s="41"/>
      <c r="TKV66" s="41"/>
      <c r="TKW66" s="41"/>
      <c r="TKX66" s="41"/>
      <c r="TKY66" s="41"/>
      <c r="TKZ66" s="41"/>
      <c r="TLA66" s="41"/>
      <c r="TLB66" s="41"/>
      <c r="TLC66" s="41"/>
      <c r="TLD66" s="41"/>
      <c r="TLE66" s="41"/>
      <c r="TLF66" s="41"/>
      <c r="TLG66" s="41"/>
      <c r="TLH66" s="41"/>
      <c r="TLI66" s="41"/>
      <c r="TLJ66" s="41"/>
      <c r="TLK66" s="41"/>
      <c r="TLL66" s="41"/>
      <c r="TLM66" s="41"/>
      <c r="TLN66" s="41"/>
      <c r="TLO66" s="41"/>
      <c r="TLP66" s="41"/>
      <c r="TLQ66" s="41"/>
      <c r="TLR66" s="41"/>
      <c r="TLS66" s="41"/>
      <c r="TLT66" s="41"/>
      <c r="TLU66" s="41"/>
      <c r="TLV66" s="41"/>
      <c r="TLW66" s="41"/>
      <c r="TLX66" s="41"/>
      <c r="TLY66" s="41"/>
      <c r="TLZ66" s="41"/>
      <c r="TMA66" s="41"/>
      <c r="TMB66" s="41"/>
      <c r="TMC66" s="41"/>
      <c r="TMD66" s="41"/>
      <c r="TME66" s="41"/>
      <c r="TMF66" s="41"/>
      <c r="TMG66" s="41"/>
      <c r="TMH66" s="41"/>
      <c r="TMI66" s="41"/>
      <c r="TMJ66" s="41"/>
      <c r="TMK66" s="41"/>
      <c r="TML66" s="41"/>
      <c r="TMM66" s="41"/>
      <c r="TMN66" s="41"/>
      <c r="TMO66" s="41"/>
      <c r="TMP66" s="41"/>
      <c r="TMQ66" s="41"/>
      <c r="TMR66" s="41"/>
      <c r="TMS66" s="41"/>
      <c r="TMT66" s="41"/>
      <c r="TMU66" s="41"/>
      <c r="TMV66" s="41"/>
      <c r="TMW66" s="41"/>
      <c r="TMX66" s="41"/>
      <c r="TMY66" s="41"/>
      <c r="TMZ66" s="41"/>
      <c r="TNA66" s="41"/>
      <c r="TNB66" s="41"/>
      <c r="TNC66" s="41"/>
      <c r="TND66" s="41"/>
      <c r="TNE66" s="41"/>
      <c r="TNF66" s="41"/>
      <c r="TNG66" s="41"/>
      <c r="TNH66" s="41"/>
      <c r="TNI66" s="41"/>
      <c r="TNJ66" s="41"/>
      <c r="TNK66" s="41"/>
      <c r="TNL66" s="41"/>
      <c r="TNM66" s="41"/>
      <c r="TNN66" s="41"/>
      <c r="TNO66" s="41"/>
      <c r="TNP66" s="41"/>
      <c r="TNQ66" s="41"/>
      <c r="TNR66" s="41"/>
      <c r="TNS66" s="41"/>
      <c r="TNT66" s="41"/>
      <c r="TNU66" s="41"/>
      <c r="TNV66" s="41"/>
      <c r="TNW66" s="41"/>
      <c r="TNX66" s="41"/>
      <c r="TNY66" s="41"/>
      <c r="TNZ66" s="41"/>
      <c r="TOA66" s="41"/>
      <c r="TOB66" s="41"/>
      <c r="TOC66" s="41"/>
      <c r="TOD66" s="41"/>
      <c r="TOE66" s="41"/>
      <c r="TOF66" s="41"/>
      <c r="TOG66" s="41"/>
      <c r="TOH66" s="41"/>
      <c r="TOI66" s="41"/>
      <c r="TOJ66" s="41"/>
      <c r="TOK66" s="41"/>
      <c r="TOL66" s="41"/>
      <c r="TOM66" s="41"/>
      <c r="TON66" s="41"/>
      <c r="TOO66" s="41"/>
      <c r="TOP66" s="41"/>
      <c r="TOQ66" s="41"/>
      <c r="TOR66" s="41"/>
      <c r="TOS66" s="41"/>
      <c r="TOT66" s="41"/>
      <c r="TOU66" s="41"/>
      <c r="TOV66" s="41"/>
      <c r="TOW66" s="41"/>
      <c r="TOX66" s="41"/>
      <c r="TOY66" s="41"/>
      <c r="TOZ66" s="41"/>
      <c r="TPA66" s="41"/>
      <c r="TPB66" s="41"/>
      <c r="TPC66" s="41"/>
      <c r="TPD66" s="41"/>
      <c r="TPE66" s="41"/>
      <c r="TPF66" s="41"/>
      <c r="TPG66" s="41"/>
      <c r="TPH66" s="41"/>
      <c r="TPI66" s="41"/>
      <c r="TPJ66" s="41"/>
      <c r="TPK66" s="41"/>
      <c r="TPL66" s="41"/>
      <c r="TPM66" s="41"/>
      <c r="TPN66" s="41"/>
      <c r="TPO66" s="41"/>
      <c r="TPP66" s="41"/>
      <c r="TPQ66" s="41"/>
      <c r="TPR66" s="41"/>
      <c r="TPS66" s="41"/>
      <c r="TPT66" s="41"/>
      <c r="TPU66" s="41"/>
      <c r="TPV66" s="41"/>
      <c r="TPW66" s="41"/>
      <c r="TPX66" s="41"/>
      <c r="TPY66" s="41"/>
      <c r="TPZ66" s="41"/>
      <c r="TQA66" s="41"/>
      <c r="TQB66" s="41"/>
      <c r="TQC66" s="41"/>
      <c r="TQD66" s="41"/>
      <c r="TQE66" s="41"/>
      <c r="TQF66" s="41"/>
      <c r="TQG66" s="41"/>
      <c r="TQH66" s="41"/>
      <c r="TQI66" s="41"/>
      <c r="TQJ66" s="41"/>
      <c r="TQK66" s="41"/>
      <c r="TQL66" s="41"/>
      <c r="TQM66" s="41"/>
      <c r="TQN66" s="41"/>
      <c r="TQO66" s="41"/>
      <c r="TQP66" s="41"/>
      <c r="TQQ66" s="41"/>
      <c r="TQR66" s="41"/>
      <c r="TQS66" s="41"/>
      <c r="TQT66" s="41"/>
      <c r="TQU66" s="41"/>
      <c r="TQV66" s="41"/>
      <c r="TQW66" s="41"/>
      <c r="TQX66" s="41"/>
      <c r="TQY66" s="41"/>
      <c r="TQZ66" s="41"/>
      <c r="TRA66" s="41"/>
      <c r="TRB66" s="41"/>
      <c r="TRC66" s="41"/>
      <c r="TRD66" s="41"/>
      <c r="TRE66" s="41"/>
      <c r="TRF66" s="41"/>
      <c r="TRG66" s="41"/>
      <c r="TRH66" s="41"/>
      <c r="TRI66" s="41"/>
      <c r="TRJ66" s="41"/>
      <c r="TRK66" s="41"/>
      <c r="TRL66" s="41"/>
      <c r="TRM66" s="41"/>
      <c r="TRN66" s="41"/>
      <c r="TRO66" s="41"/>
      <c r="TRP66" s="41"/>
      <c r="TRQ66" s="41"/>
      <c r="TRR66" s="41"/>
      <c r="TRS66" s="41"/>
      <c r="TRT66" s="41"/>
      <c r="TRU66" s="41"/>
      <c r="TRV66" s="41"/>
      <c r="TRW66" s="41"/>
      <c r="TRX66" s="41"/>
      <c r="TRY66" s="41"/>
      <c r="TRZ66" s="41"/>
      <c r="TSA66" s="41"/>
      <c r="TSB66" s="41"/>
      <c r="TSC66" s="41"/>
      <c r="TSD66" s="41"/>
      <c r="TSE66" s="41"/>
      <c r="TSF66" s="41"/>
      <c r="TSG66" s="41"/>
      <c r="TSH66" s="41"/>
      <c r="TSI66" s="41"/>
      <c r="TSJ66" s="41"/>
      <c r="TSK66" s="41"/>
      <c r="TSL66" s="41"/>
      <c r="TSM66" s="41"/>
      <c r="TSN66" s="41"/>
      <c r="TSO66" s="41"/>
      <c r="TSP66" s="41"/>
      <c r="TSQ66" s="41"/>
      <c r="TSR66" s="41"/>
      <c r="TSS66" s="41"/>
      <c r="TST66" s="41"/>
      <c r="TSU66" s="41"/>
      <c r="TSV66" s="41"/>
      <c r="TSW66" s="41"/>
      <c r="TSX66" s="41"/>
      <c r="TSY66" s="41"/>
      <c r="TSZ66" s="41"/>
      <c r="TTA66" s="41"/>
      <c r="TTB66" s="41"/>
      <c r="TTC66" s="41"/>
      <c r="TTD66" s="41"/>
      <c r="TTE66" s="41"/>
      <c r="TTF66" s="41"/>
      <c r="TTG66" s="41"/>
      <c r="TTH66" s="41"/>
      <c r="TTI66" s="41"/>
      <c r="TTJ66" s="41"/>
      <c r="TTK66" s="41"/>
      <c r="TTL66" s="41"/>
      <c r="TTM66" s="41"/>
      <c r="TTN66" s="41"/>
      <c r="TTO66" s="41"/>
      <c r="TTP66" s="41"/>
      <c r="TTQ66" s="41"/>
      <c r="TTR66" s="41"/>
      <c r="TTS66" s="41"/>
      <c r="TTT66" s="41"/>
      <c r="TTU66" s="41"/>
      <c r="TTV66" s="41"/>
      <c r="TTW66" s="41"/>
      <c r="TTX66" s="41"/>
      <c r="TTY66" s="41"/>
      <c r="TTZ66" s="41"/>
      <c r="TUA66" s="41"/>
      <c r="TUB66" s="41"/>
      <c r="TUC66" s="41"/>
      <c r="TUD66" s="41"/>
      <c r="TUE66" s="41"/>
      <c r="TUF66" s="41"/>
      <c r="TUG66" s="41"/>
      <c r="TUH66" s="41"/>
      <c r="TUI66" s="41"/>
      <c r="TUJ66" s="41"/>
      <c r="TUK66" s="41"/>
      <c r="TUL66" s="41"/>
      <c r="TUM66" s="41"/>
      <c r="TUN66" s="41"/>
      <c r="TUO66" s="41"/>
      <c r="TUP66" s="41"/>
      <c r="TUQ66" s="41"/>
      <c r="TUR66" s="41"/>
      <c r="TUS66" s="41"/>
      <c r="TUT66" s="41"/>
      <c r="TUU66" s="41"/>
      <c r="TUV66" s="41"/>
      <c r="TUW66" s="41"/>
      <c r="TUX66" s="41"/>
      <c r="TUY66" s="41"/>
      <c r="TUZ66" s="41"/>
      <c r="TVA66" s="41"/>
      <c r="TVB66" s="41"/>
      <c r="TVC66" s="41"/>
      <c r="TVD66" s="41"/>
      <c r="TVE66" s="41"/>
      <c r="TVF66" s="41"/>
      <c r="TVG66" s="41"/>
      <c r="TVH66" s="41"/>
      <c r="TVI66" s="41"/>
      <c r="TVJ66" s="41"/>
      <c r="TVK66" s="41"/>
      <c r="TVL66" s="41"/>
      <c r="TVM66" s="41"/>
      <c r="TVN66" s="41"/>
      <c r="TVO66" s="41"/>
      <c r="TVP66" s="41"/>
      <c r="TVQ66" s="41"/>
      <c r="TVR66" s="41"/>
      <c r="TVS66" s="41"/>
      <c r="TVT66" s="41"/>
      <c r="TVU66" s="41"/>
      <c r="TVV66" s="41"/>
      <c r="TVW66" s="41"/>
      <c r="TVX66" s="41"/>
      <c r="TVY66" s="41"/>
      <c r="TVZ66" s="41"/>
      <c r="TWA66" s="41"/>
      <c r="TWB66" s="41"/>
      <c r="TWC66" s="41"/>
      <c r="TWD66" s="41"/>
      <c r="TWE66" s="41"/>
      <c r="TWF66" s="41"/>
      <c r="TWG66" s="41"/>
      <c r="TWH66" s="41"/>
      <c r="TWI66" s="41"/>
      <c r="TWJ66" s="41"/>
      <c r="TWK66" s="41"/>
      <c r="TWL66" s="41"/>
      <c r="TWM66" s="41"/>
      <c r="TWN66" s="41"/>
      <c r="TWO66" s="41"/>
      <c r="TWP66" s="41"/>
      <c r="TWQ66" s="41"/>
      <c r="TWR66" s="41"/>
      <c r="TWS66" s="41"/>
      <c r="TWT66" s="41"/>
      <c r="TWU66" s="41"/>
      <c r="TWV66" s="41"/>
      <c r="TWW66" s="41"/>
      <c r="TWX66" s="41"/>
      <c r="TWY66" s="41"/>
      <c r="TWZ66" s="41"/>
      <c r="TXA66" s="41"/>
      <c r="TXB66" s="41"/>
      <c r="TXC66" s="41"/>
      <c r="TXD66" s="41"/>
      <c r="TXE66" s="41"/>
      <c r="TXF66" s="41"/>
      <c r="TXG66" s="41"/>
      <c r="TXH66" s="41"/>
      <c r="TXI66" s="41"/>
      <c r="TXJ66" s="41"/>
      <c r="TXK66" s="41"/>
      <c r="TXL66" s="41"/>
      <c r="TXM66" s="41"/>
      <c r="TXN66" s="41"/>
      <c r="TXO66" s="41"/>
      <c r="TXP66" s="41"/>
      <c r="TXQ66" s="41"/>
      <c r="TXR66" s="41"/>
      <c r="TXS66" s="41"/>
      <c r="TXT66" s="41"/>
      <c r="TXU66" s="41"/>
      <c r="TXV66" s="41"/>
      <c r="TXW66" s="41"/>
      <c r="TXX66" s="41"/>
      <c r="TXY66" s="41"/>
      <c r="TXZ66" s="41"/>
      <c r="TYA66" s="41"/>
      <c r="TYB66" s="41"/>
      <c r="TYC66" s="41"/>
      <c r="TYD66" s="41"/>
      <c r="TYE66" s="41"/>
      <c r="TYF66" s="41"/>
      <c r="TYG66" s="41"/>
      <c r="TYH66" s="41"/>
      <c r="TYI66" s="41"/>
      <c r="TYJ66" s="41"/>
      <c r="TYK66" s="41"/>
      <c r="TYL66" s="41"/>
      <c r="TYM66" s="41"/>
      <c r="TYN66" s="41"/>
      <c r="TYO66" s="41"/>
      <c r="TYP66" s="41"/>
      <c r="TYQ66" s="41"/>
      <c r="TYR66" s="41"/>
      <c r="TYS66" s="41"/>
      <c r="TYT66" s="41"/>
      <c r="TYU66" s="41"/>
      <c r="TYV66" s="41"/>
      <c r="TYW66" s="41"/>
      <c r="TYX66" s="41"/>
      <c r="TYY66" s="41"/>
      <c r="TYZ66" s="41"/>
      <c r="TZA66" s="41"/>
      <c r="TZB66" s="41"/>
      <c r="TZC66" s="41"/>
      <c r="TZD66" s="41"/>
      <c r="TZE66" s="41"/>
      <c r="TZF66" s="41"/>
      <c r="TZG66" s="41"/>
      <c r="TZH66" s="41"/>
      <c r="TZI66" s="41"/>
      <c r="TZJ66" s="41"/>
      <c r="TZK66" s="41"/>
      <c r="TZL66" s="41"/>
      <c r="TZM66" s="41"/>
      <c r="TZN66" s="41"/>
      <c r="TZO66" s="41"/>
      <c r="TZP66" s="41"/>
      <c r="TZQ66" s="41"/>
      <c r="TZR66" s="41"/>
      <c r="TZS66" s="41"/>
      <c r="TZT66" s="41"/>
      <c r="TZU66" s="41"/>
      <c r="TZV66" s="41"/>
      <c r="TZW66" s="41"/>
      <c r="TZX66" s="41"/>
      <c r="TZY66" s="41"/>
      <c r="TZZ66" s="41"/>
      <c r="UAA66" s="41"/>
      <c r="UAB66" s="41"/>
      <c r="UAC66" s="41"/>
      <c r="UAD66" s="41"/>
      <c r="UAE66" s="41"/>
      <c r="UAF66" s="41"/>
      <c r="UAG66" s="41"/>
      <c r="UAH66" s="41"/>
      <c r="UAI66" s="41"/>
      <c r="UAJ66" s="41"/>
      <c r="UAK66" s="41"/>
      <c r="UAL66" s="41"/>
      <c r="UAM66" s="41"/>
      <c r="UAN66" s="41"/>
      <c r="UAO66" s="41"/>
      <c r="UAP66" s="41"/>
      <c r="UAQ66" s="41"/>
      <c r="UAR66" s="41"/>
      <c r="UAS66" s="41"/>
      <c r="UAT66" s="41"/>
      <c r="UAU66" s="41"/>
      <c r="UAV66" s="41"/>
      <c r="UAW66" s="41"/>
      <c r="UAX66" s="41"/>
      <c r="UAY66" s="41"/>
      <c r="UAZ66" s="41"/>
      <c r="UBA66" s="41"/>
      <c r="UBB66" s="41"/>
      <c r="UBC66" s="41"/>
      <c r="UBD66" s="41"/>
      <c r="UBE66" s="41"/>
      <c r="UBF66" s="41"/>
      <c r="UBG66" s="41"/>
      <c r="UBH66" s="41"/>
      <c r="UBI66" s="41"/>
      <c r="UBJ66" s="41"/>
      <c r="UBK66" s="41"/>
      <c r="UBL66" s="41"/>
      <c r="UBM66" s="41"/>
      <c r="UBN66" s="41"/>
      <c r="UBO66" s="41"/>
      <c r="UBP66" s="41"/>
      <c r="UBQ66" s="41"/>
      <c r="UBR66" s="41"/>
      <c r="UBS66" s="41"/>
      <c r="UBT66" s="41"/>
      <c r="UBU66" s="41"/>
      <c r="UBV66" s="41"/>
      <c r="UBW66" s="41"/>
      <c r="UBX66" s="41"/>
      <c r="UBY66" s="41"/>
      <c r="UBZ66" s="41"/>
      <c r="UCA66" s="41"/>
      <c r="UCB66" s="41"/>
      <c r="UCC66" s="41"/>
      <c r="UCD66" s="41"/>
      <c r="UCE66" s="41"/>
      <c r="UCF66" s="41"/>
      <c r="UCG66" s="41"/>
      <c r="UCH66" s="41"/>
      <c r="UCI66" s="41"/>
      <c r="UCJ66" s="41"/>
      <c r="UCK66" s="41"/>
      <c r="UCL66" s="41"/>
      <c r="UCM66" s="41"/>
      <c r="UCN66" s="41"/>
      <c r="UCO66" s="41"/>
      <c r="UCP66" s="41"/>
      <c r="UCQ66" s="41"/>
      <c r="UCR66" s="41"/>
      <c r="UCS66" s="41"/>
      <c r="UCT66" s="41"/>
      <c r="UCU66" s="41"/>
      <c r="UCV66" s="41"/>
      <c r="UCW66" s="41"/>
      <c r="UCX66" s="41"/>
      <c r="UCY66" s="41"/>
      <c r="UCZ66" s="41"/>
      <c r="UDA66" s="41"/>
      <c r="UDB66" s="41"/>
      <c r="UDC66" s="41"/>
      <c r="UDD66" s="41"/>
      <c r="UDE66" s="41"/>
      <c r="UDF66" s="41"/>
      <c r="UDG66" s="41"/>
      <c r="UDH66" s="41"/>
      <c r="UDI66" s="41"/>
      <c r="UDJ66" s="41"/>
      <c r="UDK66" s="41"/>
      <c r="UDL66" s="41"/>
      <c r="UDM66" s="41"/>
      <c r="UDN66" s="41"/>
      <c r="UDO66" s="41"/>
      <c r="UDP66" s="41"/>
      <c r="UDQ66" s="41"/>
      <c r="UDR66" s="41"/>
      <c r="UDS66" s="41"/>
      <c r="UDT66" s="41"/>
      <c r="UDU66" s="41"/>
      <c r="UDV66" s="41"/>
      <c r="UDW66" s="41"/>
      <c r="UDX66" s="41"/>
      <c r="UDY66" s="41"/>
      <c r="UDZ66" s="41"/>
      <c r="UEA66" s="41"/>
      <c r="UEB66" s="41"/>
      <c r="UEC66" s="41"/>
      <c r="UED66" s="41"/>
      <c r="UEE66" s="41"/>
      <c r="UEF66" s="41"/>
      <c r="UEG66" s="41"/>
      <c r="UEH66" s="41"/>
      <c r="UEI66" s="41"/>
      <c r="UEJ66" s="41"/>
      <c r="UEK66" s="41"/>
      <c r="UEL66" s="41"/>
      <c r="UEM66" s="41"/>
      <c r="UEN66" s="41"/>
      <c r="UEO66" s="41"/>
      <c r="UEP66" s="41"/>
      <c r="UEQ66" s="41"/>
      <c r="UER66" s="41"/>
      <c r="UES66" s="41"/>
      <c r="UET66" s="41"/>
      <c r="UEU66" s="41"/>
      <c r="UEV66" s="41"/>
      <c r="UEW66" s="41"/>
      <c r="UEX66" s="41"/>
      <c r="UEY66" s="41"/>
      <c r="UEZ66" s="41"/>
      <c r="UFA66" s="41"/>
      <c r="UFB66" s="41"/>
      <c r="UFC66" s="41"/>
      <c r="UFD66" s="41"/>
      <c r="UFE66" s="41"/>
      <c r="UFF66" s="41"/>
      <c r="UFG66" s="41"/>
      <c r="UFH66" s="41"/>
      <c r="UFI66" s="41"/>
      <c r="UFJ66" s="41"/>
      <c r="UFK66" s="41"/>
      <c r="UFL66" s="41"/>
      <c r="UFM66" s="41"/>
      <c r="UFN66" s="41"/>
      <c r="UFO66" s="41"/>
      <c r="UFP66" s="41"/>
      <c r="UFQ66" s="41"/>
      <c r="UFR66" s="41"/>
      <c r="UFS66" s="41"/>
      <c r="UFT66" s="41"/>
      <c r="UFU66" s="41"/>
      <c r="UFV66" s="41"/>
      <c r="UFW66" s="41"/>
      <c r="UFX66" s="41"/>
      <c r="UFY66" s="41"/>
      <c r="UFZ66" s="41"/>
      <c r="UGA66" s="41"/>
      <c r="UGB66" s="41"/>
      <c r="UGC66" s="41"/>
      <c r="UGD66" s="41"/>
      <c r="UGE66" s="41"/>
      <c r="UGF66" s="41"/>
      <c r="UGG66" s="41"/>
      <c r="UGH66" s="41"/>
      <c r="UGI66" s="41"/>
      <c r="UGJ66" s="41"/>
      <c r="UGK66" s="41"/>
      <c r="UGL66" s="41"/>
      <c r="UGM66" s="41"/>
      <c r="UGN66" s="41"/>
      <c r="UGO66" s="41"/>
      <c r="UGP66" s="41"/>
      <c r="UGQ66" s="41"/>
      <c r="UGR66" s="41"/>
      <c r="UGS66" s="41"/>
      <c r="UGT66" s="41"/>
      <c r="UGU66" s="41"/>
      <c r="UGV66" s="41"/>
      <c r="UGW66" s="41"/>
      <c r="UGX66" s="41"/>
      <c r="UGY66" s="41"/>
      <c r="UGZ66" s="41"/>
      <c r="UHA66" s="41"/>
      <c r="UHB66" s="41"/>
      <c r="UHC66" s="41"/>
      <c r="UHD66" s="41"/>
      <c r="UHE66" s="41"/>
      <c r="UHF66" s="41"/>
      <c r="UHG66" s="41"/>
      <c r="UHH66" s="41"/>
      <c r="UHI66" s="41"/>
      <c r="UHJ66" s="41"/>
      <c r="UHK66" s="41"/>
      <c r="UHL66" s="41"/>
      <c r="UHM66" s="41"/>
      <c r="UHN66" s="41"/>
      <c r="UHO66" s="41"/>
      <c r="UHP66" s="41"/>
      <c r="UHQ66" s="41"/>
      <c r="UHR66" s="41"/>
      <c r="UHS66" s="41"/>
      <c r="UHT66" s="41"/>
      <c r="UHU66" s="41"/>
      <c r="UHV66" s="41"/>
      <c r="UHW66" s="41"/>
      <c r="UHX66" s="41"/>
      <c r="UHY66" s="41"/>
      <c r="UHZ66" s="41"/>
      <c r="UIA66" s="41"/>
      <c r="UIB66" s="41"/>
      <c r="UIC66" s="41"/>
      <c r="UID66" s="41"/>
      <c r="UIE66" s="41"/>
      <c r="UIF66" s="41"/>
      <c r="UIG66" s="41"/>
      <c r="UIH66" s="41"/>
      <c r="UII66" s="41"/>
      <c r="UIJ66" s="41"/>
      <c r="UIK66" s="41"/>
      <c r="UIL66" s="41"/>
      <c r="UIM66" s="41"/>
      <c r="UIN66" s="41"/>
      <c r="UIO66" s="41"/>
      <c r="UIP66" s="41"/>
      <c r="UIQ66" s="41"/>
      <c r="UIR66" s="41"/>
      <c r="UIS66" s="41"/>
      <c r="UIT66" s="41"/>
      <c r="UIU66" s="41"/>
      <c r="UIV66" s="41"/>
      <c r="UIW66" s="41"/>
      <c r="UIX66" s="41"/>
      <c r="UIY66" s="41"/>
      <c r="UIZ66" s="41"/>
      <c r="UJA66" s="41"/>
      <c r="UJB66" s="41"/>
      <c r="UJC66" s="41"/>
      <c r="UJD66" s="41"/>
      <c r="UJE66" s="41"/>
      <c r="UJF66" s="41"/>
      <c r="UJG66" s="41"/>
      <c r="UJH66" s="41"/>
      <c r="UJI66" s="41"/>
      <c r="UJJ66" s="41"/>
      <c r="UJK66" s="41"/>
      <c r="UJL66" s="41"/>
      <c r="UJM66" s="41"/>
      <c r="UJN66" s="41"/>
      <c r="UJO66" s="41"/>
      <c r="UJP66" s="41"/>
      <c r="UJQ66" s="41"/>
      <c r="UJR66" s="41"/>
      <c r="UJS66" s="41"/>
      <c r="UJT66" s="41"/>
      <c r="UJU66" s="41"/>
      <c r="UJV66" s="41"/>
      <c r="UJW66" s="41"/>
      <c r="UJX66" s="41"/>
      <c r="UJY66" s="41"/>
      <c r="UJZ66" s="41"/>
      <c r="UKA66" s="41"/>
      <c r="UKB66" s="41"/>
      <c r="UKC66" s="41"/>
      <c r="UKD66" s="41"/>
      <c r="UKE66" s="41"/>
      <c r="UKF66" s="41"/>
      <c r="UKG66" s="41"/>
      <c r="UKH66" s="41"/>
      <c r="UKI66" s="41"/>
      <c r="UKJ66" s="41"/>
      <c r="UKK66" s="41"/>
      <c r="UKL66" s="41"/>
      <c r="UKM66" s="41"/>
      <c r="UKN66" s="41"/>
      <c r="UKO66" s="41"/>
      <c r="UKP66" s="41"/>
      <c r="UKQ66" s="41"/>
      <c r="UKR66" s="41"/>
      <c r="UKS66" s="41"/>
      <c r="UKT66" s="41"/>
      <c r="UKU66" s="41"/>
      <c r="UKV66" s="41"/>
      <c r="UKW66" s="41"/>
      <c r="UKX66" s="41"/>
      <c r="UKY66" s="41"/>
      <c r="UKZ66" s="41"/>
      <c r="ULA66" s="41"/>
      <c r="ULB66" s="41"/>
      <c r="ULC66" s="41"/>
      <c r="ULD66" s="41"/>
      <c r="ULE66" s="41"/>
      <c r="ULF66" s="41"/>
      <c r="ULG66" s="41"/>
      <c r="ULH66" s="41"/>
      <c r="ULI66" s="41"/>
      <c r="ULJ66" s="41"/>
      <c r="ULK66" s="41"/>
      <c r="ULL66" s="41"/>
      <c r="ULM66" s="41"/>
      <c r="ULN66" s="41"/>
      <c r="ULO66" s="41"/>
      <c r="ULP66" s="41"/>
      <c r="ULQ66" s="41"/>
      <c r="ULR66" s="41"/>
      <c r="ULS66" s="41"/>
      <c r="ULT66" s="41"/>
      <c r="ULU66" s="41"/>
      <c r="ULV66" s="41"/>
      <c r="ULW66" s="41"/>
      <c r="ULX66" s="41"/>
      <c r="ULY66" s="41"/>
      <c r="ULZ66" s="41"/>
      <c r="UMA66" s="41"/>
      <c r="UMB66" s="41"/>
      <c r="UMC66" s="41"/>
      <c r="UMD66" s="41"/>
      <c r="UME66" s="41"/>
      <c r="UMF66" s="41"/>
      <c r="UMG66" s="41"/>
      <c r="UMH66" s="41"/>
      <c r="UMI66" s="41"/>
      <c r="UMJ66" s="41"/>
      <c r="UMK66" s="41"/>
      <c r="UML66" s="41"/>
      <c r="UMM66" s="41"/>
      <c r="UMN66" s="41"/>
      <c r="UMO66" s="41"/>
      <c r="UMP66" s="41"/>
      <c r="UMQ66" s="41"/>
      <c r="UMR66" s="41"/>
      <c r="UMS66" s="41"/>
      <c r="UMT66" s="41"/>
      <c r="UMU66" s="41"/>
      <c r="UMV66" s="41"/>
      <c r="UMW66" s="41"/>
      <c r="UMX66" s="41"/>
      <c r="UMY66" s="41"/>
      <c r="UMZ66" s="41"/>
      <c r="UNA66" s="41"/>
      <c r="UNB66" s="41"/>
      <c r="UNC66" s="41"/>
      <c r="UND66" s="41"/>
      <c r="UNE66" s="41"/>
      <c r="UNF66" s="41"/>
      <c r="UNG66" s="41"/>
      <c r="UNH66" s="41"/>
      <c r="UNI66" s="41"/>
      <c r="UNJ66" s="41"/>
      <c r="UNK66" s="41"/>
      <c r="UNL66" s="41"/>
      <c r="UNM66" s="41"/>
      <c r="UNN66" s="41"/>
      <c r="UNO66" s="41"/>
      <c r="UNP66" s="41"/>
      <c r="UNQ66" s="41"/>
      <c r="UNR66" s="41"/>
      <c r="UNS66" s="41"/>
      <c r="UNT66" s="41"/>
      <c r="UNU66" s="41"/>
      <c r="UNV66" s="41"/>
      <c r="UNW66" s="41"/>
      <c r="UNX66" s="41"/>
      <c r="UNY66" s="41"/>
      <c r="UNZ66" s="41"/>
      <c r="UOA66" s="41"/>
      <c r="UOB66" s="41"/>
      <c r="UOC66" s="41"/>
      <c r="UOD66" s="41"/>
      <c r="UOE66" s="41"/>
      <c r="UOF66" s="41"/>
      <c r="UOG66" s="41"/>
      <c r="UOH66" s="41"/>
      <c r="UOI66" s="41"/>
      <c r="UOJ66" s="41"/>
      <c r="UOK66" s="41"/>
      <c r="UOL66" s="41"/>
      <c r="UOM66" s="41"/>
      <c r="UON66" s="41"/>
      <c r="UOO66" s="41"/>
      <c r="UOP66" s="41"/>
      <c r="UOQ66" s="41"/>
      <c r="UOR66" s="41"/>
      <c r="UOS66" s="41"/>
      <c r="UOT66" s="41"/>
      <c r="UOU66" s="41"/>
      <c r="UOV66" s="41"/>
      <c r="UOW66" s="41"/>
      <c r="UOX66" s="41"/>
      <c r="UOY66" s="41"/>
      <c r="UOZ66" s="41"/>
      <c r="UPA66" s="41"/>
      <c r="UPB66" s="41"/>
      <c r="UPC66" s="41"/>
      <c r="UPD66" s="41"/>
      <c r="UPE66" s="41"/>
      <c r="UPF66" s="41"/>
      <c r="UPG66" s="41"/>
      <c r="UPH66" s="41"/>
      <c r="UPI66" s="41"/>
      <c r="UPJ66" s="41"/>
      <c r="UPK66" s="41"/>
      <c r="UPL66" s="41"/>
      <c r="UPM66" s="41"/>
      <c r="UPN66" s="41"/>
      <c r="UPO66" s="41"/>
      <c r="UPP66" s="41"/>
      <c r="UPQ66" s="41"/>
      <c r="UPR66" s="41"/>
      <c r="UPS66" s="41"/>
      <c r="UPT66" s="41"/>
      <c r="UPU66" s="41"/>
      <c r="UPV66" s="41"/>
      <c r="UPW66" s="41"/>
      <c r="UPX66" s="41"/>
      <c r="UPY66" s="41"/>
      <c r="UPZ66" s="41"/>
      <c r="UQA66" s="41"/>
      <c r="UQB66" s="41"/>
      <c r="UQC66" s="41"/>
      <c r="UQD66" s="41"/>
      <c r="UQE66" s="41"/>
      <c r="UQF66" s="41"/>
      <c r="UQG66" s="41"/>
      <c r="UQH66" s="41"/>
      <c r="UQI66" s="41"/>
      <c r="UQJ66" s="41"/>
      <c r="UQK66" s="41"/>
      <c r="UQL66" s="41"/>
      <c r="UQM66" s="41"/>
      <c r="UQN66" s="41"/>
      <c r="UQO66" s="41"/>
      <c r="UQP66" s="41"/>
      <c r="UQQ66" s="41"/>
      <c r="UQR66" s="41"/>
      <c r="UQS66" s="41"/>
      <c r="UQT66" s="41"/>
      <c r="UQU66" s="41"/>
      <c r="UQV66" s="41"/>
      <c r="UQW66" s="41"/>
      <c r="UQX66" s="41"/>
      <c r="UQY66" s="41"/>
      <c r="UQZ66" s="41"/>
      <c r="URA66" s="41"/>
      <c r="URB66" s="41"/>
      <c r="URC66" s="41"/>
      <c r="URD66" s="41"/>
      <c r="URE66" s="41"/>
      <c r="URF66" s="41"/>
      <c r="URG66" s="41"/>
      <c r="URH66" s="41"/>
      <c r="URI66" s="41"/>
      <c r="URJ66" s="41"/>
      <c r="URK66" s="41"/>
      <c r="URL66" s="41"/>
      <c r="URM66" s="41"/>
      <c r="URN66" s="41"/>
      <c r="URO66" s="41"/>
      <c r="URP66" s="41"/>
      <c r="URQ66" s="41"/>
      <c r="URR66" s="41"/>
      <c r="URS66" s="41"/>
      <c r="URT66" s="41"/>
      <c r="URU66" s="41"/>
      <c r="URV66" s="41"/>
      <c r="URW66" s="41"/>
      <c r="URX66" s="41"/>
      <c r="URY66" s="41"/>
      <c r="URZ66" s="41"/>
      <c r="USA66" s="41"/>
      <c r="USB66" s="41"/>
      <c r="USC66" s="41"/>
      <c r="USD66" s="41"/>
      <c r="USE66" s="41"/>
      <c r="USF66" s="41"/>
      <c r="USG66" s="41"/>
      <c r="USH66" s="41"/>
      <c r="USI66" s="41"/>
      <c r="USJ66" s="41"/>
      <c r="USK66" s="41"/>
      <c r="USL66" s="41"/>
      <c r="USM66" s="41"/>
      <c r="USN66" s="41"/>
      <c r="USO66" s="41"/>
      <c r="USP66" s="41"/>
      <c r="USQ66" s="41"/>
      <c r="USR66" s="41"/>
      <c r="USS66" s="41"/>
      <c r="UST66" s="41"/>
      <c r="USU66" s="41"/>
      <c r="USV66" s="41"/>
      <c r="USW66" s="41"/>
      <c r="USX66" s="41"/>
      <c r="USY66" s="41"/>
      <c r="USZ66" s="41"/>
      <c r="UTA66" s="41"/>
      <c r="UTB66" s="41"/>
      <c r="UTC66" s="41"/>
      <c r="UTD66" s="41"/>
      <c r="UTE66" s="41"/>
      <c r="UTF66" s="41"/>
      <c r="UTG66" s="41"/>
      <c r="UTH66" s="41"/>
      <c r="UTI66" s="41"/>
      <c r="UTJ66" s="41"/>
      <c r="UTK66" s="41"/>
      <c r="UTL66" s="41"/>
      <c r="UTM66" s="41"/>
      <c r="UTN66" s="41"/>
      <c r="UTO66" s="41"/>
      <c r="UTP66" s="41"/>
      <c r="UTQ66" s="41"/>
      <c r="UTR66" s="41"/>
      <c r="UTS66" s="41"/>
      <c r="UTT66" s="41"/>
      <c r="UTU66" s="41"/>
      <c r="UTV66" s="41"/>
      <c r="UTW66" s="41"/>
      <c r="UTX66" s="41"/>
      <c r="UTY66" s="41"/>
      <c r="UTZ66" s="41"/>
      <c r="UUA66" s="41"/>
      <c r="UUB66" s="41"/>
      <c r="UUC66" s="41"/>
      <c r="UUD66" s="41"/>
      <c r="UUE66" s="41"/>
      <c r="UUF66" s="41"/>
      <c r="UUG66" s="41"/>
      <c r="UUH66" s="41"/>
      <c r="UUI66" s="41"/>
      <c r="UUJ66" s="41"/>
      <c r="UUK66" s="41"/>
      <c r="UUL66" s="41"/>
      <c r="UUM66" s="41"/>
      <c r="UUN66" s="41"/>
      <c r="UUO66" s="41"/>
      <c r="UUP66" s="41"/>
      <c r="UUQ66" s="41"/>
      <c r="UUR66" s="41"/>
      <c r="UUS66" s="41"/>
      <c r="UUT66" s="41"/>
      <c r="UUU66" s="41"/>
      <c r="UUV66" s="41"/>
      <c r="UUW66" s="41"/>
      <c r="UUX66" s="41"/>
      <c r="UUY66" s="41"/>
      <c r="UUZ66" s="41"/>
      <c r="UVA66" s="41"/>
      <c r="UVB66" s="41"/>
      <c r="UVC66" s="41"/>
      <c r="UVD66" s="41"/>
      <c r="UVE66" s="41"/>
      <c r="UVF66" s="41"/>
      <c r="UVG66" s="41"/>
      <c r="UVH66" s="41"/>
      <c r="UVI66" s="41"/>
      <c r="UVJ66" s="41"/>
      <c r="UVK66" s="41"/>
      <c r="UVL66" s="41"/>
      <c r="UVM66" s="41"/>
      <c r="UVN66" s="41"/>
      <c r="UVO66" s="41"/>
      <c r="UVP66" s="41"/>
      <c r="UVQ66" s="41"/>
      <c r="UVR66" s="41"/>
      <c r="UVS66" s="41"/>
      <c r="UVT66" s="41"/>
      <c r="UVU66" s="41"/>
      <c r="UVV66" s="41"/>
      <c r="UVW66" s="41"/>
      <c r="UVX66" s="41"/>
      <c r="UVY66" s="41"/>
      <c r="UVZ66" s="41"/>
      <c r="UWA66" s="41"/>
      <c r="UWB66" s="41"/>
      <c r="UWC66" s="41"/>
      <c r="UWD66" s="41"/>
      <c r="UWE66" s="41"/>
      <c r="UWF66" s="41"/>
      <c r="UWG66" s="41"/>
      <c r="UWH66" s="41"/>
      <c r="UWI66" s="41"/>
      <c r="UWJ66" s="41"/>
      <c r="UWK66" s="41"/>
      <c r="UWL66" s="41"/>
      <c r="UWM66" s="41"/>
      <c r="UWN66" s="41"/>
      <c r="UWO66" s="41"/>
      <c r="UWP66" s="41"/>
      <c r="UWQ66" s="41"/>
      <c r="UWR66" s="41"/>
      <c r="UWS66" s="41"/>
      <c r="UWT66" s="41"/>
      <c r="UWU66" s="41"/>
      <c r="UWV66" s="41"/>
      <c r="UWW66" s="41"/>
      <c r="UWX66" s="41"/>
      <c r="UWY66" s="41"/>
      <c r="UWZ66" s="41"/>
      <c r="UXA66" s="41"/>
      <c r="UXB66" s="41"/>
      <c r="UXC66" s="41"/>
      <c r="UXD66" s="41"/>
      <c r="UXE66" s="41"/>
      <c r="UXF66" s="41"/>
      <c r="UXG66" s="41"/>
      <c r="UXH66" s="41"/>
      <c r="UXI66" s="41"/>
      <c r="UXJ66" s="41"/>
      <c r="UXK66" s="41"/>
      <c r="UXL66" s="41"/>
      <c r="UXM66" s="41"/>
      <c r="UXN66" s="41"/>
      <c r="UXO66" s="41"/>
      <c r="UXP66" s="41"/>
      <c r="UXQ66" s="41"/>
      <c r="UXR66" s="41"/>
      <c r="UXS66" s="41"/>
      <c r="UXT66" s="41"/>
      <c r="UXU66" s="41"/>
      <c r="UXV66" s="41"/>
      <c r="UXW66" s="41"/>
      <c r="UXX66" s="41"/>
      <c r="UXY66" s="41"/>
      <c r="UXZ66" s="41"/>
      <c r="UYA66" s="41"/>
      <c r="UYB66" s="41"/>
      <c r="UYC66" s="41"/>
      <c r="UYD66" s="41"/>
      <c r="UYE66" s="41"/>
      <c r="UYF66" s="41"/>
      <c r="UYG66" s="41"/>
      <c r="UYH66" s="41"/>
      <c r="UYI66" s="41"/>
      <c r="UYJ66" s="41"/>
      <c r="UYK66" s="41"/>
      <c r="UYL66" s="41"/>
      <c r="UYM66" s="41"/>
      <c r="UYN66" s="41"/>
      <c r="UYO66" s="41"/>
      <c r="UYP66" s="41"/>
      <c r="UYQ66" s="41"/>
      <c r="UYR66" s="41"/>
      <c r="UYS66" s="41"/>
      <c r="UYT66" s="41"/>
      <c r="UYU66" s="41"/>
      <c r="UYV66" s="41"/>
      <c r="UYW66" s="41"/>
      <c r="UYX66" s="41"/>
      <c r="UYY66" s="41"/>
      <c r="UYZ66" s="41"/>
      <c r="UZA66" s="41"/>
      <c r="UZB66" s="41"/>
      <c r="UZC66" s="41"/>
      <c r="UZD66" s="41"/>
      <c r="UZE66" s="41"/>
      <c r="UZF66" s="41"/>
      <c r="UZG66" s="41"/>
      <c r="UZH66" s="41"/>
      <c r="UZI66" s="41"/>
      <c r="UZJ66" s="41"/>
      <c r="UZK66" s="41"/>
      <c r="UZL66" s="41"/>
      <c r="UZM66" s="41"/>
      <c r="UZN66" s="41"/>
      <c r="UZO66" s="41"/>
      <c r="UZP66" s="41"/>
      <c r="UZQ66" s="41"/>
      <c r="UZR66" s="41"/>
      <c r="UZS66" s="41"/>
      <c r="UZT66" s="41"/>
      <c r="UZU66" s="41"/>
      <c r="UZV66" s="41"/>
      <c r="UZW66" s="41"/>
      <c r="UZX66" s="41"/>
      <c r="UZY66" s="41"/>
      <c r="UZZ66" s="41"/>
      <c r="VAA66" s="41"/>
      <c r="VAB66" s="41"/>
      <c r="VAC66" s="41"/>
      <c r="VAD66" s="41"/>
      <c r="VAE66" s="41"/>
      <c r="VAF66" s="41"/>
      <c r="VAG66" s="41"/>
      <c r="VAH66" s="41"/>
      <c r="VAI66" s="41"/>
      <c r="VAJ66" s="41"/>
      <c r="VAK66" s="41"/>
      <c r="VAL66" s="41"/>
      <c r="VAM66" s="41"/>
      <c r="VAN66" s="41"/>
      <c r="VAO66" s="41"/>
      <c r="VAP66" s="41"/>
      <c r="VAQ66" s="41"/>
      <c r="VAR66" s="41"/>
      <c r="VAS66" s="41"/>
      <c r="VAT66" s="41"/>
      <c r="VAU66" s="41"/>
      <c r="VAV66" s="41"/>
      <c r="VAW66" s="41"/>
      <c r="VAX66" s="41"/>
      <c r="VAY66" s="41"/>
      <c r="VAZ66" s="41"/>
      <c r="VBA66" s="41"/>
      <c r="VBB66" s="41"/>
      <c r="VBC66" s="41"/>
      <c r="VBD66" s="41"/>
      <c r="VBE66" s="41"/>
      <c r="VBF66" s="41"/>
      <c r="VBG66" s="41"/>
      <c r="VBH66" s="41"/>
      <c r="VBI66" s="41"/>
      <c r="VBJ66" s="41"/>
      <c r="VBK66" s="41"/>
      <c r="VBL66" s="41"/>
      <c r="VBM66" s="41"/>
      <c r="VBN66" s="41"/>
      <c r="VBO66" s="41"/>
      <c r="VBP66" s="41"/>
      <c r="VBQ66" s="41"/>
      <c r="VBR66" s="41"/>
      <c r="VBS66" s="41"/>
      <c r="VBT66" s="41"/>
      <c r="VBU66" s="41"/>
      <c r="VBV66" s="41"/>
      <c r="VBW66" s="41"/>
      <c r="VBX66" s="41"/>
      <c r="VBY66" s="41"/>
      <c r="VBZ66" s="41"/>
      <c r="VCA66" s="41"/>
      <c r="VCB66" s="41"/>
      <c r="VCC66" s="41"/>
      <c r="VCD66" s="41"/>
      <c r="VCE66" s="41"/>
      <c r="VCF66" s="41"/>
      <c r="VCG66" s="41"/>
      <c r="VCH66" s="41"/>
      <c r="VCI66" s="41"/>
      <c r="VCJ66" s="41"/>
      <c r="VCK66" s="41"/>
      <c r="VCL66" s="41"/>
      <c r="VCM66" s="41"/>
      <c r="VCN66" s="41"/>
      <c r="VCO66" s="41"/>
      <c r="VCP66" s="41"/>
      <c r="VCQ66" s="41"/>
      <c r="VCR66" s="41"/>
      <c r="VCS66" s="41"/>
      <c r="VCT66" s="41"/>
      <c r="VCU66" s="41"/>
      <c r="VCV66" s="41"/>
      <c r="VCW66" s="41"/>
      <c r="VCX66" s="41"/>
      <c r="VCY66" s="41"/>
      <c r="VCZ66" s="41"/>
      <c r="VDA66" s="41"/>
      <c r="VDB66" s="41"/>
      <c r="VDC66" s="41"/>
      <c r="VDD66" s="41"/>
      <c r="VDE66" s="41"/>
      <c r="VDF66" s="41"/>
      <c r="VDG66" s="41"/>
      <c r="VDH66" s="41"/>
      <c r="VDI66" s="41"/>
      <c r="VDJ66" s="41"/>
      <c r="VDK66" s="41"/>
      <c r="VDL66" s="41"/>
      <c r="VDM66" s="41"/>
      <c r="VDN66" s="41"/>
      <c r="VDO66" s="41"/>
      <c r="VDP66" s="41"/>
      <c r="VDQ66" s="41"/>
      <c r="VDR66" s="41"/>
      <c r="VDS66" s="41"/>
      <c r="VDT66" s="41"/>
      <c r="VDU66" s="41"/>
      <c r="VDV66" s="41"/>
      <c r="VDW66" s="41"/>
      <c r="VDX66" s="41"/>
      <c r="VDY66" s="41"/>
      <c r="VDZ66" s="41"/>
      <c r="VEA66" s="41"/>
      <c r="VEB66" s="41"/>
      <c r="VEC66" s="41"/>
      <c r="VED66" s="41"/>
      <c r="VEE66" s="41"/>
      <c r="VEF66" s="41"/>
      <c r="VEG66" s="41"/>
      <c r="VEH66" s="41"/>
      <c r="VEI66" s="41"/>
      <c r="VEJ66" s="41"/>
      <c r="VEK66" s="41"/>
      <c r="VEL66" s="41"/>
      <c r="VEM66" s="41"/>
      <c r="VEN66" s="41"/>
      <c r="VEO66" s="41"/>
      <c r="VEP66" s="41"/>
      <c r="VEQ66" s="41"/>
      <c r="VER66" s="41"/>
      <c r="VES66" s="41"/>
      <c r="VET66" s="41"/>
      <c r="VEU66" s="41"/>
      <c r="VEV66" s="41"/>
      <c r="VEW66" s="41"/>
      <c r="VEX66" s="41"/>
      <c r="VEY66" s="41"/>
      <c r="VEZ66" s="41"/>
      <c r="VFA66" s="41"/>
      <c r="VFB66" s="41"/>
      <c r="VFC66" s="41"/>
      <c r="VFD66" s="41"/>
      <c r="VFE66" s="41"/>
      <c r="VFF66" s="41"/>
      <c r="VFG66" s="41"/>
      <c r="VFH66" s="41"/>
      <c r="VFI66" s="41"/>
      <c r="VFJ66" s="41"/>
      <c r="VFK66" s="41"/>
      <c r="VFL66" s="41"/>
      <c r="VFM66" s="41"/>
      <c r="VFN66" s="41"/>
      <c r="VFO66" s="41"/>
      <c r="VFP66" s="41"/>
      <c r="VFQ66" s="41"/>
      <c r="VFR66" s="41"/>
      <c r="VFS66" s="41"/>
      <c r="VFT66" s="41"/>
      <c r="VFU66" s="41"/>
      <c r="VFV66" s="41"/>
      <c r="VFW66" s="41"/>
      <c r="VFX66" s="41"/>
      <c r="VFY66" s="41"/>
      <c r="VFZ66" s="41"/>
      <c r="VGA66" s="41"/>
      <c r="VGB66" s="41"/>
      <c r="VGC66" s="41"/>
      <c r="VGD66" s="41"/>
      <c r="VGE66" s="41"/>
      <c r="VGF66" s="41"/>
      <c r="VGG66" s="41"/>
      <c r="VGH66" s="41"/>
      <c r="VGI66" s="41"/>
      <c r="VGJ66" s="41"/>
      <c r="VGK66" s="41"/>
      <c r="VGL66" s="41"/>
      <c r="VGM66" s="41"/>
      <c r="VGN66" s="41"/>
      <c r="VGO66" s="41"/>
      <c r="VGP66" s="41"/>
      <c r="VGQ66" s="41"/>
      <c r="VGR66" s="41"/>
      <c r="VGS66" s="41"/>
      <c r="VGT66" s="41"/>
      <c r="VGU66" s="41"/>
      <c r="VGV66" s="41"/>
      <c r="VGW66" s="41"/>
      <c r="VGX66" s="41"/>
      <c r="VGY66" s="41"/>
      <c r="VGZ66" s="41"/>
      <c r="VHA66" s="41"/>
      <c r="VHB66" s="41"/>
      <c r="VHC66" s="41"/>
      <c r="VHD66" s="41"/>
      <c r="VHE66" s="41"/>
      <c r="VHF66" s="41"/>
      <c r="VHG66" s="41"/>
      <c r="VHH66" s="41"/>
      <c r="VHI66" s="41"/>
      <c r="VHJ66" s="41"/>
      <c r="VHK66" s="41"/>
      <c r="VHL66" s="41"/>
      <c r="VHM66" s="41"/>
      <c r="VHN66" s="41"/>
      <c r="VHO66" s="41"/>
      <c r="VHP66" s="41"/>
      <c r="VHQ66" s="41"/>
      <c r="VHR66" s="41"/>
      <c r="VHS66" s="41"/>
      <c r="VHT66" s="41"/>
      <c r="VHU66" s="41"/>
      <c r="VHV66" s="41"/>
      <c r="VHW66" s="41"/>
      <c r="VHX66" s="41"/>
      <c r="VHY66" s="41"/>
      <c r="VHZ66" s="41"/>
      <c r="VIA66" s="41"/>
      <c r="VIB66" s="41"/>
      <c r="VIC66" s="41"/>
      <c r="VID66" s="41"/>
      <c r="VIE66" s="41"/>
      <c r="VIF66" s="41"/>
      <c r="VIG66" s="41"/>
      <c r="VIH66" s="41"/>
      <c r="VII66" s="41"/>
      <c r="VIJ66" s="41"/>
      <c r="VIK66" s="41"/>
      <c r="VIL66" s="41"/>
      <c r="VIM66" s="41"/>
      <c r="VIN66" s="41"/>
      <c r="VIO66" s="41"/>
      <c r="VIP66" s="41"/>
      <c r="VIQ66" s="41"/>
      <c r="VIR66" s="41"/>
      <c r="VIS66" s="41"/>
      <c r="VIT66" s="41"/>
      <c r="VIU66" s="41"/>
      <c r="VIV66" s="41"/>
      <c r="VIW66" s="41"/>
      <c r="VIX66" s="41"/>
      <c r="VIY66" s="41"/>
      <c r="VIZ66" s="41"/>
      <c r="VJA66" s="41"/>
      <c r="VJB66" s="41"/>
      <c r="VJC66" s="41"/>
      <c r="VJD66" s="41"/>
      <c r="VJE66" s="41"/>
      <c r="VJF66" s="41"/>
      <c r="VJG66" s="41"/>
      <c r="VJH66" s="41"/>
      <c r="VJI66" s="41"/>
      <c r="VJJ66" s="41"/>
      <c r="VJK66" s="41"/>
      <c r="VJL66" s="41"/>
      <c r="VJM66" s="41"/>
      <c r="VJN66" s="41"/>
      <c r="VJO66" s="41"/>
      <c r="VJP66" s="41"/>
      <c r="VJQ66" s="41"/>
      <c r="VJR66" s="41"/>
      <c r="VJS66" s="41"/>
      <c r="VJT66" s="41"/>
      <c r="VJU66" s="41"/>
      <c r="VJV66" s="41"/>
      <c r="VJW66" s="41"/>
      <c r="VJX66" s="41"/>
      <c r="VJY66" s="41"/>
      <c r="VJZ66" s="41"/>
      <c r="VKA66" s="41"/>
      <c r="VKB66" s="41"/>
      <c r="VKC66" s="41"/>
      <c r="VKD66" s="41"/>
      <c r="VKE66" s="41"/>
      <c r="VKF66" s="41"/>
      <c r="VKG66" s="41"/>
      <c r="VKH66" s="41"/>
      <c r="VKI66" s="41"/>
      <c r="VKJ66" s="41"/>
      <c r="VKK66" s="41"/>
      <c r="VKL66" s="41"/>
      <c r="VKM66" s="41"/>
      <c r="VKN66" s="41"/>
      <c r="VKO66" s="41"/>
      <c r="VKP66" s="41"/>
      <c r="VKQ66" s="41"/>
      <c r="VKR66" s="41"/>
      <c r="VKS66" s="41"/>
      <c r="VKT66" s="41"/>
      <c r="VKU66" s="41"/>
      <c r="VKV66" s="41"/>
      <c r="VKW66" s="41"/>
      <c r="VKX66" s="41"/>
      <c r="VKY66" s="41"/>
      <c r="VKZ66" s="41"/>
      <c r="VLA66" s="41"/>
      <c r="VLB66" s="41"/>
      <c r="VLC66" s="41"/>
      <c r="VLD66" s="41"/>
      <c r="VLE66" s="41"/>
      <c r="VLF66" s="41"/>
      <c r="VLG66" s="41"/>
      <c r="VLH66" s="41"/>
      <c r="VLI66" s="41"/>
      <c r="VLJ66" s="41"/>
      <c r="VLK66" s="41"/>
      <c r="VLL66" s="41"/>
      <c r="VLM66" s="41"/>
      <c r="VLN66" s="41"/>
      <c r="VLO66" s="41"/>
      <c r="VLP66" s="41"/>
      <c r="VLQ66" s="41"/>
      <c r="VLR66" s="41"/>
      <c r="VLS66" s="41"/>
      <c r="VLT66" s="41"/>
      <c r="VLU66" s="41"/>
      <c r="VLV66" s="41"/>
      <c r="VLW66" s="41"/>
      <c r="VLX66" s="41"/>
      <c r="VLY66" s="41"/>
      <c r="VLZ66" s="41"/>
      <c r="VMA66" s="41"/>
      <c r="VMB66" s="41"/>
      <c r="VMC66" s="41"/>
      <c r="VMD66" s="41"/>
      <c r="VME66" s="41"/>
      <c r="VMF66" s="41"/>
      <c r="VMG66" s="41"/>
      <c r="VMH66" s="41"/>
      <c r="VMI66" s="41"/>
      <c r="VMJ66" s="41"/>
      <c r="VMK66" s="41"/>
      <c r="VML66" s="41"/>
      <c r="VMM66" s="41"/>
      <c r="VMN66" s="41"/>
      <c r="VMO66" s="41"/>
      <c r="VMP66" s="41"/>
      <c r="VMQ66" s="41"/>
      <c r="VMR66" s="41"/>
      <c r="VMS66" s="41"/>
      <c r="VMT66" s="41"/>
      <c r="VMU66" s="41"/>
      <c r="VMV66" s="41"/>
      <c r="VMW66" s="41"/>
      <c r="VMX66" s="41"/>
      <c r="VMY66" s="41"/>
      <c r="VMZ66" s="41"/>
      <c r="VNA66" s="41"/>
      <c r="VNB66" s="41"/>
      <c r="VNC66" s="41"/>
      <c r="VND66" s="41"/>
      <c r="VNE66" s="41"/>
      <c r="VNF66" s="41"/>
      <c r="VNG66" s="41"/>
      <c r="VNH66" s="41"/>
      <c r="VNI66" s="41"/>
      <c r="VNJ66" s="41"/>
      <c r="VNK66" s="41"/>
      <c r="VNL66" s="41"/>
      <c r="VNM66" s="41"/>
      <c r="VNN66" s="41"/>
      <c r="VNO66" s="41"/>
      <c r="VNP66" s="41"/>
      <c r="VNQ66" s="41"/>
      <c r="VNR66" s="41"/>
      <c r="VNS66" s="41"/>
      <c r="VNT66" s="41"/>
      <c r="VNU66" s="41"/>
      <c r="VNV66" s="41"/>
      <c r="VNW66" s="41"/>
      <c r="VNX66" s="41"/>
      <c r="VNY66" s="41"/>
      <c r="VNZ66" s="41"/>
      <c r="VOA66" s="41"/>
      <c r="VOB66" s="41"/>
      <c r="VOC66" s="41"/>
      <c r="VOD66" s="41"/>
      <c r="VOE66" s="41"/>
      <c r="VOF66" s="41"/>
      <c r="VOG66" s="41"/>
      <c r="VOH66" s="41"/>
      <c r="VOI66" s="41"/>
      <c r="VOJ66" s="41"/>
      <c r="VOK66" s="41"/>
      <c r="VOL66" s="41"/>
      <c r="VOM66" s="41"/>
      <c r="VON66" s="41"/>
      <c r="VOO66" s="41"/>
      <c r="VOP66" s="41"/>
      <c r="VOQ66" s="41"/>
      <c r="VOR66" s="41"/>
      <c r="VOS66" s="41"/>
      <c r="VOT66" s="41"/>
      <c r="VOU66" s="41"/>
      <c r="VOV66" s="41"/>
      <c r="VOW66" s="41"/>
      <c r="VOX66" s="41"/>
      <c r="VOY66" s="41"/>
      <c r="VOZ66" s="41"/>
      <c r="VPA66" s="41"/>
      <c r="VPB66" s="41"/>
      <c r="VPC66" s="41"/>
      <c r="VPD66" s="41"/>
      <c r="VPE66" s="41"/>
      <c r="VPF66" s="41"/>
      <c r="VPG66" s="41"/>
      <c r="VPH66" s="41"/>
      <c r="VPI66" s="41"/>
      <c r="VPJ66" s="41"/>
      <c r="VPK66" s="41"/>
      <c r="VPL66" s="41"/>
      <c r="VPM66" s="41"/>
      <c r="VPN66" s="41"/>
      <c r="VPO66" s="41"/>
      <c r="VPP66" s="41"/>
      <c r="VPQ66" s="41"/>
      <c r="VPR66" s="41"/>
      <c r="VPS66" s="41"/>
      <c r="VPT66" s="41"/>
      <c r="VPU66" s="41"/>
      <c r="VPV66" s="41"/>
      <c r="VPW66" s="41"/>
      <c r="VPX66" s="41"/>
      <c r="VPY66" s="41"/>
      <c r="VPZ66" s="41"/>
      <c r="VQA66" s="41"/>
      <c r="VQB66" s="41"/>
      <c r="VQC66" s="41"/>
      <c r="VQD66" s="41"/>
      <c r="VQE66" s="41"/>
      <c r="VQF66" s="41"/>
      <c r="VQG66" s="41"/>
      <c r="VQH66" s="41"/>
      <c r="VQI66" s="41"/>
      <c r="VQJ66" s="41"/>
      <c r="VQK66" s="41"/>
      <c r="VQL66" s="41"/>
      <c r="VQM66" s="41"/>
      <c r="VQN66" s="41"/>
      <c r="VQO66" s="41"/>
      <c r="VQP66" s="41"/>
      <c r="VQQ66" s="41"/>
      <c r="VQR66" s="41"/>
      <c r="VQS66" s="41"/>
      <c r="VQT66" s="41"/>
      <c r="VQU66" s="41"/>
      <c r="VQV66" s="41"/>
      <c r="VQW66" s="41"/>
      <c r="VQX66" s="41"/>
      <c r="VQY66" s="41"/>
      <c r="VQZ66" s="41"/>
      <c r="VRA66" s="41"/>
      <c r="VRB66" s="41"/>
      <c r="VRC66" s="41"/>
      <c r="VRD66" s="41"/>
      <c r="VRE66" s="41"/>
      <c r="VRF66" s="41"/>
      <c r="VRG66" s="41"/>
      <c r="VRH66" s="41"/>
      <c r="VRI66" s="41"/>
      <c r="VRJ66" s="41"/>
      <c r="VRK66" s="41"/>
      <c r="VRL66" s="41"/>
      <c r="VRM66" s="41"/>
      <c r="VRN66" s="41"/>
      <c r="VRO66" s="41"/>
      <c r="VRP66" s="41"/>
      <c r="VRQ66" s="41"/>
      <c r="VRR66" s="41"/>
      <c r="VRS66" s="41"/>
      <c r="VRT66" s="41"/>
      <c r="VRU66" s="41"/>
      <c r="VRV66" s="41"/>
      <c r="VRW66" s="41"/>
      <c r="VRX66" s="41"/>
      <c r="VRY66" s="41"/>
      <c r="VRZ66" s="41"/>
      <c r="VSA66" s="41"/>
      <c r="VSB66" s="41"/>
      <c r="VSC66" s="41"/>
      <c r="VSD66" s="41"/>
      <c r="VSE66" s="41"/>
      <c r="VSF66" s="41"/>
      <c r="VSG66" s="41"/>
      <c r="VSH66" s="41"/>
      <c r="VSI66" s="41"/>
      <c r="VSJ66" s="41"/>
      <c r="VSK66" s="41"/>
      <c r="VSL66" s="41"/>
      <c r="VSM66" s="41"/>
      <c r="VSN66" s="41"/>
      <c r="VSO66" s="41"/>
      <c r="VSP66" s="41"/>
      <c r="VSQ66" s="41"/>
      <c r="VSR66" s="41"/>
      <c r="VSS66" s="41"/>
      <c r="VST66" s="41"/>
      <c r="VSU66" s="41"/>
      <c r="VSV66" s="41"/>
      <c r="VSW66" s="41"/>
      <c r="VSX66" s="41"/>
      <c r="VSY66" s="41"/>
      <c r="VSZ66" s="41"/>
      <c r="VTA66" s="41"/>
      <c r="VTB66" s="41"/>
      <c r="VTC66" s="41"/>
      <c r="VTD66" s="41"/>
      <c r="VTE66" s="41"/>
      <c r="VTF66" s="41"/>
      <c r="VTG66" s="41"/>
      <c r="VTH66" s="41"/>
      <c r="VTI66" s="41"/>
      <c r="VTJ66" s="41"/>
      <c r="VTK66" s="41"/>
      <c r="VTL66" s="41"/>
      <c r="VTM66" s="41"/>
      <c r="VTN66" s="41"/>
      <c r="VTO66" s="41"/>
      <c r="VTP66" s="41"/>
      <c r="VTQ66" s="41"/>
      <c r="VTR66" s="41"/>
      <c r="VTS66" s="41"/>
      <c r="VTT66" s="41"/>
      <c r="VTU66" s="41"/>
      <c r="VTV66" s="41"/>
      <c r="VTW66" s="41"/>
      <c r="VTX66" s="41"/>
      <c r="VTY66" s="41"/>
      <c r="VTZ66" s="41"/>
      <c r="VUA66" s="41"/>
      <c r="VUB66" s="41"/>
      <c r="VUC66" s="41"/>
      <c r="VUD66" s="41"/>
      <c r="VUE66" s="41"/>
      <c r="VUF66" s="41"/>
      <c r="VUG66" s="41"/>
      <c r="VUH66" s="41"/>
      <c r="VUI66" s="41"/>
      <c r="VUJ66" s="41"/>
      <c r="VUK66" s="41"/>
      <c r="VUL66" s="41"/>
      <c r="VUM66" s="41"/>
      <c r="VUN66" s="41"/>
      <c r="VUO66" s="41"/>
      <c r="VUP66" s="41"/>
      <c r="VUQ66" s="41"/>
      <c r="VUR66" s="41"/>
      <c r="VUS66" s="41"/>
      <c r="VUT66" s="41"/>
      <c r="VUU66" s="41"/>
      <c r="VUV66" s="41"/>
      <c r="VUW66" s="41"/>
      <c r="VUX66" s="41"/>
      <c r="VUY66" s="41"/>
      <c r="VUZ66" s="41"/>
      <c r="VVA66" s="41"/>
      <c r="VVB66" s="41"/>
      <c r="VVC66" s="41"/>
      <c r="VVD66" s="41"/>
      <c r="VVE66" s="41"/>
      <c r="VVF66" s="41"/>
      <c r="VVG66" s="41"/>
      <c r="VVH66" s="41"/>
      <c r="VVI66" s="41"/>
      <c r="VVJ66" s="41"/>
      <c r="VVK66" s="41"/>
      <c r="VVL66" s="41"/>
      <c r="VVM66" s="41"/>
      <c r="VVN66" s="41"/>
      <c r="VVO66" s="41"/>
      <c r="VVP66" s="41"/>
      <c r="VVQ66" s="41"/>
      <c r="VVR66" s="41"/>
      <c r="VVS66" s="41"/>
      <c r="VVT66" s="41"/>
      <c r="VVU66" s="41"/>
      <c r="VVV66" s="41"/>
      <c r="VVW66" s="41"/>
      <c r="VVX66" s="41"/>
      <c r="VVY66" s="41"/>
      <c r="VVZ66" s="41"/>
      <c r="VWA66" s="41"/>
      <c r="VWB66" s="41"/>
      <c r="VWC66" s="41"/>
      <c r="VWD66" s="41"/>
      <c r="VWE66" s="41"/>
      <c r="VWF66" s="41"/>
      <c r="VWG66" s="41"/>
      <c r="VWH66" s="41"/>
      <c r="VWI66" s="41"/>
      <c r="VWJ66" s="41"/>
      <c r="VWK66" s="41"/>
      <c r="VWL66" s="41"/>
      <c r="VWM66" s="41"/>
      <c r="VWN66" s="41"/>
      <c r="VWO66" s="41"/>
      <c r="VWP66" s="41"/>
      <c r="VWQ66" s="41"/>
      <c r="VWR66" s="41"/>
      <c r="VWS66" s="41"/>
      <c r="VWT66" s="41"/>
      <c r="VWU66" s="41"/>
      <c r="VWV66" s="41"/>
      <c r="VWW66" s="41"/>
      <c r="VWX66" s="41"/>
      <c r="VWY66" s="41"/>
      <c r="VWZ66" s="41"/>
      <c r="VXA66" s="41"/>
      <c r="VXB66" s="41"/>
      <c r="VXC66" s="41"/>
      <c r="VXD66" s="41"/>
      <c r="VXE66" s="41"/>
      <c r="VXF66" s="41"/>
      <c r="VXG66" s="41"/>
      <c r="VXH66" s="41"/>
      <c r="VXI66" s="41"/>
      <c r="VXJ66" s="41"/>
      <c r="VXK66" s="41"/>
      <c r="VXL66" s="41"/>
      <c r="VXM66" s="41"/>
      <c r="VXN66" s="41"/>
      <c r="VXO66" s="41"/>
      <c r="VXP66" s="41"/>
      <c r="VXQ66" s="41"/>
      <c r="VXR66" s="41"/>
      <c r="VXS66" s="41"/>
      <c r="VXT66" s="41"/>
      <c r="VXU66" s="41"/>
      <c r="VXV66" s="41"/>
      <c r="VXW66" s="41"/>
      <c r="VXX66" s="41"/>
      <c r="VXY66" s="41"/>
      <c r="VXZ66" s="41"/>
      <c r="VYA66" s="41"/>
      <c r="VYB66" s="41"/>
      <c r="VYC66" s="41"/>
      <c r="VYD66" s="41"/>
      <c r="VYE66" s="41"/>
      <c r="VYF66" s="41"/>
      <c r="VYG66" s="41"/>
      <c r="VYH66" s="41"/>
      <c r="VYI66" s="41"/>
      <c r="VYJ66" s="41"/>
      <c r="VYK66" s="41"/>
      <c r="VYL66" s="41"/>
      <c r="VYM66" s="41"/>
      <c r="VYN66" s="41"/>
      <c r="VYO66" s="41"/>
      <c r="VYP66" s="41"/>
      <c r="VYQ66" s="41"/>
      <c r="VYR66" s="41"/>
      <c r="VYS66" s="41"/>
      <c r="VYT66" s="41"/>
      <c r="VYU66" s="41"/>
      <c r="VYV66" s="41"/>
      <c r="VYW66" s="41"/>
      <c r="VYX66" s="41"/>
      <c r="VYY66" s="41"/>
      <c r="VYZ66" s="41"/>
      <c r="VZA66" s="41"/>
      <c r="VZB66" s="41"/>
      <c r="VZC66" s="41"/>
      <c r="VZD66" s="41"/>
      <c r="VZE66" s="41"/>
      <c r="VZF66" s="41"/>
      <c r="VZG66" s="41"/>
      <c r="VZH66" s="41"/>
      <c r="VZI66" s="41"/>
      <c r="VZJ66" s="41"/>
      <c r="VZK66" s="41"/>
      <c r="VZL66" s="41"/>
      <c r="VZM66" s="41"/>
      <c r="VZN66" s="41"/>
      <c r="VZO66" s="41"/>
      <c r="VZP66" s="41"/>
      <c r="VZQ66" s="41"/>
      <c r="VZR66" s="41"/>
      <c r="VZS66" s="41"/>
      <c r="VZT66" s="41"/>
      <c r="VZU66" s="41"/>
      <c r="VZV66" s="41"/>
      <c r="VZW66" s="41"/>
      <c r="VZX66" s="41"/>
      <c r="VZY66" s="41"/>
      <c r="VZZ66" s="41"/>
      <c r="WAA66" s="41"/>
      <c r="WAB66" s="41"/>
      <c r="WAC66" s="41"/>
      <c r="WAD66" s="41"/>
      <c r="WAE66" s="41"/>
      <c r="WAF66" s="41"/>
      <c r="WAG66" s="41"/>
      <c r="WAH66" s="41"/>
      <c r="WAI66" s="41"/>
      <c r="WAJ66" s="41"/>
      <c r="WAK66" s="41"/>
      <c r="WAL66" s="41"/>
      <c r="WAM66" s="41"/>
      <c r="WAN66" s="41"/>
      <c r="WAO66" s="41"/>
      <c r="WAP66" s="41"/>
      <c r="WAQ66" s="41"/>
      <c r="WAR66" s="41"/>
      <c r="WAS66" s="41"/>
      <c r="WAT66" s="41"/>
      <c r="WAU66" s="41"/>
      <c r="WAV66" s="41"/>
      <c r="WAW66" s="41"/>
      <c r="WAX66" s="41"/>
      <c r="WAY66" s="41"/>
      <c r="WAZ66" s="41"/>
      <c r="WBA66" s="41"/>
      <c r="WBB66" s="41"/>
      <c r="WBC66" s="41"/>
      <c r="WBD66" s="41"/>
      <c r="WBE66" s="41"/>
      <c r="WBF66" s="41"/>
      <c r="WBG66" s="41"/>
      <c r="WBH66" s="41"/>
      <c r="WBI66" s="41"/>
      <c r="WBJ66" s="41"/>
      <c r="WBK66" s="41"/>
      <c r="WBL66" s="41"/>
      <c r="WBM66" s="41"/>
      <c r="WBN66" s="41"/>
      <c r="WBO66" s="41"/>
      <c r="WBP66" s="41"/>
      <c r="WBQ66" s="41"/>
      <c r="WBR66" s="41"/>
      <c r="WBS66" s="41"/>
      <c r="WBT66" s="41"/>
      <c r="WBU66" s="41"/>
      <c r="WBV66" s="41"/>
      <c r="WBW66" s="41"/>
      <c r="WBX66" s="41"/>
      <c r="WBY66" s="41"/>
      <c r="WBZ66" s="41"/>
      <c r="WCA66" s="41"/>
      <c r="WCB66" s="41"/>
      <c r="WCC66" s="41"/>
      <c r="WCD66" s="41"/>
      <c r="WCE66" s="41"/>
      <c r="WCF66" s="41"/>
      <c r="WCG66" s="41"/>
      <c r="WCH66" s="41"/>
      <c r="WCI66" s="41"/>
      <c r="WCJ66" s="41"/>
      <c r="WCK66" s="41"/>
      <c r="WCL66" s="41"/>
      <c r="WCM66" s="41"/>
      <c r="WCN66" s="41"/>
      <c r="WCO66" s="41"/>
      <c r="WCP66" s="41"/>
      <c r="WCQ66" s="41"/>
      <c r="WCR66" s="41"/>
      <c r="WCS66" s="41"/>
      <c r="WCT66" s="41"/>
      <c r="WCU66" s="41"/>
      <c r="WCV66" s="41"/>
      <c r="WCW66" s="41"/>
      <c r="WCX66" s="41"/>
      <c r="WCY66" s="41"/>
      <c r="WCZ66" s="41"/>
      <c r="WDA66" s="41"/>
      <c r="WDB66" s="41"/>
      <c r="WDC66" s="41"/>
      <c r="WDD66" s="41"/>
      <c r="WDE66" s="41"/>
      <c r="WDF66" s="41"/>
      <c r="WDG66" s="41"/>
      <c r="WDH66" s="41"/>
      <c r="WDI66" s="41"/>
      <c r="WDJ66" s="41"/>
      <c r="WDK66" s="41"/>
      <c r="WDL66" s="41"/>
      <c r="WDM66" s="41"/>
      <c r="WDN66" s="41"/>
      <c r="WDO66" s="41"/>
      <c r="WDP66" s="41"/>
      <c r="WDQ66" s="41"/>
      <c r="WDR66" s="41"/>
      <c r="WDS66" s="41"/>
      <c r="WDT66" s="41"/>
      <c r="WDU66" s="41"/>
      <c r="WDV66" s="41"/>
      <c r="WDW66" s="41"/>
      <c r="WDX66" s="41"/>
      <c r="WDY66" s="41"/>
      <c r="WDZ66" s="41"/>
      <c r="WEA66" s="41"/>
      <c r="WEB66" s="41"/>
      <c r="WEC66" s="41"/>
      <c r="WED66" s="41"/>
      <c r="WEE66" s="41"/>
      <c r="WEF66" s="41"/>
      <c r="WEG66" s="41"/>
      <c r="WEH66" s="41"/>
      <c r="WEI66" s="41"/>
      <c r="WEJ66" s="41"/>
      <c r="WEK66" s="41"/>
      <c r="WEL66" s="41"/>
      <c r="WEM66" s="41"/>
      <c r="WEN66" s="41"/>
      <c r="WEO66" s="41"/>
      <c r="WEP66" s="41"/>
      <c r="WEQ66" s="41"/>
      <c r="WER66" s="41"/>
      <c r="WES66" s="41"/>
      <c r="WET66" s="41"/>
      <c r="WEU66" s="41"/>
      <c r="WEV66" s="41"/>
      <c r="WEW66" s="41"/>
      <c r="WEX66" s="41"/>
      <c r="WEY66" s="41"/>
      <c r="WEZ66" s="41"/>
      <c r="WFA66" s="41"/>
      <c r="WFB66" s="41"/>
      <c r="WFC66" s="41"/>
      <c r="WFD66" s="41"/>
      <c r="WFE66" s="41"/>
      <c r="WFF66" s="41"/>
      <c r="WFG66" s="41"/>
      <c r="WFH66" s="41"/>
      <c r="WFI66" s="41"/>
      <c r="WFJ66" s="41"/>
      <c r="WFK66" s="41"/>
      <c r="WFL66" s="41"/>
      <c r="WFM66" s="41"/>
      <c r="WFN66" s="41"/>
      <c r="WFO66" s="41"/>
      <c r="WFP66" s="41"/>
      <c r="WFQ66" s="41"/>
      <c r="WFR66" s="41"/>
      <c r="WFS66" s="41"/>
      <c r="WFT66" s="41"/>
      <c r="WFU66" s="41"/>
      <c r="WFV66" s="41"/>
      <c r="WFW66" s="41"/>
      <c r="WFX66" s="41"/>
      <c r="WFY66" s="41"/>
      <c r="WFZ66" s="41"/>
      <c r="WGA66" s="41"/>
      <c r="WGB66" s="41"/>
      <c r="WGC66" s="41"/>
      <c r="WGD66" s="41"/>
      <c r="WGE66" s="41"/>
      <c r="WGF66" s="41"/>
      <c r="WGG66" s="41"/>
      <c r="WGH66" s="41"/>
      <c r="WGI66" s="41"/>
      <c r="WGJ66" s="41"/>
      <c r="WGK66" s="41"/>
      <c r="WGL66" s="41"/>
      <c r="WGM66" s="41"/>
      <c r="WGN66" s="41"/>
      <c r="WGO66" s="41"/>
      <c r="WGP66" s="41"/>
      <c r="WGQ66" s="41"/>
      <c r="WGR66" s="41"/>
      <c r="WGS66" s="41"/>
      <c r="WGT66" s="41"/>
      <c r="WGU66" s="41"/>
      <c r="WGV66" s="41"/>
      <c r="WGW66" s="41"/>
      <c r="WGX66" s="41"/>
      <c r="WGY66" s="41"/>
      <c r="WGZ66" s="41"/>
      <c r="WHA66" s="41"/>
      <c r="WHB66" s="41"/>
      <c r="WHC66" s="41"/>
      <c r="WHD66" s="41"/>
      <c r="WHE66" s="41"/>
      <c r="WHF66" s="41"/>
      <c r="WHG66" s="41"/>
      <c r="WHH66" s="41"/>
      <c r="WHI66" s="41"/>
      <c r="WHJ66" s="41"/>
      <c r="WHK66" s="41"/>
      <c r="WHL66" s="41"/>
      <c r="WHM66" s="41"/>
      <c r="WHN66" s="41"/>
      <c r="WHO66" s="41"/>
      <c r="WHP66" s="41"/>
      <c r="WHQ66" s="41"/>
      <c r="WHR66" s="41"/>
      <c r="WHS66" s="41"/>
      <c r="WHT66" s="41"/>
      <c r="WHU66" s="41"/>
      <c r="WHV66" s="41"/>
      <c r="WHW66" s="41"/>
      <c r="WHX66" s="41"/>
      <c r="WHY66" s="41"/>
      <c r="WHZ66" s="41"/>
      <c r="WIA66" s="41"/>
      <c r="WIB66" s="41"/>
      <c r="WIC66" s="41"/>
      <c r="WID66" s="41"/>
      <c r="WIE66" s="41"/>
      <c r="WIF66" s="41"/>
      <c r="WIG66" s="41"/>
      <c r="WIH66" s="41"/>
      <c r="WII66" s="41"/>
      <c r="WIJ66" s="41"/>
      <c r="WIK66" s="41"/>
      <c r="WIL66" s="41"/>
      <c r="WIM66" s="41"/>
      <c r="WIN66" s="41"/>
      <c r="WIO66" s="41"/>
      <c r="WIP66" s="41"/>
      <c r="WIQ66" s="41"/>
      <c r="WIR66" s="41"/>
      <c r="WIS66" s="41"/>
      <c r="WIT66" s="41"/>
      <c r="WIU66" s="41"/>
      <c r="WIV66" s="41"/>
      <c r="WIW66" s="41"/>
      <c r="WIX66" s="41"/>
      <c r="WIY66" s="41"/>
      <c r="WIZ66" s="41"/>
      <c r="WJA66" s="41"/>
      <c r="WJB66" s="41"/>
      <c r="WJC66" s="41"/>
      <c r="WJD66" s="41"/>
      <c r="WJE66" s="41"/>
      <c r="WJF66" s="41"/>
      <c r="WJG66" s="41"/>
      <c r="WJH66" s="41"/>
      <c r="WJI66" s="41"/>
      <c r="WJJ66" s="41"/>
      <c r="WJK66" s="41"/>
      <c r="WJL66" s="41"/>
      <c r="WJM66" s="41"/>
      <c r="WJN66" s="41"/>
      <c r="WJO66" s="41"/>
      <c r="WJP66" s="41"/>
      <c r="WJQ66" s="41"/>
      <c r="WJR66" s="41"/>
      <c r="WJS66" s="41"/>
      <c r="WJT66" s="41"/>
      <c r="WJU66" s="41"/>
      <c r="WJV66" s="41"/>
      <c r="WJW66" s="41"/>
      <c r="WJX66" s="41"/>
      <c r="WJY66" s="41"/>
      <c r="WJZ66" s="41"/>
      <c r="WKA66" s="41"/>
      <c r="WKB66" s="41"/>
      <c r="WKC66" s="41"/>
      <c r="WKD66" s="41"/>
      <c r="WKE66" s="41"/>
      <c r="WKF66" s="41"/>
      <c r="WKG66" s="41"/>
      <c r="WKH66" s="41"/>
      <c r="WKI66" s="41"/>
      <c r="WKJ66" s="41"/>
      <c r="WKK66" s="41"/>
      <c r="WKL66" s="41"/>
      <c r="WKM66" s="41"/>
      <c r="WKN66" s="41"/>
      <c r="WKO66" s="41"/>
      <c r="WKP66" s="41"/>
      <c r="WKQ66" s="41"/>
      <c r="WKR66" s="41"/>
      <c r="WKS66" s="41"/>
      <c r="WKT66" s="41"/>
      <c r="WKU66" s="41"/>
      <c r="WKV66" s="41"/>
      <c r="WKW66" s="41"/>
      <c r="WKX66" s="41"/>
      <c r="WKY66" s="41"/>
      <c r="WKZ66" s="41"/>
      <c r="WLA66" s="41"/>
      <c r="WLB66" s="41"/>
      <c r="WLC66" s="41"/>
      <c r="WLD66" s="41"/>
      <c r="WLE66" s="41"/>
      <c r="WLF66" s="41"/>
      <c r="WLG66" s="41"/>
      <c r="WLH66" s="41"/>
      <c r="WLI66" s="41"/>
      <c r="WLJ66" s="41"/>
      <c r="WLK66" s="41"/>
      <c r="WLL66" s="41"/>
      <c r="WLM66" s="41"/>
      <c r="WLN66" s="41"/>
      <c r="WLO66" s="41"/>
      <c r="WLP66" s="41"/>
      <c r="WLQ66" s="41"/>
      <c r="WLR66" s="41"/>
      <c r="WLS66" s="41"/>
      <c r="WLT66" s="41"/>
      <c r="WLU66" s="41"/>
      <c r="WLV66" s="41"/>
      <c r="WLW66" s="41"/>
      <c r="WLX66" s="41"/>
      <c r="WLY66" s="41"/>
      <c r="WLZ66" s="41"/>
      <c r="WMA66" s="41"/>
      <c r="WMB66" s="41"/>
      <c r="WMC66" s="41"/>
      <c r="WMD66" s="41"/>
      <c r="WME66" s="41"/>
      <c r="WMF66" s="41"/>
      <c r="WMG66" s="41"/>
      <c r="WMH66" s="41"/>
      <c r="WMI66" s="41"/>
      <c r="WMJ66" s="41"/>
      <c r="WMK66" s="41"/>
      <c r="WML66" s="41"/>
      <c r="WMM66" s="41"/>
      <c r="WMN66" s="41"/>
      <c r="WMO66" s="41"/>
      <c r="WMP66" s="41"/>
      <c r="WMQ66" s="41"/>
      <c r="WMR66" s="41"/>
      <c r="WMS66" s="41"/>
      <c r="WMT66" s="41"/>
      <c r="WMU66" s="41"/>
      <c r="WMV66" s="41"/>
      <c r="WMW66" s="41"/>
      <c r="WMX66" s="41"/>
      <c r="WMY66" s="41"/>
      <c r="WMZ66" s="41"/>
      <c r="WNA66" s="41"/>
      <c r="WNB66" s="41"/>
      <c r="WNC66" s="41"/>
      <c r="WND66" s="41"/>
      <c r="WNE66" s="41"/>
      <c r="WNF66" s="41"/>
      <c r="WNG66" s="41"/>
      <c r="WNH66" s="41"/>
      <c r="WNI66" s="41"/>
      <c r="WNJ66" s="41"/>
      <c r="WNK66" s="41"/>
      <c r="WNL66" s="41"/>
      <c r="WNM66" s="41"/>
      <c r="WNN66" s="41"/>
      <c r="WNO66" s="41"/>
      <c r="WNP66" s="41"/>
      <c r="WNQ66" s="41"/>
      <c r="WNR66" s="41"/>
      <c r="WNS66" s="41"/>
      <c r="WNT66" s="41"/>
      <c r="WNU66" s="41"/>
      <c r="WNV66" s="41"/>
      <c r="WNW66" s="41"/>
      <c r="WNX66" s="41"/>
      <c r="WNY66" s="41"/>
      <c r="WNZ66" s="41"/>
      <c r="WOA66" s="41"/>
      <c r="WOB66" s="41"/>
      <c r="WOC66" s="41"/>
      <c r="WOD66" s="41"/>
      <c r="WOE66" s="41"/>
      <c r="WOF66" s="41"/>
      <c r="WOG66" s="41"/>
      <c r="WOH66" s="41"/>
      <c r="WOI66" s="41"/>
      <c r="WOJ66" s="41"/>
      <c r="WOK66" s="41"/>
      <c r="WOL66" s="41"/>
      <c r="WOM66" s="41"/>
      <c r="WON66" s="41"/>
      <c r="WOO66" s="41"/>
      <c r="WOP66" s="41"/>
      <c r="WOQ66" s="41"/>
      <c r="WOR66" s="41"/>
      <c r="WOS66" s="41"/>
      <c r="WOT66" s="41"/>
      <c r="WOU66" s="41"/>
      <c r="WOV66" s="41"/>
      <c r="WOW66" s="41"/>
      <c r="WOX66" s="41"/>
      <c r="WOY66" s="41"/>
      <c r="WOZ66" s="41"/>
      <c r="WPA66" s="41"/>
      <c r="WPB66" s="41"/>
      <c r="WPC66" s="41"/>
      <c r="WPD66" s="41"/>
      <c r="WPE66" s="41"/>
      <c r="WPF66" s="41"/>
      <c r="WPG66" s="41"/>
      <c r="WPH66" s="41"/>
      <c r="WPI66" s="41"/>
      <c r="WPJ66" s="41"/>
      <c r="WPK66" s="41"/>
      <c r="WPL66" s="41"/>
      <c r="WPM66" s="41"/>
      <c r="WPN66" s="41"/>
      <c r="WPO66" s="41"/>
      <c r="WPP66" s="41"/>
      <c r="WPQ66" s="41"/>
      <c r="WPR66" s="41"/>
      <c r="WPS66" s="41"/>
      <c r="WPT66" s="41"/>
      <c r="WPU66" s="41"/>
      <c r="WPV66" s="41"/>
      <c r="WPW66" s="41"/>
      <c r="WPX66" s="41"/>
      <c r="WPY66" s="41"/>
      <c r="WPZ66" s="41"/>
      <c r="WQA66" s="41"/>
      <c r="WQB66" s="41"/>
      <c r="WQC66" s="41"/>
      <c r="WQD66" s="41"/>
      <c r="WQE66" s="41"/>
      <c r="WQF66" s="41"/>
      <c r="WQG66" s="41"/>
      <c r="WQH66" s="41"/>
      <c r="WQI66" s="41"/>
      <c r="WQJ66" s="41"/>
      <c r="WQK66" s="41"/>
      <c r="WQL66" s="41"/>
      <c r="WQM66" s="41"/>
      <c r="WQN66" s="41"/>
      <c r="WQO66" s="41"/>
      <c r="WQP66" s="41"/>
      <c r="WQQ66" s="41"/>
      <c r="WQR66" s="41"/>
      <c r="WQS66" s="41"/>
      <c r="WQT66" s="41"/>
      <c r="WQU66" s="41"/>
      <c r="WQV66" s="41"/>
      <c r="WQW66" s="41"/>
      <c r="WQX66" s="41"/>
      <c r="WQY66" s="41"/>
      <c r="WQZ66" s="41"/>
      <c r="WRA66" s="41"/>
      <c r="WRB66" s="41"/>
      <c r="WRC66" s="41"/>
      <c r="WRD66" s="41"/>
      <c r="WRE66" s="41"/>
      <c r="WRF66" s="41"/>
      <c r="WRG66" s="41"/>
      <c r="WRH66" s="41"/>
      <c r="WRI66" s="41"/>
      <c r="WRJ66" s="41"/>
      <c r="WRK66" s="41"/>
      <c r="WRL66" s="41"/>
      <c r="WRM66" s="41"/>
      <c r="WRN66" s="41"/>
      <c r="WRO66" s="41"/>
      <c r="WRP66" s="41"/>
      <c r="WRQ66" s="41"/>
      <c r="WRR66" s="41"/>
      <c r="WRS66" s="41"/>
      <c r="WRT66" s="41"/>
      <c r="WRU66" s="41"/>
      <c r="WRV66" s="41"/>
      <c r="WRW66" s="41"/>
      <c r="WRX66" s="41"/>
      <c r="WRY66" s="41"/>
      <c r="WRZ66" s="41"/>
      <c r="WSA66" s="41"/>
      <c r="WSB66" s="41"/>
      <c r="WSC66" s="41"/>
      <c r="WSD66" s="41"/>
      <c r="WSE66" s="41"/>
      <c r="WSF66" s="41"/>
      <c r="WSG66" s="41"/>
      <c r="WSH66" s="41"/>
      <c r="WSI66" s="41"/>
      <c r="WSJ66" s="41"/>
      <c r="WSK66" s="41"/>
      <c r="WSL66" s="41"/>
      <c r="WSM66" s="41"/>
      <c r="WSN66" s="41"/>
      <c r="WSO66" s="41"/>
      <c r="WSP66" s="41"/>
      <c r="WSQ66" s="41"/>
      <c r="WSR66" s="41"/>
      <c r="WSS66" s="41"/>
      <c r="WST66" s="41"/>
      <c r="WSU66" s="41"/>
      <c r="WSV66" s="41"/>
      <c r="WSW66" s="41"/>
      <c r="WSX66" s="41"/>
      <c r="WSY66" s="41"/>
      <c r="WSZ66" s="41"/>
      <c r="WTA66" s="41"/>
      <c r="WTB66" s="41"/>
      <c r="WTC66" s="41"/>
      <c r="WTD66" s="41"/>
      <c r="WTE66" s="41"/>
      <c r="WTF66" s="41"/>
      <c r="WTG66" s="41"/>
      <c r="WTH66" s="41"/>
      <c r="WTI66" s="41"/>
      <c r="WTJ66" s="41"/>
      <c r="WTK66" s="41"/>
      <c r="WTL66" s="41"/>
      <c r="WTM66" s="41"/>
      <c r="WTN66" s="41"/>
      <c r="WTO66" s="41"/>
      <c r="WTP66" s="41"/>
      <c r="WTQ66" s="41"/>
      <c r="WTR66" s="41"/>
      <c r="WTS66" s="41"/>
      <c r="WTT66" s="41"/>
      <c r="WTU66" s="41"/>
      <c r="WTV66" s="41"/>
      <c r="WTW66" s="41"/>
      <c r="WTX66" s="41"/>
      <c r="WTY66" s="41"/>
      <c r="WTZ66" s="41"/>
      <c r="WUA66" s="41"/>
      <c r="WUB66" s="41"/>
      <c r="WUC66" s="41"/>
      <c r="WUD66" s="41"/>
      <c r="WUE66" s="41"/>
      <c r="WUF66" s="41"/>
      <c r="WUG66" s="41"/>
      <c r="WUH66" s="41"/>
      <c r="WUI66" s="41"/>
      <c r="WUJ66" s="41"/>
      <c r="WUK66" s="41"/>
      <c r="WUL66" s="41"/>
      <c r="WUM66" s="41"/>
      <c r="WUN66" s="41"/>
      <c r="WUO66" s="41"/>
      <c r="WUP66" s="41"/>
      <c r="WUQ66" s="41"/>
      <c r="WUR66" s="41"/>
      <c r="WUS66" s="41"/>
      <c r="WUT66" s="41"/>
      <c r="WUU66" s="41"/>
      <c r="WUV66" s="41"/>
      <c r="WUW66" s="41"/>
      <c r="WUX66" s="41"/>
      <c r="WUY66" s="41"/>
      <c r="WUZ66" s="41"/>
      <c r="WVA66" s="41"/>
      <c r="WVB66" s="41"/>
      <c r="WVC66" s="41"/>
      <c r="WVD66" s="41"/>
      <c r="WVE66" s="41"/>
      <c r="WVF66" s="41"/>
      <c r="WVG66" s="41"/>
      <c r="WVH66" s="41"/>
      <c r="WVI66" s="41"/>
      <c r="WVJ66" s="41"/>
      <c r="WVK66" s="41"/>
      <c r="WVL66" s="41"/>
      <c r="WVM66" s="41"/>
      <c r="WVN66" s="41"/>
      <c r="WVO66" s="41"/>
      <c r="WVP66" s="41"/>
      <c r="WVQ66" s="41"/>
      <c r="WVR66" s="41"/>
      <c r="WVS66" s="41"/>
      <c r="WVT66" s="41"/>
      <c r="WVU66" s="41"/>
      <c r="WVV66" s="41"/>
      <c r="WVW66" s="41"/>
      <c r="WVX66" s="41"/>
      <c r="WVY66" s="41"/>
      <c r="WVZ66" s="41"/>
      <c r="WWA66" s="41"/>
      <c r="WWB66" s="41"/>
      <c r="WWC66" s="41"/>
      <c r="WWD66" s="41"/>
      <c r="WWE66" s="41"/>
      <c r="WWF66" s="41"/>
      <c r="WWG66" s="41"/>
      <c r="WWH66" s="41"/>
      <c r="WWI66" s="41"/>
      <c r="WWJ66" s="41"/>
      <c r="WWK66" s="41"/>
      <c r="WWL66" s="41"/>
      <c r="WWM66" s="41"/>
      <c r="WWN66" s="41"/>
      <c r="WWO66" s="41"/>
      <c r="WWP66" s="41"/>
      <c r="WWQ66" s="41"/>
      <c r="WWR66" s="41"/>
      <c r="WWS66" s="41"/>
      <c r="WWT66" s="41"/>
      <c r="WWU66" s="41"/>
      <c r="WWV66" s="41"/>
      <c r="WWW66" s="41"/>
      <c r="WWX66" s="41"/>
      <c r="WWY66" s="41"/>
      <c r="WWZ66" s="41"/>
      <c r="WXA66" s="41"/>
      <c r="WXB66" s="41"/>
      <c r="WXC66" s="41"/>
      <c r="WXD66" s="41"/>
      <c r="WXE66" s="41"/>
      <c r="WXF66" s="41"/>
      <c r="WXG66" s="41"/>
      <c r="WXH66" s="41"/>
      <c r="WXI66" s="41"/>
      <c r="WXJ66" s="41"/>
      <c r="WXK66" s="41"/>
      <c r="WXL66" s="41"/>
      <c r="WXM66" s="41"/>
      <c r="WXN66" s="41"/>
      <c r="WXO66" s="41"/>
      <c r="WXP66" s="41"/>
      <c r="WXQ66" s="41"/>
      <c r="WXR66" s="41"/>
      <c r="WXS66" s="41"/>
      <c r="WXT66" s="41"/>
      <c r="WXU66" s="41"/>
      <c r="WXV66" s="41"/>
      <c r="WXW66" s="41"/>
      <c r="WXX66" s="41"/>
      <c r="WXY66" s="41"/>
      <c r="WXZ66" s="41"/>
      <c r="WYA66" s="41"/>
      <c r="WYB66" s="41"/>
      <c r="WYC66" s="41"/>
      <c r="WYD66" s="41"/>
      <c r="WYE66" s="41"/>
      <c r="WYF66" s="41"/>
      <c r="WYG66" s="41"/>
      <c r="WYH66" s="41"/>
      <c r="WYI66" s="41"/>
      <c r="WYJ66" s="41"/>
      <c r="WYK66" s="41"/>
      <c r="WYL66" s="41"/>
      <c r="WYM66" s="41"/>
      <c r="WYN66" s="41"/>
      <c r="WYO66" s="41"/>
      <c r="WYP66" s="41"/>
      <c r="WYQ66" s="41"/>
      <c r="WYR66" s="41"/>
      <c r="WYS66" s="41"/>
      <c r="WYT66" s="41"/>
      <c r="WYU66" s="41"/>
      <c r="WYV66" s="41"/>
      <c r="WYW66" s="41"/>
      <c r="WYX66" s="41"/>
      <c r="WYY66" s="41"/>
      <c r="WYZ66" s="41"/>
      <c r="WZA66" s="41"/>
      <c r="WZB66" s="41"/>
      <c r="WZC66" s="41"/>
      <c r="WZD66" s="41"/>
      <c r="WZE66" s="41"/>
      <c r="WZF66" s="41"/>
      <c r="WZG66" s="41"/>
      <c r="WZH66" s="41"/>
      <c r="WZI66" s="41"/>
      <c r="WZJ66" s="41"/>
      <c r="WZK66" s="41"/>
      <c r="WZL66" s="41"/>
      <c r="WZM66" s="41"/>
      <c r="WZN66" s="41"/>
      <c r="WZO66" s="41"/>
      <c r="WZP66" s="41"/>
      <c r="WZQ66" s="41"/>
      <c r="WZR66" s="41"/>
      <c r="WZS66" s="41"/>
      <c r="WZT66" s="41"/>
      <c r="WZU66" s="41"/>
      <c r="WZV66" s="41"/>
      <c r="WZW66" s="41"/>
      <c r="WZX66" s="41"/>
      <c r="WZY66" s="41"/>
      <c r="WZZ66" s="41"/>
      <c r="XAA66" s="41"/>
      <c r="XAB66" s="41"/>
      <c r="XAC66" s="41"/>
      <c r="XAD66" s="41"/>
      <c r="XAE66" s="41"/>
      <c r="XAF66" s="41"/>
      <c r="XAG66" s="41"/>
      <c r="XAH66" s="41"/>
      <c r="XAI66" s="41"/>
      <c r="XAJ66" s="41"/>
      <c r="XAK66" s="41"/>
      <c r="XAL66" s="41"/>
      <c r="XAM66" s="41"/>
      <c r="XAN66" s="41"/>
      <c r="XAO66" s="41"/>
      <c r="XAP66" s="41"/>
      <c r="XAQ66" s="41"/>
      <c r="XAR66" s="41"/>
      <c r="XAS66" s="41"/>
      <c r="XAT66" s="41"/>
      <c r="XAU66" s="41"/>
      <c r="XAV66" s="41"/>
      <c r="XAW66" s="41"/>
      <c r="XAX66" s="41"/>
      <c r="XAY66" s="41"/>
      <c r="XAZ66" s="41"/>
      <c r="XBA66" s="41"/>
      <c r="XBB66" s="41"/>
      <c r="XBC66" s="41"/>
      <c r="XBD66" s="41"/>
      <c r="XBE66" s="41"/>
      <c r="XBF66" s="41"/>
      <c r="XBG66" s="41"/>
      <c r="XBH66" s="41"/>
      <c r="XBI66" s="41"/>
      <c r="XBJ66" s="41"/>
      <c r="XBK66" s="41"/>
      <c r="XBL66" s="41"/>
      <c r="XBM66" s="41"/>
      <c r="XBN66" s="41"/>
      <c r="XBO66" s="41"/>
      <c r="XBP66" s="41"/>
      <c r="XBQ66" s="41"/>
      <c r="XBR66" s="41"/>
      <c r="XBS66" s="41"/>
      <c r="XBT66" s="41"/>
      <c r="XBU66" s="41"/>
      <c r="XBV66" s="41"/>
      <c r="XBW66" s="41"/>
      <c r="XBX66" s="41"/>
      <c r="XBY66" s="41"/>
      <c r="XBZ66" s="41"/>
      <c r="XCA66" s="41"/>
      <c r="XCB66" s="41"/>
      <c r="XCC66" s="41"/>
      <c r="XCD66" s="41"/>
      <c r="XCE66" s="41"/>
      <c r="XCF66" s="41"/>
      <c r="XCG66" s="41"/>
      <c r="XCH66" s="41"/>
      <c r="XCI66" s="41"/>
      <c r="XCJ66" s="41"/>
      <c r="XCK66" s="41"/>
      <c r="XCL66" s="41"/>
      <c r="XCM66" s="41"/>
      <c r="XCN66" s="41"/>
      <c r="XCO66" s="41"/>
      <c r="XCP66" s="41"/>
      <c r="XCQ66" s="41"/>
      <c r="XCR66" s="41"/>
      <c r="XCS66" s="41"/>
      <c r="XCT66" s="41"/>
      <c r="XCU66" s="41"/>
      <c r="XCV66" s="41"/>
      <c r="XCW66" s="41"/>
      <c r="XCX66" s="41"/>
      <c r="XCY66" s="41"/>
      <c r="XCZ66" s="41"/>
      <c r="XDA66" s="41"/>
      <c r="XDB66" s="41"/>
      <c r="XDC66" s="41"/>
      <c r="XDD66" s="41"/>
      <c r="XDE66" s="41"/>
      <c r="XDF66" s="41"/>
      <c r="XDG66" s="41"/>
      <c r="XDH66" s="41"/>
      <c r="XDI66" s="41"/>
      <c r="XDJ66" s="41"/>
      <c r="XDK66" s="41"/>
      <c r="XDL66" s="41"/>
      <c r="XDM66" s="41"/>
      <c r="XDN66" s="41"/>
      <c r="XDO66" s="41"/>
      <c r="XDP66" s="41"/>
      <c r="XDQ66" s="41"/>
      <c r="XDR66" s="41"/>
      <c r="XDS66" s="41"/>
      <c r="XDT66" s="41"/>
      <c r="XDU66" s="41"/>
      <c r="XDV66" s="41"/>
    </row>
    <row r="67" spans="1:16350" s="78" customFormat="1" ht="15" customHeight="1" x14ac:dyDescent="0.25">
      <c r="B67" s="44" t="s">
        <v>69</v>
      </c>
      <c r="C67" s="44"/>
      <c r="D67" s="44"/>
      <c r="E67" s="44"/>
      <c r="F67" s="44"/>
      <c r="G67" s="44"/>
      <c r="H67" s="44"/>
      <c r="I67" s="44"/>
      <c r="J67" s="44"/>
      <c r="K67" s="44"/>
      <c r="L67" s="44"/>
      <c r="M67" s="44"/>
      <c r="N67" s="44"/>
      <c r="O67" s="44"/>
      <c r="P67" s="44"/>
      <c r="Q67" s="44"/>
      <c r="R67" s="44"/>
      <c r="S67" s="44"/>
      <c r="T67" s="344">
        <v>9.6231683603606497E-2</v>
      </c>
      <c r="U67" s="344">
        <v>9.5697113725658325E-2</v>
      </c>
      <c r="V67" s="344" vm="196">
        <v>8.9593000000000006E-2</v>
      </c>
      <c r="W67" s="344" vm="13">
        <v>8.6474058039558183E-2</v>
      </c>
      <c r="X67" s="344" vm="191">
        <f>AD67</f>
        <v>8.7388559718589803E-2</v>
      </c>
      <c r="Y67" s="344"/>
      <c r="Z67" s="222"/>
      <c r="AA67" s="344">
        <f>'Operating Data'!AA156</f>
        <v>8.660980993414398E-2</v>
      </c>
      <c r="AB67" s="344" vm="108">
        <f>'Operating Data'!AB156</f>
        <v>8.9943814959475149E-2</v>
      </c>
      <c r="AC67" s="344" vm="282">
        <f>'Operating Data'!AC156</f>
        <v>8.9143763161490322E-2</v>
      </c>
      <c r="AD67" s="344" vm="191">
        <f>'Operating Data'!AD156</f>
        <v>8.7388559718589803E-2</v>
      </c>
      <c r="AE67" s="344" vm="198">
        <f>'Operating Data'!AE156</f>
        <v>8.3592193570339979E-2</v>
      </c>
      <c r="AF67" s="347"/>
      <c r="AG67" s="347"/>
      <c r="AH67" s="347"/>
      <c r="AI67" s="222"/>
      <c r="AJ67" s="344"/>
      <c r="AK67" s="354"/>
      <c r="AL67" s="354"/>
      <c r="AM67" s="354"/>
      <c r="AN67" s="344"/>
      <c r="AO67" s="354"/>
      <c r="AP67" s="354"/>
      <c r="AQ67" s="354"/>
      <c r="AR67" s="222"/>
      <c r="AS67" s="222"/>
      <c r="AT67" s="222"/>
      <c r="AU67" s="222"/>
      <c r="AV67" s="222"/>
      <c r="AW67" s="222"/>
      <c r="AX67" s="222"/>
      <c r="AY67"/>
    </row>
    <row r="68" spans="1:16350" s="78" customFormat="1" ht="15" customHeight="1" x14ac:dyDescent="0.25">
      <c r="B68" s="44" t="s">
        <v>68</v>
      </c>
      <c r="C68" s="44"/>
      <c r="D68" s="44"/>
      <c r="E68" s="44"/>
      <c r="F68" s="44"/>
      <c r="G68" s="44"/>
      <c r="H68" s="44"/>
      <c r="I68" s="44"/>
      <c r="J68" s="44"/>
      <c r="K68" s="44"/>
      <c r="L68" s="44"/>
      <c r="M68" s="44"/>
      <c r="N68" s="44"/>
      <c r="O68" s="44"/>
      <c r="P68" s="44"/>
      <c r="Q68" s="44"/>
      <c r="R68" s="44"/>
      <c r="S68" s="44"/>
      <c r="T68" s="344">
        <v>3.4127446861680552E-2</v>
      </c>
      <c r="U68" s="344">
        <v>3.6363582026402011E-2</v>
      </c>
      <c r="V68" s="344">
        <v>3.8477847958883413E-2</v>
      </c>
      <c r="W68" s="344" vm="240">
        <v>4.6666709915970252E-2</v>
      </c>
      <c r="X68" s="344" vm="188">
        <f>AD68</f>
        <v>4.8220390431626084E-2</v>
      </c>
      <c r="Y68" s="344"/>
      <c r="Z68" s="222"/>
      <c r="AA68" s="344" vm="16">
        <f>'Operating Data'!AA157</f>
        <v>5.6104403617045086E-2</v>
      </c>
      <c r="AB68" s="344" vm="106">
        <f>'Operating Data'!AB157</f>
        <v>5.0954035968582105E-2</v>
      </c>
      <c r="AC68" s="344" vm="148">
        <f>'Operating Data'!AC157</f>
        <v>4.6534822879279202E-2</v>
      </c>
      <c r="AD68" s="344" vm="188">
        <f>'Operating Data'!AD157</f>
        <v>4.8220390431626084E-2</v>
      </c>
      <c r="AE68" s="344" vm="292">
        <f>'Operating Data'!AE157</f>
        <v>5.8211278935175137E-2</v>
      </c>
      <c r="AF68" s="347"/>
      <c r="AG68" s="347"/>
      <c r="AH68" s="347"/>
      <c r="AI68" s="222"/>
      <c r="AJ68" s="344"/>
      <c r="AK68" s="354"/>
      <c r="AL68" s="354"/>
      <c r="AM68" s="354"/>
      <c r="AN68" s="344"/>
      <c r="AO68" s="354"/>
      <c r="AP68" s="354"/>
      <c r="AQ68" s="354"/>
      <c r="AR68" s="222"/>
      <c r="AS68" s="222"/>
      <c r="AT68" s="222"/>
      <c r="AU68" s="222"/>
      <c r="AV68" s="222"/>
      <c r="AW68" s="222"/>
      <c r="AX68" s="222"/>
      <c r="AY68"/>
    </row>
    <row r="69" spans="1:16350" s="78" customFormat="1" ht="15" customHeight="1" x14ac:dyDescent="0.25">
      <c r="B69" s="44" t="s">
        <v>57</v>
      </c>
      <c r="C69" s="44"/>
      <c r="D69" s="44"/>
      <c r="E69" s="44"/>
      <c r="F69" s="44"/>
      <c r="G69" s="44"/>
      <c r="H69" s="44"/>
      <c r="I69" s="44"/>
      <c r="J69" s="44"/>
      <c r="K69" s="44"/>
      <c r="L69" s="44"/>
      <c r="M69" s="44"/>
      <c r="N69" s="44"/>
      <c r="O69" s="44"/>
      <c r="P69" s="44"/>
      <c r="Q69" s="44"/>
      <c r="R69" s="44"/>
      <c r="S69" s="44"/>
      <c r="T69" s="320"/>
      <c r="U69" s="320"/>
      <c r="V69" s="287"/>
      <c r="W69" s="287"/>
      <c r="X69" s="320"/>
      <c r="Y69" s="320"/>
      <c r="Z69" s="222"/>
      <c r="AA69" s="287"/>
      <c r="AB69" s="287"/>
      <c r="AC69" s="287"/>
      <c r="AD69" s="287"/>
      <c r="AE69" s="287"/>
      <c r="AF69" s="347"/>
      <c r="AG69" s="347"/>
      <c r="AH69" s="347"/>
      <c r="AI69" s="222"/>
      <c r="AJ69" s="287"/>
      <c r="AK69" s="354"/>
      <c r="AL69" s="354"/>
      <c r="AM69" s="354"/>
      <c r="AN69" s="287"/>
      <c r="AO69" s="354"/>
      <c r="AP69" s="354"/>
      <c r="AQ69" s="354"/>
      <c r="AR69" s="222"/>
      <c r="AS69" s="222"/>
      <c r="AT69" s="222"/>
      <c r="AU69" s="222"/>
      <c r="AV69" s="222"/>
      <c r="AW69" s="222"/>
      <c r="AX69" s="222"/>
      <c r="AY69"/>
    </row>
    <row r="70" spans="1:16350" x14ac:dyDescent="0.25">
      <c r="B70" s="38" t="s">
        <v>151</v>
      </c>
      <c r="C70" s="105" t="s">
        <v>23</v>
      </c>
      <c r="D70" s="105" t="s">
        <v>23</v>
      </c>
      <c r="E70" s="105" t="s">
        <v>23</v>
      </c>
      <c r="F70" s="105" t="s">
        <v>23</v>
      </c>
      <c r="G70" s="105" t="s">
        <v>23</v>
      </c>
      <c r="H70" s="105" t="s">
        <v>23</v>
      </c>
      <c r="I70" s="105" t="s">
        <v>23</v>
      </c>
      <c r="J70" s="105" t="s">
        <v>23</v>
      </c>
      <c r="K70" s="105" t="s">
        <v>23</v>
      </c>
      <c r="L70" s="105" t="s">
        <v>23</v>
      </c>
      <c r="M70" s="105" t="s">
        <v>23</v>
      </c>
      <c r="N70" s="105" t="s">
        <v>23</v>
      </c>
      <c r="O70" s="105" t="s">
        <v>23</v>
      </c>
      <c r="P70" s="105" t="s">
        <v>23</v>
      </c>
      <c r="Q70" s="27">
        <v>0.09</v>
      </c>
      <c r="R70" s="27">
        <v>8.8999999999999996E-2</v>
      </c>
      <c r="S70" s="27">
        <v>8.6999999999999994E-2</v>
      </c>
      <c r="T70" s="287">
        <v>8.4331929999999999E-2</v>
      </c>
      <c r="U70" s="287">
        <v>8.1080310000000003E-2</v>
      </c>
      <c r="V70" s="287">
        <v>8.5695999999999994E-2</v>
      </c>
      <c r="W70" s="287">
        <v>8.2916281830423294E-2</v>
      </c>
      <c r="X70" s="287">
        <f t="shared" ref="X70:X75" si="22">AD70</f>
        <v>7.9066954888097479E-2</v>
      </c>
      <c r="Y70" s="287"/>
      <c r="Z70" s="222"/>
      <c r="AA70" s="287">
        <f>'Operating Data'!AA159</f>
        <v>9.1850574779285793E-2</v>
      </c>
      <c r="AB70" s="287">
        <f>'Operating Data'!AB159</f>
        <v>8.1826817942023691E-2</v>
      </c>
      <c r="AC70" s="287">
        <f>'Operating Data'!AC159</f>
        <v>7.9607215775693047E-2</v>
      </c>
      <c r="AD70" s="287">
        <f>'Operating Data'!AD159</f>
        <v>7.9066954888097479E-2</v>
      </c>
      <c r="AE70" s="287">
        <f>'Operating Data'!AE159</f>
        <v>8.6765453391720676E-2</v>
      </c>
      <c r="AF70" s="347"/>
      <c r="AG70" s="347"/>
      <c r="AH70" s="347"/>
      <c r="AI70" s="222"/>
      <c r="AJ70" s="222"/>
      <c r="AK70" s="222"/>
      <c r="AL70" s="222"/>
      <c r="AM70" s="222"/>
      <c r="AN70" s="222"/>
      <c r="AO70" s="222"/>
      <c r="AP70" s="222"/>
      <c r="AQ70" s="222"/>
      <c r="AR70" s="222"/>
      <c r="AS70" s="222"/>
      <c r="AT70" s="222"/>
      <c r="AU70" s="222"/>
      <c r="AV70" s="222"/>
      <c r="AW70" s="222"/>
      <c r="AX70" s="222"/>
    </row>
    <row r="71" spans="1:16350" x14ac:dyDescent="0.25">
      <c r="B71" s="155" t="s">
        <v>152</v>
      </c>
      <c r="C71" s="105" t="s">
        <v>23</v>
      </c>
      <c r="D71" s="105" t="s">
        <v>23</v>
      </c>
      <c r="E71" s="105" t="s">
        <v>23</v>
      </c>
      <c r="F71" s="105" t="s">
        <v>23</v>
      </c>
      <c r="G71" s="105" t="s">
        <v>23</v>
      </c>
      <c r="H71" s="105" t="s">
        <v>23</v>
      </c>
      <c r="I71" s="105" t="s">
        <v>23</v>
      </c>
      <c r="J71" s="105" t="s">
        <v>23</v>
      </c>
      <c r="K71" s="105" t="s">
        <v>23</v>
      </c>
      <c r="L71" s="105" t="s">
        <v>23</v>
      </c>
      <c r="M71" s="105" t="s">
        <v>23</v>
      </c>
      <c r="N71" s="105" t="s">
        <v>23</v>
      </c>
      <c r="O71" s="105" t="s">
        <v>23</v>
      </c>
      <c r="P71" s="105" t="s">
        <v>23</v>
      </c>
      <c r="Q71" s="27">
        <v>5.3999999999999999E-2</v>
      </c>
      <c r="R71" s="27">
        <v>5.5E-2</v>
      </c>
      <c r="S71" s="27">
        <v>5.5E-2</v>
      </c>
      <c r="T71" s="287">
        <v>5.5890500000000003E-2</v>
      </c>
      <c r="U71" s="287">
        <v>5.642875E-2</v>
      </c>
      <c r="V71" s="287">
        <v>5.5381E-2</v>
      </c>
      <c r="W71" s="287" vm="12">
        <v>5.755060025291861E-2</v>
      </c>
      <c r="X71" s="287" vm="187">
        <f t="shared" si="22"/>
        <v>3.5718473739906303E-2</v>
      </c>
      <c r="Y71" s="287"/>
      <c r="Z71" s="222"/>
      <c r="AA71" s="287" vm="15">
        <f>'Operating Data'!AA160</f>
        <v>3.6283402787817012E-2</v>
      </c>
      <c r="AB71" s="287" vm="109">
        <f>'Operating Data'!AB160</f>
        <v>3.5104548345800179E-2</v>
      </c>
      <c r="AC71" s="287" vm="278">
        <f>'Operating Data'!AC160</f>
        <v>3.5811718386318948E-2</v>
      </c>
      <c r="AD71" s="287" vm="187">
        <f>'Operating Data'!AD160</f>
        <v>3.5718473739906303E-2</v>
      </c>
      <c r="AE71" s="287" vm="199">
        <f>'Operating Data'!AE160</f>
        <v>3.8068284273372083E-2</v>
      </c>
      <c r="AF71" s="347"/>
      <c r="AG71" s="347"/>
      <c r="AH71" s="347"/>
      <c r="AI71" s="222"/>
      <c r="AJ71" s="222"/>
      <c r="AK71" s="222"/>
      <c r="AL71" s="222"/>
      <c r="AM71" s="222"/>
      <c r="AN71" s="222"/>
      <c r="AO71" s="222"/>
      <c r="AP71" s="222"/>
      <c r="AQ71" s="222"/>
      <c r="AR71" s="222"/>
      <c r="AS71" s="222"/>
      <c r="AT71" s="222"/>
      <c r="AU71" s="222"/>
      <c r="AV71" s="222"/>
      <c r="AW71" s="222"/>
      <c r="AX71" s="222"/>
    </row>
    <row r="72" spans="1:16350" x14ac:dyDescent="0.25">
      <c r="B72" s="155" t="s">
        <v>153</v>
      </c>
      <c r="C72" s="105" t="s">
        <v>23</v>
      </c>
      <c r="D72" s="105" t="s">
        <v>23</v>
      </c>
      <c r="E72" s="105" t="s">
        <v>23</v>
      </c>
      <c r="F72" s="105" t="s">
        <v>23</v>
      </c>
      <c r="G72" s="105" t="s">
        <v>23</v>
      </c>
      <c r="H72" s="105" t="s">
        <v>23</v>
      </c>
      <c r="I72" s="105" t="s">
        <v>23</v>
      </c>
      <c r="J72" s="105" t="s">
        <v>23</v>
      </c>
      <c r="K72" s="105" t="s">
        <v>23</v>
      </c>
      <c r="L72" s="105" t="s">
        <v>23</v>
      </c>
      <c r="M72" s="105" t="s">
        <v>23</v>
      </c>
      <c r="N72" s="105" t="s">
        <v>23</v>
      </c>
      <c r="O72" s="105" t="s">
        <v>23</v>
      </c>
      <c r="P72" s="105" t="s">
        <v>23</v>
      </c>
      <c r="Q72" s="27">
        <v>3.5999999999999997E-2</v>
      </c>
      <c r="R72" s="27">
        <v>3.4000000000000002E-2</v>
      </c>
      <c r="S72" s="27">
        <v>3.2000000000000001E-2</v>
      </c>
      <c r="T72" s="287">
        <v>2.844143E-2</v>
      </c>
      <c r="U72" s="287">
        <v>2.4651559999999999E-2</v>
      </c>
      <c r="V72" s="287">
        <v>3.0315000000000002E-2</v>
      </c>
      <c r="W72" s="287" vm="14">
        <v>2.5365681577504677E-2</v>
      </c>
      <c r="X72" s="287" vm="189">
        <f t="shared" si="22"/>
        <v>4.3348481148191176E-2</v>
      </c>
      <c r="Y72" s="287"/>
      <c r="Z72" s="222"/>
      <c r="AA72" s="287" vm="203">
        <f>'Operating Data'!AA161</f>
        <v>5.5567171991468774E-2</v>
      </c>
      <c r="AB72" s="287" vm="110">
        <f>'Operating Data'!AB161</f>
        <v>4.6722269596223512E-2</v>
      </c>
      <c r="AC72" s="287" vm="280">
        <f>'Operating Data'!AC161</f>
        <v>4.3795497389374091E-2</v>
      </c>
      <c r="AD72" s="287" vm="189">
        <f>'Operating Data'!AD161</f>
        <v>4.3348481148191176E-2</v>
      </c>
      <c r="AE72" s="287" vm="200">
        <f>'Operating Data'!AE161</f>
        <v>4.8697169118348586E-2</v>
      </c>
      <c r="AF72" s="347"/>
      <c r="AG72" s="347"/>
      <c r="AH72" s="347"/>
      <c r="AI72" s="222"/>
      <c r="AJ72" s="222"/>
      <c r="AK72" s="222"/>
      <c r="AL72" s="222"/>
      <c r="AM72" s="222"/>
      <c r="AN72" s="222"/>
      <c r="AO72" s="222"/>
      <c r="AP72" s="222"/>
      <c r="AQ72" s="222"/>
      <c r="AR72" s="222"/>
      <c r="AS72" s="222"/>
      <c r="AT72" s="222"/>
      <c r="AU72" s="222"/>
      <c r="AV72" s="222"/>
      <c r="AW72" s="222"/>
      <c r="AX72" s="222"/>
    </row>
    <row r="73" spans="1:16350" x14ac:dyDescent="0.25">
      <c r="B73" s="38" t="s">
        <v>154</v>
      </c>
      <c r="C73" s="105" t="s">
        <v>23</v>
      </c>
      <c r="D73" s="105" t="s">
        <v>23</v>
      </c>
      <c r="E73" s="105" t="s">
        <v>23</v>
      </c>
      <c r="F73" s="105" t="s">
        <v>23</v>
      </c>
      <c r="G73" s="105" t="s">
        <v>23</v>
      </c>
      <c r="H73" s="105" t="s">
        <v>23</v>
      </c>
      <c r="I73" s="105" t="s">
        <v>23</v>
      </c>
      <c r="J73" s="105" t="s">
        <v>23</v>
      </c>
      <c r="K73" s="105" t="s">
        <v>23</v>
      </c>
      <c r="L73" s="105" t="s">
        <v>23</v>
      </c>
      <c r="M73" s="105" t="s">
        <v>23</v>
      </c>
      <c r="N73" s="105" t="s">
        <v>23</v>
      </c>
      <c r="O73" s="105" t="s">
        <v>23</v>
      </c>
      <c r="P73" s="105" t="s">
        <v>23</v>
      </c>
      <c r="Q73" s="27">
        <v>0.13500000000000001</v>
      </c>
      <c r="R73" s="27">
        <v>0.13900000000000001</v>
      </c>
      <c r="S73" s="27">
        <v>0.13</v>
      </c>
      <c r="T73" s="287">
        <v>0.11935841999999999</v>
      </c>
      <c r="U73" s="287">
        <v>0.1245378</v>
      </c>
      <c r="V73" s="287">
        <v>0.13392199999999999</v>
      </c>
      <c r="W73" s="287">
        <v>0.12411351310377056</v>
      </c>
      <c r="X73" s="287">
        <f t="shared" si="22"/>
        <v>0.11946419349546938</v>
      </c>
      <c r="Y73" s="287"/>
      <c r="Z73" s="222"/>
      <c r="AA73" s="287">
        <f>'Operating Data'!AA162</f>
        <v>0.13398987107252142</v>
      </c>
      <c r="AB73" s="287">
        <f>'Operating Data'!AB162</f>
        <v>0.11892440164420195</v>
      </c>
      <c r="AC73" s="287">
        <f>'Operating Data'!AC162</f>
        <v>0.119884403811541</v>
      </c>
      <c r="AD73" s="287">
        <f>'Operating Data'!AD162</f>
        <v>0.11946419349546938</v>
      </c>
      <c r="AE73" s="287">
        <f>'Operating Data'!AE162</f>
        <v>0.13896493377311936</v>
      </c>
      <c r="AF73" s="347"/>
      <c r="AG73" s="347"/>
      <c r="AH73" s="347"/>
      <c r="AI73" s="222"/>
      <c r="AJ73" s="222"/>
      <c r="AK73" s="222"/>
      <c r="AL73" s="222"/>
      <c r="AM73" s="222"/>
      <c r="AN73" s="222"/>
      <c r="AO73" s="222"/>
      <c r="AP73" s="222"/>
      <c r="AQ73" s="222"/>
      <c r="AR73" s="222"/>
      <c r="AS73" s="222"/>
      <c r="AT73" s="222"/>
      <c r="AU73" s="222"/>
      <c r="AV73" s="222"/>
      <c r="AW73" s="222"/>
      <c r="AX73" s="222"/>
    </row>
    <row r="74" spans="1:16350" x14ac:dyDescent="0.25">
      <c r="B74" s="206" t="s">
        <v>152</v>
      </c>
      <c r="C74" s="105" t="s">
        <v>23</v>
      </c>
      <c r="D74" s="105" t="s">
        <v>23</v>
      </c>
      <c r="E74" s="105" t="s">
        <v>23</v>
      </c>
      <c r="F74" s="105" t="s">
        <v>23</v>
      </c>
      <c r="G74" s="105" t="s">
        <v>23</v>
      </c>
      <c r="H74" s="105" t="s">
        <v>23</v>
      </c>
      <c r="I74" s="105" t="s">
        <v>23</v>
      </c>
      <c r="J74" s="105" t="s">
        <v>23</v>
      </c>
      <c r="K74" s="105" t="s">
        <v>23</v>
      </c>
      <c r="L74" s="105" t="s">
        <v>23</v>
      </c>
      <c r="M74" s="105" t="s">
        <v>23</v>
      </c>
      <c r="N74" s="105" t="s">
        <v>23</v>
      </c>
      <c r="O74" s="105" t="s">
        <v>23</v>
      </c>
      <c r="P74" s="105" t="s">
        <v>23</v>
      </c>
      <c r="Q74" s="27">
        <v>8.2000000000000003E-2</v>
      </c>
      <c r="R74" s="27">
        <v>8.5999999999999993E-2</v>
      </c>
      <c r="S74" s="27">
        <v>8.3000000000000004E-2</v>
      </c>
      <c r="T74" s="287">
        <v>7.5310240000000001E-2</v>
      </c>
      <c r="U74" s="287">
        <v>7.858801E-2</v>
      </c>
      <c r="V74" s="287">
        <v>8.2380999999999996E-2</v>
      </c>
      <c r="W74" s="287" vm="241">
        <v>7.758802362040923E-2</v>
      </c>
      <c r="X74" s="287" vm="186">
        <f t="shared" si="22"/>
        <v>6.9880999180956957E-2</v>
      </c>
      <c r="Y74" s="287"/>
      <c r="Z74" s="222"/>
      <c r="AA74" s="287" vm="202">
        <f>'Operating Data'!AA163</f>
        <v>8.8563610397169562E-2</v>
      </c>
      <c r="AB74" s="287" vm="107">
        <f>'Operating Data'!AB163</f>
        <v>7.3323183258712024E-2</v>
      </c>
      <c r="AC74" s="287" vm="281">
        <f>'Operating Data'!AC163</f>
        <v>7.1170954505076336E-2</v>
      </c>
      <c r="AD74" s="287" vm="186">
        <f>'Operating Data'!AD163</f>
        <v>6.9880999180956957E-2</v>
      </c>
      <c r="AE74" s="287" vm="197">
        <f>'Operating Data'!AE163</f>
        <v>7.1467836410094618E-2</v>
      </c>
      <c r="AF74" s="347"/>
      <c r="AG74" s="347"/>
      <c r="AH74" s="347"/>
      <c r="AI74" s="222"/>
      <c r="AJ74" s="222"/>
      <c r="AK74" s="222"/>
      <c r="AL74" s="222"/>
      <c r="AM74" s="222"/>
      <c r="AN74" s="222"/>
      <c r="AO74" s="222"/>
      <c r="AP74" s="222"/>
      <c r="AQ74" s="222"/>
      <c r="AR74" s="222"/>
      <c r="AS74" s="222"/>
      <c r="AT74" s="222"/>
      <c r="AU74" s="222"/>
      <c r="AV74" s="222"/>
      <c r="AW74" s="222"/>
      <c r="AX74" s="222"/>
    </row>
    <row r="75" spans="1:16350" x14ac:dyDescent="0.25">
      <c r="B75" s="206" t="s">
        <v>153</v>
      </c>
      <c r="C75" s="105" t="s">
        <v>23</v>
      </c>
      <c r="D75" s="105" t="s">
        <v>23</v>
      </c>
      <c r="E75" s="105" t="s">
        <v>23</v>
      </c>
      <c r="F75" s="105" t="s">
        <v>23</v>
      </c>
      <c r="G75" s="105" t="s">
        <v>23</v>
      </c>
      <c r="H75" s="105" t="s">
        <v>23</v>
      </c>
      <c r="I75" s="105" t="s">
        <v>23</v>
      </c>
      <c r="J75" s="105" t="s">
        <v>23</v>
      </c>
      <c r="K75" s="105" t="s">
        <v>23</v>
      </c>
      <c r="L75" s="105" t="s">
        <v>23</v>
      </c>
      <c r="M75" s="105" t="s">
        <v>23</v>
      </c>
      <c r="N75" s="105" t="s">
        <v>23</v>
      </c>
      <c r="O75" s="105" t="s">
        <v>23</v>
      </c>
      <c r="P75" s="105" t="s">
        <v>23</v>
      </c>
      <c r="Q75" s="27">
        <v>5.2999999999999999E-2</v>
      </c>
      <c r="R75" s="27">
        <v>5.2999999999999999E-2</v>
      </c>
      <c r="S75" s="27">
        <v>4.7E-2</v>
      </c>
      <c r="T75" s="287">
        <v>4.4048179999999999E-2</v>
      </c>
      <c r="U75" s="287">
        <v>4.5949789999999997E-2</v>
      </c>
      <c r="V75" s="287">
        <v>5.1540999999999997E-2</v>
      </c>
      <c r="W75" s="287" vm="14">
        <v>4.6525489483361319E-2</v>
      </c>
      <c r="X75" s="287" vm="190">
        <f t="shared" si="22"/>
        <v>4.9583194314512427E-2</v>
      </c>
      <c r="Y75" s="287"/>
      <c r="Z75" s="222"/>
      <c r="AA75" s="287" vm="17">
        <f>'Operating Data'!AA164</f>
        <v>4.5426260675351854E-2</v>
      </c>
      <c r="AB75" s="287" vm="105">
        <f>'Operating Data'!AB164</f>
        <v>4.5601218385489931E-2</v>
      </c>
      <c r="AC75" s="287" vm="279">
        <f>'Operating Data'!AC164</f>
        <v>4.8713449306464658E-2</v>
      </c>
      <c r="AD75" s="287" vm="190">
        <f>'Operating Data'!AD164</f>
        <v>4.9583194314512427E-2</v>
      </c>
      <c r="AE75" s="287" vm="201">
        <f>'Operating Data'!AE164</f>
        <v>6.7497097363024727E-2</v>
      </c>
      <c r="AF75" s="347"/>
      <c r="AG75" s="347"/>
      <c r="AH75" s="347"/>
      <c r="AI75" s="222"/>
      <c r="AJ75" s="222"/>
      <c r="AK75" s="222"/>
      <c r="AL75" s="222"/>
      <c r="AM75" s="222"/>
      <c r="AN75" s="222"/>
      <c r="AO75" s="222"/>
      <c r="AP75" s="222"/>
      <c r="AQ75" s="222"/>
      <c r="AR75" s="222"/>
      <c r="AS75" s="222"/>
      <c r="AT75" s="222"/>
      <c r="AU75" s="222"/>
      <c r="AV75" s="222"/>
      <c r="AW75" s="222"/>
      <c r="AX75" s="222"/>
    </row>
    <row r="76" spans="1:16350" s="78" customFormat="1" ht="15" customHeight="1" x14ac:dyDescent="0.25">
      <c r="B76" s="45"/>
      <c r="C76" s="45"/>
      <c r="D76" s="45"/>
      <c r="E76" s="45"/>
      <c r="F76" s="45"/>
      <c r="G76" s="45"/>
      <c r="H76" s="45"/>
      <c r="I76" s="45"/>
      <c r="J76" s="45"/>
      <c r="K76" s="45"/>
      <c r="L76" s="45"/>
      <c r="M76" s="45"/>
      <c r="N76" s="45"/>
      <c r="O76" s="45"/>
      <c r="P76" s="45"/>
      <c r="Q76" s="45"/>
      <c r="R76" s="45"/>
      <c r="S76" s="45"/>
      <c r="T76" s="287"/>
      <c r="U76" s="287"/>
      <c r="V76" s="287"/>
      <c r="W76" s="287"/>
      <c r="X76" s="287"/>
      <c r="Y76" s="287"/>
      <c r="Z76" s="222"/>
      <c r="AA76" s="287"/>
      <c r="AB76" s="287"/>
      <c r="AC76" s="287"/>
      <c r="AD76" s="287"/>
      <c r="AE76" s="287"/>
      <c r="AF76" s="347"/>
      <c r="AG76" s="347"/>
      <c r="AH76" s="347"/>
      <c r="AI76" s="222"/>
      <c r="AJ76" s="287"/>
      <c r="AK76" s="347"/>
      <c r="AL76" s="347"/>
      <c r="AM76" s="347"/>
      <c r="AN76" s="287"/>
      <c r="AO76" s="347"/>
      <c r="AP76" s="347"/>
      <c r="AQ76" s="347"/>
      <c r="AR76" s="222"/>
      <c r="AS76" s="222"/>
      <c r="AT76" s="222"/>
      <c r="AU76" s="222"/>
      <c r="AV76" s="222"/>
      <c r="AW76" s="222"/>
      <c r="AX76" s="222"/>
      <c r="AY76"/>
    </row>
    <row r="77" spans="1:16350" s="78" customFormat="1" ht="15" customHeight="1" x14ac:dyDescent="0.25">
      <c r="B77" s="34" t="s">
        <v>155</v>
      </c>
      <c r="C77" s="34"/>
      <c r="D77" s="34"/>
      <c r="E77" s="34"/>
      <c r="F77" s="34"/>
      <c r="G77" s="34"/>
      <c r="H77" s="34"/>
      <c r="I77" s="34"/>
      <c r="J77" s="34"/>
      <c r="K77" s="34"/>
      <c r="L77" s="34"/>
      <c r="M77" s="34"/>
      <c r="N77" s="34"/>
      <c r="O77" s="34"/>
      <c r="P77" s="34"/>
      <c r="Q77" s="34"/>
      <c r="R77" s="34"/>
      <c r="S77" s="34"/>
      <c r="T77" s="287"/>
      <c r="U77" s="287"/>
      <c r="V77" s="287"/>
      <c r="W77" s="287"/>
      <c r="X77" s="287"/>
      <c r="Y77" s="287"/>
      <c r="Z77" s="222"/>
      <c r="AA77" s="287"/>
      <c r="AB77" s="287"/>
      <c r="AC77" s="287"/>
      <c r="AD77" s="287"/>
      <c r="AE77" s="287"/>
      <c r="AF77" s="347"/>
      <c r="AG77" s="347"/>
      <c r="AH77" s="347"/>
      <c r="AI77" s="222"/>
      <c r="AJ77" s="287"/>
      <c r="AK77" s="347"/>
      <c r="AL77" s="347"/>
      <c r="AM77" s="347"/>
      <c r="AN77" s="287"/>
      <c r="AO77" s="347"/>
      <c r="AP77" s="347"/>
      <c r="AQ77" s="347"/>
      <c r="AR77" s="222"/>
      <c r="AS77" s="222"/>
      <c r="AT77" s="222"/>
      <c r="AU77" s="222"/>
      <c r="AV77" s="222"/>
      <c r="AW77" s="222"/>
      <c r="AX77" s="222"/>
      <c r="AY77"/>
    </row>
    <row r="78" spans="1:16350" s="78" customFormat="1" ht="15" customHeight="1" x14ac:dyDescent="0.25">
      <c r="B78" s="163" t="s">
        <v>69</v>
      </c>
      <c r="C78" s="163"/>
      <c r="D78" s="163"/>
      <c r="E78" s="163"/>
      <c r="F78" s="163"/>
      <c r="G78" s="163"/>
      <c r="H78" s="163"/>
      <c r="I78" s="163"/>
      <c r="J78" s="163"/>
      <c r="K78" s="163"/>
      <c r="L78" s="163"/>
      <c r="M78" s="163"/>
      <c r="N78" s="163"/>
      <c r="O78" s="163"/>
      <c r="P78" s="163"/>
      <c r="Q78" s="163"/>
      <c r="R78" s="163"/>
      <c r="S78" s="163"/>
      <c r="T78" s="286" t="s">
        <v>23</v>
      </c>
      <c r="U78" s="287">
        <v>0.44067396063479503</v>
      </c>
      <c r="V78" s="287">
        <v>0.50110527961179119</v>
      </c>
      <c r="W78" s="287">
        <v>0.58372286945025675</v>
      </c>
      <c r="X78" s="287">
        <f>AD78</f>
        <v>0.5794447180992538</v>
      </c>
      <c r="Y78" s="287"/>
      <c r="Z78" s="222"/>
      <c r="AA78" s="287">
        <f>'Operating Data'!AA167</f>
        <v>0.52087929823042112</v>
      </c>
      <c r="AB78" s="287">
        <f>'Operating Data'!AB167</f>
        <v>0.36452333322945329</v>
      </c>
      <c r="AC78" s="287">
        <f>'Operating Data'!AC167</f>
        <v>0.5777899114305256</v>
      </c>
      <c r="AD78" s="287">
        <f>'Operating Data'!AD167</f>
        <v>0.5794447180992538</v>
      </c>
      <c r="AE78" s="287">
        <f>'Operating Data'!AE167</f>
        <v>0.62021412027300615</v>
      </c>
      <c r="AF78" s="347"/>
      <c r="AG78" s="347"/>
      <c r="AH78" s="347"/>
      <c r="AI78" s="222"/>
      <c r="AJ78" s="287"/>
      <c r="AK78" s="354"/>
      <c r="AL78" s="354"/>
      <c r="AM78" s="354"/>
      <c r="AN78" s="287"/>
      <c r="AO78" s="354"/>
      <c r="AP78" s="354"/>
      <c r="AQ78" s="354"/>
      <c r="AR78" s="222"/>
      <c r="AS78" s="222"/>
      <c r="AT78" s="222"/>
      <c r="AU78" s="222"/>
      <c r="AV78" s="222"/>
      <c r="AW78" s="222"/>
      <c r="AX78" s="222"/>
      <c r="AY78"/>
    </row>
    <row r="79" spans="1:16350" s="78" customFormat="1" ht="15" customHeight="1" x14ac:dyDescent="0.25">
      <c r="B79" s="9" t="s">
        <v>68</v>
      </c>
      <c r="C79" s="9"/>
      <c r="D79" s="9"/>
      <c r="E79" s="9"/>
      <c r="F79" s="9"/>
      <c r="G79" s="9"/>
      <c r="H79" s="9"/>
      <c r="I79" s="9"/>
      <c r="J79" s="9"/>
      <c r="K79" s="9"/>
      <c r="L79" s="9"/>
      <c r="M79" s="9"/>
      <c r="N79" s="9"/>
      <c r="O79" s="9"/>
      <c r="P79" s="9"/>
      <c r="Q79" s="9"/>
      <c r="R79" s="9"/>
      <c r="S79" s="9"/>
      <c r="T79" s="286" t="s">
        <v>23</v>
      </c>
      <c r="U79" s="287">
        <v>0.99529833728858252</v>
      </c>
      <c r="V79" s="287">
        <v>0.98852960825018876</v>
      </c>
      <c r="W79" s="287">
        <v>0.99153639018161288</v>
      </c>
      <c r="X79" s="287">
        <f>AD79</f>
        <v>0.73413515646934313</v>
      </c>
      <c r="Y79" s="287"/>
      <c r="Z79" s="222"/>
      <c r="AA79" s="287">
        <f>'Operating Data'!AA168</f>
        <v>0.9915443817574684</v>
      </c>
      <c r="AB79" s="287">
        <f>'Operating Data'!AB168</f>
        <v>0.98724596953417387</v>
      </c>
      <c r="AC79" s="287">
        <f>'Operating Data'!AC168</f>
        <v>0.73528964132116437</v>
      </c>
      <c r="AD79" s="287">
        <f>'Operating Data'!AD168</f>
        <v>0.73413515646934313</v>
      </c>
      <c r="AE79" s="287">
        <f>'Operating Data'!AE168</f>
        <v>0.74362447437844759</v>
      </c>
      <c r="AF79" s="347"/>
      <c r="AG79" s="347"/>
      <c r="AH79" s="347"/>
      <c r="AI79" s="222"/>
      <c r="AJ79" s="287"/>
      <c r="AK79" s="354"/>
      <c r="AL79" s="354"/>
      <c r="AM79" s="354"/>
      <c r="AN79" s="287"/>
      <c r="AO79" s="354"/>
      <c r="AP79" s="354"/>
      <c r="AQ79" s="354"/>
      <c r="AR79" s="222"/>
      <c r="AS79" s="222"/>
      <c r="AT79" s="222"/>
      <c r="AU79" s="222"/>
      <c r="AV79" s="222"/>
      <c r="AW79" s="222"/>
      <c r="AX79" s="222"/>
      <c r="AY79"/>
    </row>
    <row r="80" spans="1:16350" s="78" customFormat="1" ht="15" customHeight="1" x14ac:dyDescent="0.25">
      <c r="B80"/>
      <c r="C80"/>
      <c r="D80"/>
      <c r="E80"/>
      <c r="F80"/>
      <c r="G80"/>
      <c r="H80"/>
      <c r="I80"/>
      <c r="J80"/>
      <c r="K80"/>
      <c r="L80"/>
      <c r="M80"/>
      <c r="N80"/>
      <c r="O80"/>
      <c r="P80"/>
      <c r="Q80"/>
      <c r="R80"/>
      <c r="S80"/>
      <c r="T80" s="287"/>
      <c r="U80" s="287"/>
      <c r="V80" s="287"/>
      <c r="W80" s="287"/>
      <c r="X80" s="287"/>
      <c r="Y80" s="287"/>
      <c r="Z80" s="222"/>
      <c r="AA80" s="287"/>
      <c r="AB80" s="287"/>
      <c r="AC80" s="287"/>
      <c r="AD80" s="287"/>
      <c r="AE80" s="287"/>
      <c r="AF80" s="347"/>
      <c r="AG80" s="347"/>
      <c r="AH80" s="347"/>
      <c r="AI80" s="222"/>
      <c r="AJ80" s="287"/>
      <c r="AK80" s="347"/>
      <c r="AL80" s="347"/>
      <c r="AM80" s="347"/>
      <c r="AN80" s="287"/>
      <c r="AO80" s="347"/>
      <c r="AP80" s="347"/>
      <c r="AQ80" s="347"/>
      <c r="AR80" s="222"/>
      <c r="AS80" s="222"/>
      <c r="AT80" s="222"/>
      <c r="AU80" s="222"/>
      <c r="AV80" s="222"/>
      <c r="AW80" s="222"/>
      <c r="AX80" s="222"/>
      <c r="AY80"/>
    </row>
    <row r="81" spans="1:16350" s="78" customFormat="1" ht="15" customHeight="1" x14ac:dyDescent="0.25">
      <c r="B81" s="48" t="s">
        <v>156</v>
      </c>
      <c r="C81" s="48"/>
      <c r="D81" s="48"/>
      <c r="E81" s="48"/>
      <c r="F81" s="48"/>
      <c r="G81" s="48"/>
      <c r="H81" s="48"/>
      <c r="I81" s="48"/>
      <c r="J81" s="48"/>
      <c r="K81" s="48"/>
      <c r="L81" s="48"/>
      <c r="M81" s="48"/>
      <c r="N81" s="48"/>
      <c r="O81" s="48"/>
      <c r="P81" s="48"/>
      <c r="Q81" s="48"/>
      <c r="R81" s="48"/>
      <c r="S81" s="48"/>
      <c r="T81" s="287"/>
      <c r="U81" s="287"/>
      <c r="V81" s="344"/>
      <c r="W81" s="287"/>
      <c r="X81" s="287"/>
      <c r="Y81" s="287"/>
      <c r="Z81" s="222"/>
      <c r="AA81" s="287"/>
      <c r="AB81" s="287"/>
      <c r="AC81" s="287"/>
      <c r="AD81" s="287"/>
      <c r="AE81" s="287"/>
      <c r="AF81" s="347"/>
      <c r="AG81" s="347"/>
      <c r="AH81" s="347"/>
      <c r="AI81" s="222"/>
      <c r="AJ81" s="287"/>
      <c r="AK81" s="347"/>
      <c r="AL81" s="347"/>
      <c r="AM81" s="347"/>
      <c r="AN81" s="287"/>
      <c r="AO81" s="347"/>
      <c r="AP81" s="347"/>
      <c r="AQ81" s="347"/>
      <c r="AR81" s="222"/>
      <c r="AS81" s="222"/>
      <c r="AT81" s="222"/>
      <c r="AU81" s="222"/>
      <c r="AV81" s="222"/>
      <c r="AW81" s="222"/>
      <c r="AX81" s="222"/>
      <c r="AY81"/>
    </row>
    <row r="82" spans="1:16350" s="78" customFormat="1" ht="15" customHeight="1" x14ac:dyDescent="0.25">
      <c r="B82" s="161" t="s">
        <v>69</v>
      </c>
      <c r="C82" s="161"/>
      <c r="D82" s="161"/>
      <c r="E82" s="161"/>
      <c r="F82" s="161"/>
      <c r="G82" s="161"/>
      <c r="H82" s="161"/>
      <c r="I82" s="161"/>
      <c r="J82" s="161"/>
      <c r="K82" s="161"/>
      <c r="L82" s="161"/>
      <c r="M82" s="161"/>
      <c r="N82" s="161"/>
      <c r="O82" s="161"/>
      <c r="P82" s="161"/>
      <c r="Q82" s="161"/>
      <c r="R82" s="161"/>
      <c r="S82" s="161"/>
      <c r="T82" s="367">
        <v>0.69</v>
      </c>
      <c r="U82" s="367">
        <v>0.72888082245845032</v>
      </c>
      <c r="V82" s="367">
        <v>0.74532180354008692</v>
      </c>
      <c r="W82" s="367">
        <v>0.76559596362231641</v>
      </c>
      <c r="X82" s="367">
        <f>AD82</f>
        <v>0.82881341452432422</v>
      </c>
      <c r="Y82" s="367"/>
      <c r="Z82" s="367"/>
      <c r="AA82" s="367">
        <f>'Operating Data'!AA171</f>
        <v>0.79226676504659665</v>
      </c>
      <c r="AB82" s="367">
        <f>'Operating Data'!AB171</f>
        <v>0.79226676504659665</v>
      </c>
      <c r="AC82" s="367">
        <f>'Operating Data'!AC171</f>
        <v>0.82588580948214185</v>
      </c>
      <c r="AD82" s="367">
        <f>'Operating Data'!AD171</f>
        <v>0.82881341452432422</v>
      </c>
      <c r="AE82" s="367">
        <f>'Operating Data'!AE171</f>
        <v>0.84418641228133884</v>
      </c>
      <c r="AF82" s="347"/>
      <c r="AG82" s="347"/>
      <c r="AH82" s="347"/>
      <c r="AI82" s="222"/>
      <c r="AJ82" s="367"/>
      <c r="AK82" s="354"/>
      <c r="AL82" s="354"/>
      <c r="AM82" s="354"/>
      <c r="AN82" s="367"/>
      <c r="AO82" s="354"/>
      <c r="AP82" s="354"/>
      <c r="AQ82" s="354"/>
      <c r="AR82" s="222"/>
      <c r="AS82" s="222"/>
      <c r="AT82" s="222"/>
      <c r="AU82" s="222"/>
      <c r="AV82" s="222"/>
      <c r="AW82" s="222"/>
      <c r="AX82" s="222"/>
      <c r="AY82"/>
    </row>
    <row r="83" spans="1:16350" s="78" customFormat="1" ht="15" customHeight="1" x14ac:dyDescent="0.25">
      <c r="B83" s="162" t="s">
        <v>68</v>
      </c>
      <c r="C83" s="162"/>
      <c r="D83" s="162"/>
      <c r="E83" s="162"/>
      <c r="F83" s="162"/>
      <c r="G83" s="162"/>
      <c r="H83" s="162"/>
      <c r="I83" s="162"/>
      <c r="J83" s="162"/>
      <c r="K83" s="162"/>
      <c r="L83" s="162"/>
      <c r="M83" s="162"/>
      <c r="N83" s="162"/>
      <c r="O83" s="162"/>
      <c r="P83" s="162"/>
      <c r="Q83" s="162"/>
      <c r="R83" s="162"/>
      <c r="S83" s="162"/>
      <c r="T83" s="367" t="s">
        <v>347</v>
      </c>
      <c r="U83" s="367">
        <v>1</v>
      </c>
      <c r="V83" s="367">
        <v>1</v>
      </c>
      <c r="W83" s="367">
        <v>0.99351652194183804</v>
      </c>
      <c r="X83" s="367">
        <f>AD83</f>
        <v>0.99720568476016735</v>
      </c>
      <c r="Y83" s="367"/>
      <c r="Z83" s="367"/>
      <c r="AA83" s="367">
        <f>'Operating Data'!AA172</f>
        <v>1</v>
      </c>
      <c r="AB83" s="367">
        <f>'Operating Data'!AB172</f>
        <v>1</v>
      </c>
      <c r="AC83" s="367">
        <f>'Operating Data'!AC172</f>
        <v>0.99692350261957374</v>
      </c>
      <c r="AD83" s="367">
        <f>'Operating Data'!AD172</f>
        <v>0.99720568476016735</v>
      </c>
      <c r="AE83" s="367">
        <f>'Operating Data'!AE172</f>
        <v>0.99301686646827569</v>
      </c>
      <c r="AF83" s="347"/>
      <c r="AG83" s="347"/>
      <c r="AH83" s="347"/>
      <c r="AI83" s="222"/>
      <c r="AJ83" s="367"/>
      <c r="AK83" s="354"/>
      <c r="AL83" s="354"/>
      <c r="AM83" s="354"/>
      <c r="AN83" s="367"/>
      <c r="AO83" s="354"/>
      <c r="AP83" s="354"/>
      <c r="AQ83" s="354"/>
      <c r="AR83" s="222"/>
      <c r="AS83" s="222"/>
      <c r="AT83" s="222"/>
      <c r="AU83" s="222"/>
      <c r="AV83" s="222"/>
      <c r="AW83" s="222"/>
      <c r="AX83" s="222"/>
      <c r="AY83"/>
    </row>
    <row r="84" spans="1:16350" s="78" customFormat="1" ht="15" customHeight="1" x14ac:dyDescent="0.25">
      <c r="B84" s="46"/>
      <c r="C84" s="46"/>
      <c r="D84" s="46"/>
      <c r="E84" s="46"/>
      <c r="F84" s="46"/>
      <c r="G84" s="46"/>
      <c r="H84" s="46"/>
      <c r="I84" s="46"/>
      <c r="J84" s="46"/>
      <c r="K84" s="46"/>
      <c r="L84" s="46"/>
      <c r="M84" s="46"/>
      <c r="N84" s="46"/>
      <c r="O84" s="46"/>
      <c r="P84" s="46"/>
      <c r="Q84" s="46"/>
      <c r="R84" s="46"/>
      <c r="S84" s="46"/>
      <c r="T84" s="368"/>
      <c r="U84" s="369"/>
      <c r="V84" s="287"/>
      <c r="W84" s="222"/>
      <c r="X84" s="253"/>
      <c r="Y84" s="253"/>
      <c r="Z84" s="222"/>
      <c r="AA84" s="222"/>
      <c r="AB84" s="222"/>
      <c r="AC84" s="222"/>
      <c r="AD84" s="222"/>
      <c r="AE84" s="222"/>
      <c r="AF84" s="347"/>
      <c r="AG84" s="347"/>
      <c r="AH84" s="347"/>
      <c r="AI84" s="222"/>
      <c r="AJ84" s="222"/>
      <c r="AK84" s="347"/>
      <c r="AL84" s="347"/>
      <c r="AM84" s="347"/>
      <c r="AN84" s="222"/>
      <c r="AO84" s="347"/>
      <c r="AP84" s="347"/>
      <c r="AQ84" s="347"/>
      <c r="AR84" s="222"/>
      <c r="AS84" s="222"/>
      <c r="AT84" s="222"/>
      <c r="AU84" s="222"/>
      <c r="AV84" s="222"/>
      <c r="AW84" s="222"/>
      <c r="AX84" s="222"/>
      <c r="AY84"/>
    </row>
    <row r="85" spans="1:16350" s="78" customFormat="1" ht="15" customHeight="1" x14ac:dyDescent="0.25">
      <c r="B85" s="48" t="s">
        <v>157</v>
      </c>
      <c r="C85" s="48"/>
      <c r="D85" s="48"/>
      <c r="E85" s="48"/>
      <c r="F85" s="48"/>
      <c r="G85" s="48"/>
      <c r="H85" s="48"/>
      <c r="I85" s="48"/>
      <c r="J85" s="48"/>
      <c r="K85" s="48"/>
      <c r="L85" s="48"/>
      <c r="M85" s="48"/>
      <c r="N85" s="48"/>
      <c r="O85" s="48"/>
      <c r="P85" s="48"/>
      <c r="Q85" s="48"/>
      <c r="R85" s="48"/>
      <c r="S85" s="48"/>
      <c r="T85" s="260">
        <v>80426.109289778804</v>
      </c>
      <c r="U85" s="260">
        <v>79519.276591323229</v>
      </c>
      <c r="V85" s="260">
        <v>76123</v>
      </c>
      <c r="W85" s="260">
        <v>84884.639525828999</v>
      </c>
      <c r="X85" s="260">
        <f t="shared" ref="X85:X92" si="23">+AD85</f>
        <v>85271.677093653008</v>
      </c>
      <c r="Y85" s="260"/>
      <c r="Z85" s="260"/>
      <c r="AA85" s="260">
        <f>'Operating Data'!AA189</f>
        <v>22076.901824552999</v>
      </c>
      <c r="AB85" s="260">
        <f>'Operating Data'!AB189</f>
        <v>42952.471597506999</v>
      </c>
      <c r="AC85" s="260">
        <f>'Operating Data'!AC189</f>
        <v>64022.881384790002</v>
      </c>
      <c r="AD85" s="260">
        <f>'Operating Data'!AD189</f>
        <v>85271.677093653008</v>
      </c>
      <c r="AE85" s="260">
        <f>'Operating Data'!AE189</f>
        <v>22300.626470138999</v>
      </c>
      <c r="AF85" s="347"/>
      <c r="AG85" s="347"/>
      <c r="AH85" s="347"/>
      <c r="AI85" s="347"/>
      <c r="AJ85" s="260">
        <f>AA85</f>
        <v>22076.901824552999</v>
      </c>
      <c r="AK85" s="260">
        <f t="shared" ref="AK85" si="24">AB85-AA85</f>
        <v>20875.569772954001</v>
      </c>
      <c r="AL85" s="260">
        <f t="shared" ref="AL85" si="25">AC85-AB85</f>
        <v>21070.409787283003</v>
      </c>
      <c r="AM85" s="260">
        <f t="shared" ref="AM85" si="26">AD85-AC85</f>
        <v>21248.795708863006</v>
      </c>
      <c r="AN85" s="260">
        <f>AE85</f>
        <v>22300.626470138999</v>
      </c>
      <c r="AO85" s="260"/>
      <c r="AP85" s="260"/>
      <c r="AQ85" s="260"/>
      <c r="AR85" s="347"/>
      <c r="AS85" s="347"/>
      <c r="AT85" s="347"/>
      <c r="AU85" s="347"/>
      <c r="AV85" s="347"/>
      <c r="AW85" s="347"/>
      <c r="AX85" s="347"/>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c r="IT85" s="50"/>
      <c r="IU85" s="50"/>
      <c r="IV85" s="50"/>
      <c r="IW85" s="50"/>
      <c r="IX85" s="50"/>
      <c r="IY85" s="50"/>
      <c r="IZ85" s="50"/>
      <c r="JA85" s="50"/>
      <c r="JB85" s="50"/>
      <c r="JC85" s="50"/>
      <c r="JD85" s="50"/>
      <c r="JE85" s="50"/>
      <c r="JF85" s="50"/>
      <c r="JG85" s="50"/>
      <c r="JH85" s="50"/>
      <c r="JI85" s="50"/>
      <c r="JJ85" s="50"/>
      <c r="JK85" s="50"/>
      <c r="JL85" s="50"/>
      <c r="JM85" s="50"/>
      <c r="JN85" s="50"/>
      <c r="JO85" s="50"/>
      <c r="JP85" s="50"/>
      <c r="JQ85" s="50"/>
      <c r="JR85" s="50"/>
      <c r="JS85" s="50"/>
      <c r="JT85" s="50"/>
      <c r="JU85" s="50"/>
      <c r="JV85" s="50"/>
      <c r="JW85" s="50"/>
      <c r="JX85" s="50"/>
      <c r="JY85" s="50"/>
      <c r="JZ85" s="50"/>
      <c r="KA85" s="50"/>
      <c r="KB85" s="50"/>
      <c r="KC85" s="50"/>
      <c r="KD85" s="50"/>
      <c r="KE85" s="50"/>
      <c r="KF85" s="50"/>
      <c r="KG85" s="50"/>
      <c r="KH85" s="50"/>
      <c r="KI85" s="50"/>
      <c r="KJ85" s="50"/>
      <c r="KK85" s="50"/>
      <c r="KL85" s="50"/>
      <c r="KM85" s="50"/>
      <c r="KN85" s="50"/>
      <c r="KO85" s="50"/>
      <c r="KP85" s="50"/>
      <c r="KQ85" s="50"/>
      <c r="KR85" s="50"/>
      <c r="KS85" s="50"/>
      <c r="KT85" s="50"/>
      <c r="KU85" s="50"/>
      <c r="KV85" s="50"/>
      <c r="KW85" s="50"/>
      <c r="KX85" s="50"/>
      <c r="KY85" s="50"/>
      <c r="KZ85" s="50"/>
      <c r="LA85" s="50"/>
      <c r="LB85" s="50"/>
      <c r="LC85" s="50"/>
      <c r="LD85" s="50"/>
      <c r="LE85" s="50"/>
      <c r="LF85" s="50"/>
      <c r="LG85" s="50"/>
      <c r="LH85" s="50"/>
      <c r="LI85" s="50"/>
      <c r="LJ85" s="50"/>
      <c r="LK85" s="50"/>
      <c r="LL85" s="50"/>
      <c r="LM85" s="50"/>
      <c r="LN85" s="50"/>
      <c r="LO85" s="50"/>
      <c r="LP85" s="50"/>
      <c r="LQ85" s="50"/>
      <c r="LR85" s="50"/>
      <c r="LS85" s="50"/>
      <c r="LT85" s="50"/>
      <c r="LU85" s="50"/>
      <c r="LV85" s="50"/>
      <c r="LW85" s="50"/>
      <c r="LX85" s="50"/>
      <c r="LY85" s="50"/>
      <c r="LZ85" s="50"/>
      <c r="MA85" s="50"/>
      <c r="MB85" s="50"/>
      <c r="MC85" s="50"/>
      <c r="MD85" s="50"/>
      <c r="ME85" s="50"/>
      <c r="MF85" s="50"/>
      <c r="MG85" s="50"/>
      <c r="MH85" s="50"/>
      <c r="MI85" s="50"/>
      <c r="MJ85" s="50"/>
      <c r="MK85" s="50"/>
      <c r="ML85" s="50"/>
      <c r="MM85" s="50"/>
      <c r="MN85" s="50"/>
      <c r="MO85" s="50"/>
      <c r="MP85" s="50"/>
      <c r="MQ85" s="50"/>
      <c r="MR85" s="50"/>
      <c r="MS85" s="50"/>
      <c r="MT85" s="50"/>
      <c r="MU85" s="50"/>
      <c r="MV85" s="50"/>
      <c r="MW85" s="50"/>
      <c r="MX85" s="50"/>
      <c r="MY85" s="50"/>
      <c r="MZ85" s="50"/>
      <c r="NA85" s="50"/>
      <c r="NB85" s="50"/>
      <c r="NC85" s="50"/>
      <c r="ND85" s="50"/>
      <c r="NE85" s="50"/>
      <c r="NF85" s="50"/>
      <c r="NG85" s="50"/>
      <c r="NH85" s="50"/>
      <c r="NI85" s="50"/>
      <c r="NJ85" s="50"/>
      <c r="NK85" s="50"/>
      <c r="NL85" s="50"/>
      <c r="NM85" s="50"/>
      <c r="NN85" s="50"/>
      <c r="NO85" s="50"/>
      <c r="NP85" s="50"/>
      <c r="NQ85" s="50"/>
      <c r="NR85" s="50"/>
      <c r="NS85" s="50"/>
      <c r="NT85" s="50"/>
      <c r="NU85" s="50"/>
      <c r="NV85" s="50"/>
      <c r="NW85" s="50"/>
      <c r="NX85" s="50"/>
      <c r="NY85" s="50"/>
      <c r="NZ85" s="50"/>
      <c r="OA85" s="50"/>
      <c r="OB85" s="50"/>
      <c r="OC85" s="50"/>
      <c r="OD85" s="50"/>
      <c r="OE85" s="50"/>
      <c r="OF85" s="50"/>
      <c r="OG85" s="50"/>
      <c r="OH85" s="50"/>
      <c r="OI85" s="50"/>
      <c r="OJ85" s="50"/>
      <c r="OK85" s="50"/>
      <c r="OL85" s="50"/>
      <c r="OM85" s="50"/>
      <c r="ON85" s="50"/>
      <c r="OO85" s="50"/>
      <c r="OP85" s="50"/>
      <c r="OQ85" s="50"/>
      <c r="OR85" s="50"/>
      <c r="OS85" s="50"/>
      <c r="OT85" s="50"/>
      <c r="OU85" s="50"/>
      <c r="OV85" s="50"/>
      <c r="OW85" s="50"/>
      <c r="OX85" s="50"/>
      <c r="OY85" s="50"/>
      <c r="OZ85" s="50"/>
      <c r="PA85" s="50"/>
      <c r="PB85" s="50"/>
      <c r="PC85" s="50"/>
      <c r="PD85" s="50"/>
      <c r="PE85" s="50"/>
      <c r="PF85" s="50"/>
      <c r="PG85" s="50"/>
      <c r="PH85" s="50"/>
      <c r="PI85" s="50"/>
      <c r="PJ85" s="50"/>
      <c r="PK85" s="50"/>
      <c r="PL85" s="50"/>
      <c r="PM85" s="50"/>
      <c r="PN85" s="50"/>
      <c r="PO85" s="50"/>
      <c r="PP85" s="50"/>
      <c r="PQ85" s="50"/>
      <c r="PR85" s="50"/>
      <c r="PS85" s="50"/>
      <c r="PT85" s="50"/>
      <c r="PU85" s="50"/>
      <c r="PV85" s="50"/>
      <c r="PW85" s="50"/>
      <c r="PX85" s="50"/>
      <c r="PY85" s="50"/>
      <c r="PZ85" s="50"/>
      <c r="QA85" s="50"/>
      <c r="QB85" s="50"/>
      <c r="QC85" s="50"/>
      <c r="QD85" s="50"/>
      <c r="QE85" s="50"/>
      <c r="QF85" s="50"/>
      <c r="QG85" s="50"/>
      <c r="QH85" s="50"/>
      <c r="QI85" s="50"/>
      <c r="QJ85" s="50"/>
      <c r="QK85" s="50"/>
      <c r="QL85" s="50"/>
      <c r="QM85" s="50"/>
      <c r="QN85" s="50"/>
      <c r="QO85" s="50"/>
      <c r="QP85" s="50"/>
      <c r="QQ85" s="50"/>
      <c r="QR85" s="50"/>
      <c r="QS85" s="50"/>
      <c r="QT85" s="50"/>
      <c r="QU85" s="50"/>
      <c r="QV85" s="50"/>
      <c r="QW85" s="50"/>
      <c r="QX85" s="50"/>
      <c r="QY85" s="50"/>
      <c r="QZ85" s="50"/>
      <c r="RA85" s="50"/>
      <c r="RB85" s="50"/>
      <c r="RC85" s="50"/>
      <c r="RD85" s="50"/>
      <c r="RE85" s="50"/>
      <c r="RF85" s="50"/>
      <c r="RG85" s="50"/>
      <c r="RH85" s="50"/>
      <c r="RI85" s="50"/>
      <c r="RJ85" s="50"/>
      <c r="RK85" s="50"/>
      <c r="RL85" s="50"/>
      <c r="RM85" s="50"/>
      <c r="RN85" s="50"/>
      <c r="RO85" s="50"/>
      <c r="RP85" s="50"/>
      <c r="RQ85" s="50"/>
      <c r="RR85" s="50"/>
      <c r="RS85" s="50"/>
      <c r="RT85" s="50"/>
      <c r="RU85" s="50"/>
      <c r="RV85" s="50"/>
      <c r="RW85" s="50"/>
      <c r="RX85" s="50"/>
      <c r="RY85" s="50"/>
      <c r="RZ85" s="50"/>
      <c r="SA85" s="50"/>
      <c r="SB85" s="50"/>
      <c r="SC85" s="50"/>
      <c r="SD85" s="50"/>
      <c r="SE85" s="50"/>
      <c r="SF85" s="50"/>
      <c r="SG85" s="50"/>
      <c r="SH85" s="50"/>
      <c r="SI85" s="50"/>
      <c r="SJ85" s="50"/>
      <c r="SK85" s="50"/>
      <c r="SL85" s="50"/>
      <c r="SM85" s="50"/>
      <c r="SN85" s="50"/>
      <c r="SO85" s="50"/>
      <c r="SP85" s="50"/>
      <c r="SQ85" s="50"/>
      <c r="SR85" s="50"/>
      <c r="SS85" s="50"/>
      <c r="ST85" s="50"/>
      <c r="SU85" s="50"/>
      <c r="SV85" s="50"/>
      <c r="SW85" s="50"/>
      <c r="SX85" s="50"/>
      <c r="SY85" s="50"/>
      <c r="SZ85" s="50"/>
      <c r="TA85" s="50"/>
      <c r="TB85" s="50"/>
      <c r="TC85" s="50"/>
      <c r="TD85" s="50"/>
      <c r="TE85" s="50"/>
      <c r="TF85" s="50"/>
      <c r="TG85" s="50"/>
      <c r="TH85" s="50"/>
      <c r="TI85" s="50"/>
      <c r="TJ85" s="50"/>
      <c r="TK85" s="50"/>
      <c r="TL85" s="50"/>
      <c r="TM85" s="50"/>
      <c r="TN85" s="50"/>
      <c r="TO85" s="50"/>
      <c r="TP85" s="50"/>
      <c r="TQ85" s="50"/>
      <c r="TR85" s="50"/>
      <c r="TS85" s="50"/>
      <c r="TT85" s="50"/>
      <c r="TU85" s="50"/>
      <c r="TV85" s="50"/>
      <c r="TW85" s="50"/>
      <c r="TX85" s="50"/>
      <c r="TY85" s="50"/>
      <c r="TZ85" s="50"/>
      <c r="UA85" s="50"/>
      <c r="UB85" s="50"/>
      <c r="UC85" s="50"/>
      <c r="UD85" s="50"/>
      <c r="UE85" s="50"/>
      <c r="UF85" s="50"/>
      <c r="UG85" s="50"/>
      <c r="UH85" s="50"/>
      <c r="UI85" s="50"/>
      <c r="UJ85" s="50"/>
      <c r="UK85" s="50"/>
      <c r="UL85" s="50"/>
      <c r="UM85" s="50"/>
      <c r="UN85" s="50"/>
      <c r="UO85" s="50"/>
      <c r="UP85" s="50"/>
      <c r="UQ85" s="50"/>
      <c r="UR85" s="50"/>
      <c r="US85" s="50"/>
      <c r="UT85" s="50"/>
      <c r="UU85" s="50"/>
      <c r="UV85" s="50"/>
      <c r="UW85" s="50"/>
      <c r="UX85" s="50"/>
      <c r="UY85" s="50"/>
      <c r="UZ85" s="50"/>
      <c r="VA85" s="50"/>
      <c r="VB85" s="50"/>
      <c r="VC85" s="50"/>
      <c r="VD85" s="50"/>
      <c r="VE85" s="50"/>
      <c r="VF85" s="50"/>
      <c r="VG85" s="50"/>
      <c r="VH85" s="50"/>
      <c r="VI85" s="50"/>
      <c r="VJ85" s="50"/>
      <c r="VK85" s="50"/>
      <c r="VL85" s="50"/>
      <c r="VM85" s="50"/>
      <c r="VN85" s="50"/>
      <c r="VO85" s="50"/>
      <c r="VP85" s="50"/>
      <c r="VQ85" s="50"/>
      <c r="VR85" s="50"/>
      <c r="VS85" s="50"/>
      <c r="VT85" s="50"/>
      <c r="VU85" s="50"/>
      <c r="VV85" s="50"/>
      <c r="VW85" s="50"/>
      <c r="VX85" s="50"/>
      <c r="VY85" s="50"/>
      <c r="VZ85" s="50"/>
      <c r="WA85" s="50"/>
      <c r="WB85" s="50"/>
      <c r="WC85" s="50"/>
      <c r="WD85" s="50"/>
      <c r="WE85" s="50"/>
      <c r="WF85" s="50"/>
      <c r="WG85" s="50"/>
      <c r="WH85" s="50"/>
      <c r="WI85" s="50"/>
      <c r="WJ85" s="50"/>
      <c r="WK85" s="50"/>
      <c r="WL85" s="50"/>
      <c r="WM85" s="50"/>
      <c r="WN85" s="50"/>
      <c r="WO85" s="50"/>
      <c r="WP85" s="50"/>
      <c r="WQ85" s="50"/>
      <c r="WR85" s="50"/>
      <c r="WS85" s="50"/>
      <c r="WT85" s="50"/>
      <c r="WU85" s="50"/>
      <c r="WV85" s="50"/>
      <c r="WW85" s="50"/>
      <c r="WX85" s="50"/>
      <c r="WY85" s="50"/>
      <c r="WZ85" s="50"/>
      <c r="XA85" s="50"/>
      <c r="XB85" s="50"/>
      <c r="XC85" s="50"/>
      <c r="XD85" s="50"/>
      <c r="XE85" s="50"/>
      <c r="XF85" s="50"/>
      <c r="XG85" s="50"/>
      <c r="XH85" s="50"/>
      <c r="XI85" s="50"/>
      <c r="XJ85" s="50"/>
      <c r="XK85" s="50"/>
      <c r="XL85" s="50"/>
      <c r="XM85" s="50"/>
      <c r="XN85" s="50"/>
      <c r="XO85" s="50"/>
      <c r="XP85" s="50"/>
      <c r="XQ85" s="50"/>
      <c r="XR85" s="50"/>
      <c r="XS85" s="50"/>
      <c r="XT85" s="50"/>
      <c r="XU85" s="50"/>
      <c r="XV85" s="50"/>
      <c r="XW85" s="50"/>
      <c r="XX85" s="50"/>
      <c r="XY85" s="50"/>
      <c r="XZ85" s="50"/>
      <c r="YA85" s="50"/>
      <c r="YB85" s="50"/>
      <c r="YC85" s="50"/>
      <c r="YD85" s="50"/>
      <c r="YE85" s="50"/>
      <c r="YF85" s="50"/>
      <c r="YG85" s="50"/>
      <c r="YH85" s="50"/>
      <c r="YI85" s="50"/>
      <c r="YJ85" s="50"/>
      <c r="YK85" s="50"/>
      <c r="YL85" s="50"/>
      <c r="YM85" s="50"/>
      <c r="YN85" s="50"/>
      <c r="YO85" s="50"/>
      <c r="YP85" s="50"/>
      <c r="YQ85" s="50"/>
      <c r="YR85" s="50"/>
      <c r="YS85" s="50"/>
      <c r="YT85" s="50"/>
      <c r="YU85" s="50"/>
      <c r="YV85" s="50"/>
      <c r="YW85" s="50"/>
      <c r="YX85" s="50"/>
      <c r="YY85" s="50"/>
      <c r="YZ85" s="50"/>
      <c r="ZA85" s="50"/>
      <c r="ZB85" s="50"/>
      <c r="ZC85" s="50"/>
      <c r="ZD85" s="50"/>
      <c r="ZE85" s="50"/>
      <c r="ZF85" s="50"/>
      <c r="ZG85" s="50"/>
      <c r="ZH85" s="50"/>
      <c r="ZI85" s="50"/>
      <c r="ZJ85" s="50"/>
      <c r="ZK85" s="50"/>
      <c r="ZL85" s="50"/>
      <c r="ZM85" s="50"/>
      <c r="ZN85" s="50"/>
      <c r="ZO85" s="50"/>
      <c r="ZP85" s="50"/>
      <c r="ZQ85" s="50"/>
      <c r="ZR85" s="50"/>
      <c r="ZS85" s="50"/>
      <c r="ZT85" s="50"/>
      <c r="ZU85" s="50"/>
      <c r="ZV85" s="50"/>
      <c r="ZW85" s="50"/>
      <c r="ZX85" s="50"/>
      <c r="ZY85" s="50"/>
      <c r="ZZ85" s="50"/>
      <c r="AAA85" s="50"/>
      <c r="AAB85" s="50"/>
      <c r="AAC85" s="50"/>
      <c r="AAD85" s="50"/>
      <c r="AAE85" s="50"/>
      <c r="AAF85" s="50"/>
      <c r="AAG85" s="50"/>
      <c r="AAH85" s="50"/>
      <c r="AAI85" s="50"/>
      <c r="AAJ85" s="50"/>
      <c r="AAK85" s="50"/>
      <c r="AAL85" s="50"/>
      <c r="AAM85" s="50"/>
      <c r="AAN85" s="50"/>
      <c r="AAO85" s="50"/>
      <c r="AAP85" s="50"/>
      <c r="AAQ85" s="50"/>
      <c r="AAR85" s="50"/>
      <c r="AAS85" s="50"/>
      <c r="AAT85" s="50"/>
      <c r="AAU85" s="50"/>
      <c r="AAV85" s="50"/>
      <c r="AAW85" s="50"/>
      <c r="AAX85" s="50"/>
      <c r="AAY85" s="50"/>
      <c r="AAZ85" s="50"/>
      <c r="ABA85" s="50"/>
      <c r="ABB85" s="50"/>
      <c r="ABC85" s="50"/>
      <c r="ABD85" s="50"/>
      <c r="ABE85" s="50"/>
      <c r="ABF85" s="50"/>
      <c r="ABG85" s="50"/>
      <c r="ABH85" s="50"/>
      <c r="ABI85" s="50"/>
      <c r="ABJ85" s="50"/>
      <c r="ABK85" s="50"/>
      <c r="ABL85" s="50"/>
      <c r="ABM85" s="50"/>
      <c r="ABN85" s="50"/>
      <c r="ABO85" s="50"/>
      <c r="ABP85" s="50"/>
      <c r="ABQ85" s="50"/>
      <c r="ABR85" s="50"/>
      <c r="ABS85" s="50"/>
      <c r="ABT85" s="50"/>
      <c r="ABU85" s="50"/>
      <c r="ABV85" s="50"/>
      <c r="ABW85" s="50"/>
      <c r="ABX85" s="50"/>
      <c r="ABY85" s="50"/>
      <c r="ABZ85" s="50"/>
      <c r="ACA85" s="50"/>
      <c r="ACB85" s="50"/>
      <c r="ACC85" s="50"/>
      <c r="ACD85" s="50"/>
      <c r="ACE85" s="50"/>
      <c r="ACF85" s="50"/>
      <c r="ACG85" s="50"/>
      <c r="ACH85" s="50"/>
      <c r="ACI85" s="50"/>
      <c r="ACJ85" s="50"/>
      <c r="ACK85" s="50"/>
      <c r="ACL85" s="50"/>
      <c r="ACM85" s="50"/>
      <c r="ACN85" s="50"/>
      <c r="ACO85" s="50"/>
      <c r="ACP85" s="50"/>
      <c r="ACQ85" s="50"/>
      <c r="ACR85" s="50"/>
      <c r="ACS85" s="50"/>
      <c r="ACT85" s="50"/>
      <c r="ACU85" s="50"/>
      <c r="ACV85" s="50"/>
      <c r="ACW85" s="50"/>
      <c r="ACX85" s="50"/>
      <c r="ACY85" s="50"/>
      <c r="ACZ85" s="50"/>
      <c r="ADA85" s="50"/>
      <c r="ADB85" s="50"/>
      <c r="ADC85" s="50"/>
      <c r="ADD85" s="50"/>
      <c r="ADE85" s="50"/>
      <c r="ADF85" s="50"/>
      <c r="ADG85" s="50"/>
      <c r="ADH85" s="50"/>
      <c r="ADI85" s="50"/>
      <c r="ADJ85" s="50"/>
      <c r="ADK85" s="50"/>
      <c r="ADL85" s="50"/>
      <c r="ADM85" s="50"/>
      <c r="ADN85" s="50"/>
      <c r="ADO85" s="50"/>
      <c r="ADP85" s="50"/>
      <c r="ADQ85" s="50"/>
      <c r="ADR85" s="50"/>
      <c r="ADS85" s="50"/>
      <c r="ADT85" s="50"/>
      <c r="ADU85" s="50"/>
      <c r="ADV85" s="50"/>
      <c r="ADW85" s="50"/>
      <c r="ADX85" s="50"/>
      <c r="ADY85" s="50"/>
      <c r="ADZ85" s="50"/>
      <c r="AEA85" s="50"/>
      <c r="AEB85" s="50"/>
      <c r="AEC85" s="50"/>
      <c r="AED85" s="50"/>
      <c r="AEE85" s="50"/>
      <c r="AEF85" s="50"/>
      <c r="AEG85" s="50"/>
      <c r="AEH85" s="50"/>
      <c r="AEI85" s="50"/>
      <c r="AEJ85" s="50"/>
      <c r="AEK85" s="50"/>
      <c r="AEL85" s="50"/>
      <c r="AEM85" s="50"/>
      <c r="AEN85" s="50"/>
      <c r="AEO85" s="50"/>
      <c r="AEP85" s="50"/>
      <c r="AEQ85" s="50"/>
      <c r="AER85" s="50"/>
      <c r="AES85" s="50"/>
      <c r="AET85" s="50"/>
      <c r="AEU85" s="50"/>
      <c r="AEV85" s="50"/>
      <c r="AEW85" s="50"/>
      <c r="AEX85" s="50"/>
      <c r="AEY85" s="50"/>
      <c r="AEZ85" s="50"/>
      <c r="AFA85" s="50"/>
      <c r="AFB85" s="50"/>
      <c r="AFC85" s="50"/>
      <c r="AFD85" s="50"/>
      <c r="AFE85" s="50"/>
      <c r="AFF85" s="50"/>
      <c r="AFG85" s="50"/>
      <c r="AFH85" s="50"/>
      <c r="AFI85" s="50"/>
      <c r="AFJ85" s="50"/>
      <c r="AFK85" s="50"/>
      <c r="AFL85" s="50"/>
      <c r="AFM85" s="50"/>
      <c r="AFN85" s="50"/>
      <c r="AFO85" s="50"/>
      <c r="AFP85" s="50"/>
      <c r="AFQ85" s="50"/>
      <c r="AFR85" s="50"/>
      <c r="AFS85" s="50"/>
      <c r="AFT85" s="50"/>
      <c r="AFU85" s="50"/>
      <c r="AFV85" s="50"/>
      <c r="AFW85" s="50"/>
      <c r="AFX85" s="50"/>
      <c r="AFY85" s="50"/>
      <c r="AFZ85" s="50"/>
      <c r="AGA85" s="50"/>
      <c r="AGB85" s="50"/>
      <c r="AGC85" s="50"/>
      <c r="AGD85" s="50"/>
      <c r="AGE85" s="50"/>
      <c r="AGF85" s="50"/>
      <c r="AGG85" s="50"/>
      <c r="AGH85" s="50"/>
      <c r="AGI85" s="50"/>
      <c r="AGJ85" s="50"/>
      <c r="AGK85" s="50"/>
      <c r="AGL85" s="50"/>
      <c r="AGM85" s="50"/>
      <c r="AGN85" s="50"/>
      <c r="AGO85" s="50"/>
      <c r="AGP85" s="50"/>
      <c r="AGQ85" s="50"/>
      <c r="AGR85" s="50"/>
      <c r="AGS85" s="50"/>
      <c r="AGT85" s="50"/>
      <c r="AGU85" s="50"/>
      <c r="AGV85" s="50"/>
      <c r="AGW85" s="50"/>
      <c r="AGX85" s="50"/>
      <c r="AGY85" s="50"/>
      <c r="AGZ85" s="50"/>
      <c r="AHA85" s="50"/>
      <c r="AHB85" s="50"/>
      <c r="AHC85" s="50"/>
      <c r="AHD85" s="50"/>
      <c r="AHE85" s="50"/>
      <c r="AHF85" s="50"/>
      <c r="AHG85" s="50"/>
      <c r="AHH85" s="50"/>
      <c r="AHI85" s="50"/>
      <c r="AHJ85" s="50"/>
      <c r="AHK85" s="50"/>
      <c r="AHL85" s="50"/>
      <c r="AHM85" s="50"/>
      <c r="AHN85" s="50"/>
      <c r="AHO85" s="50"/>
      <c r="AHP85" s="50"/>
      <c r="AHQ85" s="50"/>
      <c r="AHR85" s="50"/>
      <c r="AHS85" s="50"/>
      <c r="AHT85" s="50"/>
      <c r="AHU85" s="50"/>
      <c r="AHV85" s="50"/>
      <c r="AHW85" s="50"/>
      <c r="AHX85" s="50"/>
      <c r="AHY85" s="50"/>
      <c r="AHZ85" s="50"/>
      <c r="AIA85" s="50"/>
      <c r="AIB85" s="50"/>
      <c r="AIC85" s="50"/>
      <c r="AID85" s="50"/>
      <c r="AIE85" s="50"/>
      <c r="AIF85" s="50"/>
      <c r="AIG85" s="50"/>
      <c r="AIH85" s="50"/>
      <c r="AII85" s="50"/>
      <c r="AIJ85" s="50"/>
      <c r="AIK85" s="50"/>
      <c r="AIL85" s="50"/>
      <c r="AIM85" s="50"/>
      <c r="AIN85" s="50"/>
      <c r="AIO85" s="50"/>
      <c r="AIP85" s="50"/>
      <c r="AIQ85" s="50"/>
      <c r="AIR85" s="50"/>
      <c r="AIS85" s="50"/>
      <c r="AIT85" s="50"/>
      <c r="AIU85" s="50"/>
      <c r="AIV85" s="50"/>
      <c r="AIW85" s="50"/>
      <c r="AIX85" s="50"/>
      <c r="AIY85" s="50"/>
      <c r="AIZ85" s="50"/>
      <c r="AJA85" s="50"/>
      <c r="AJB85" s="50"/>
      <c r="AJC85" s="50"/>
      <c r="AJD85" s="50"/>
      <c r="AJE85" s="50"/>
      <c r="AJF85" s="50"/>
      <c r="AJG85" s="50"/>
      <c r="AJH85" s="50"/>
      <c r="AJI85" s="50"/>
      <c r="AJJ85" s="50"/>
      <c r="AJK85" s="50"/>
      <c r="AJL85" s="50"/>
      <c r="AJM85" s="50"/>
      <c r="AJN85" s="50"/>
      <c r="AJO85" s="50"/>
      <c r="AJP85" s="50"/>
      <c r="AJQ85" s="50"/>
      <c r="AJR85" s="50"/>
      <c r="AJS85" s="50"/>
      <c r="AJT85" s="50"/>
      <c r="AJU85" s="50"/>
      <c r="AJV85" s="50"/>
      <c r="AJW85" s="50"/>
      <c r="AJX85" s="50"/>
      <c r="AJY85" s="50"/>
      <c r="AJZ85" s="50"/>
      <c r="AKA85" s="50"/>
      <c r="AKB85" s="50"/>
      <c r="AKC85" s="50"/>
      <c r="AKD85" s="50"/>
      <c r="AKE85" s="50"/>
      <c r="AKF85" s="50"/>
      <c r="AKG85" s="50"/>
      <c r="AKH85" s="50"/>
      <c r="AKI85" s="50"/>
      <c r="AKJ85" s="50"/>
      <c r="AKK85" s="50"/>
      <c r="AKL85" s="50"/>
      <c r="AKM85" s="50"/>
      <c r="AKN85" s="50"/>
      <c r="AKO85" s="50"/>
      <c r="AKP85" s="50"/>
      <c r="AKQ85" s="50"/>
      <c r="AKR85" s="50"/>
      <c r="AKS85" s="50"/>
      <c r="AKT85" s="50"/>
      <c r="AKU85" s="50"/>
      <c r="AKV85" s="50"/>
      <c r="AKW85" s="50"/>
      <c r="AKX85" s="50"/>
      <c r="AKY85" s="50"/>
      <c r="AKZ85" s="50"/>
      <c r="ALA85" s="50"/>
      <c r="ALB85" s="50"/>
      <c r="ALC85" s="50"/>
      <c r="ALD85" s="50"/>
      <c r="ALE85" s="50"/>
      <c r="ALF85" s="50"/>
      <c r="ALG85" s="50"/>
      <c r="ALH85" s="50"/>
      <c r="ALI85" s="50"/>
      <c r="ALJ85" s="50"/>
      <c r="ALK85" s="50"/>
      <c r="ALL85" s="50"/>
      <c r="ALM85" s="50"/>
      <c r="ALN85" s="50"/>
      <c r="ALO85" s="50"/>
      <c r="ALP85" s="50"/>
      <c r="ALQ85" s="50"/>
      <c r="ALR85" s="50"/>
      <c r="ALS85" s="50"/>
      <c r="ALT85" s="50"/>
      <c r="ALU85" s="50"/>
      <c r="ALV85" s="50"/>
      <c r="ALW85" s="50"/>
      <c r="ALX85" s="50"/>
      <c r="ALY85" s="50"/>
      <c r="ALZ85" s="50"/>
      <c r="AMA85" s="50"/>
      <c r="AMB85" s="50"/>
      <c r="AMC85" s="50"/>
      <c r="AMD85" s="50"/>
      <c r="AME85" s="50"/>
      <c r="AMF85" s="50"/>
      <c r="AMG85" s="50"/>
      <c r="AMH85" s="50"/>
      <c r="AMI85" s="50"/>
      <c r="AMJ85" s="50"/>
      <c r="AMK85" s="50"/>
      <c r="AML85" s="50"/>
      <c r="AMM85" s="50"/>
      <c r="AMN85" s="50"/>
      <c r="AMO85" s="50"/>
      <c r="AMP85" s="50"/>
      <c r="AMQ85" s="50"/>
      <c r="AMR85" s="50"/>
      <c r="AMS85" s="50"/>
      <c r="AMT85" s="50"/>
      <c r="AMU85" s="50"/>
      <c r="AMV85" s="50"/>
      <c r="AMW85" s="50"/>
      <c r="AMX85" s="50"/>
      <c r="AMY85" s="50"/>
      <c r="AMZ85" s="50"/>
      <c r="ANA85" s="50"/>
      <c r="ANB85" s="50"/>
      <c r="ANC85" s="50"/>
      <c r="AND85" s="50"/>
      <c r="ANE85" s="50"/>
      <c r="ANF85" s="50"/>
      <c r="ANG85" s="50"/>
      <c r="ANH85" s="50"/>
      <c r="ANI85" s="50"/>
      <c r="ANJ85" s="50"/>
      <c r="ANK85" s="50"/>
      <c r="ANL85" s="50"/>
      <c r="ANM85" s="50"/>
      <c r="ANN85" s="50"/>
      <c r="ANO85" s="50"/>
      <c r="ANP85" s="50"/>
      <c r="ANQ85" s="50"/>
      <c r="ANR85" s="50"/>
      <c r="ANS85" s="50"/>
      <c r="ANT85" s="50"/>
      <c r="ANU85" s="50"/>
      <c r="ANV85" s="50"/>
      <c r="ANW85" s="50"/>
      <c r="ANX85" s="50"/>
      <c r="ANY85" s="50"/>
      <c r="ANZ85" s="50"/>
      <c r="AOA85" s="50"/>
      <c r="AOB85" s="50"/>
      <c r="AOC85" s="50"/>
      <c r="AOD85" s="50"/>
      <c r="AOE85" s="50"/>
      <c r="AOF85" s="50"/>
      <c r="AOG85" s="50"/>
      <c r="AOH85" s="50"/>
      <c r="AOI85" s="50"/>
      <c r="AOJ85" s="50"/>
      <c r="AOK85" s="50"/>
      <c r="AOL85" s="50"/>
      <c r="AOM85" s="50"/>
      <c r="AON85" s="50"/>
      <c r="AOO85" s="50"/>
      <c r="AOP85" s="50"/>
      <c r="AOQ85" s="50"/>
      <c r="AOR85" s="50"/>
      <c r="AOS85" s="50"/>
      <c r="AOT85" s="50"/>
      <c r="AOU85" s="50"/>
      <c r="AOV85" s="50"/>
      <c r="AOW85" s="50"/>
      <c r="AOX85" s="50"/>
      <c r="AOY85" s="50"/>
      <c r="AOZ85" s="50"/>
      <c r="APA85" s="50"/>
      <c r="APB85" s="50"/>
      <c r="APC85" s="50"/>
      <c r="APD85" s="50"/>
      <c r="APE85" s="50"/>
      <c r="APF85" s="50"/>
      <c r="APG85" s="50"/>
      <c r="APH85" s="50"/>
      <c r="API85" s="50"/>
      <c r="APJ85" s="50"/>
      <c r="APK85" s="50"/>
      <c r="APL85" s="50"/>
      <c r="APM85" s="50"/>
      <c r="APN85" s="50"/>
      <c r="APO85" s="50"/>
      <c r="APP85" s="50"/>
      <c r="APQ85" s="50"/>
      <c r="APR85" s="50"/>
      <c r="APS85" s="50"/>
      <c r="APT85" s="50"/>
      <c r="APU85" s="50"/>
      <c r="APV85" s="50"/>
      <c r="APW85" s="50"/>
      <c r="APX85" s="50"/>
      <c r="APY85" s="50"/>
      <c r="APZ85" s="50"/>
      <c r="AQA85" s="50"/>
      <c r="AQB85" s="50"/>
      <c r="AQC85" s="50"/>
      <c r="AQD85" s="50"/>
      <c r="AQE85" s="50"/>
      <c r="AQF85" s="50"/>
      <c r="AQG85" s="50"/>
      <c r="AQH85" s="50"/>
      <c r="AQI85" s="50"/>
      <c r="AQJ85" s="50"/>
      <c r="AQK85" s="50"/>
      <c r="AQL85" s="50"/>
      <c r="AQM85" s="50"/>
      <c r="AQN85" s="50"/>
      <c r="AQO85" s="50"/>
      <c r="AQP85" s="50"/>
      <c r="AQQ85" s="50"/>
      <c r="AQR85" s="50"/>
      <c r="AQS85" s="50"/>
      <c r="AQT85" s="50"/>
      <c r="AQU85" s="50"/>
      <c r="AQV85" s="50"/>
      <c r="AQW85" s="50"/>
      <c r="AQX85" s="50"/>
      <c r="AQY85" s="50"/>
      <c r="AQZ85" s="50"/>
      <c r="ARA85" s="50"/>
      <c r="ARB85" s="50"/>
      <c r="ARC85" s="50"/>
      <c r="ARD85" s="50"/>
      <c r="ARE85" s="50"/>
      <c r="ARF85" s="50"/>
      <c r="ARG85" s="50"/>
      <c r="ARH85" s="50"/>
      <c r="ARI85" s="50"/>
      <c r="ARJ85" s="50"/>
      <c r="ARK85" s="50"/>
      <c r="ARL85" s="50"/>
      <c r="ARM85" s="50"/>
      <c r="ARN85" s="50"/>
      <c r="ARO85" s="50"/>
      <c r="ARP85" s="50"/>
      <c r="ARQ85" s="50"/>
      <c r="ARR85" s="50"/>
      <c r="ARS85" s="50"/>
      <c r="ART85" s="50"/>
      <c r="ARU85" s="50"/>
      <c r="ARV85" s="50"/>
      <c r="ARW85" s="50"/>
      <c r="ARX85" s="50"/>
      <c r="ARY85" s="50"/>
      <c r="ARZ85" s="50"/>
      <c r="ASA85" s="50"/>
      <c r="ASB85" s="50"/>
      <c r="ASC85" s="50"/>
      <c r="ASD85" s="50"/>
      <c r="ASE85" s="50"/>
      <c r="ASF85" s="50"/>
      <c r="ASG85" s="50"/>
      <c r="ASH85" s="50"/>
      <c r="ASI85" s="50"/>
      <c r="ASJ85" s="50"/>
      <c r="ASK85" s="50"/>
      <c r="ASL85" s="50"/>
      <c r="ASM85" s="50"/>
      <c r="ASN85" s="50"/>
      <c r="ASO85" s="50"/>
      <c r="ASP85" s="50"/>
      <c r="ASQ85" s="50"/>
      <c r="ASR85" s="50"/>
      <c r="ASS85" s="50"/>
      <c r="AST85" s="50"/>
      <c r="ASU85" s="50"/>
      <c r="ASV85" s="50"/>
      <c r="ASW85" s="50"/>
      <c r="ASX85" s="50"/>
      <c r="ASY85" s="50"/>
      <c r="ASZ85" s="50"/>
      <c r="ATA85" s="50"/>
      <c r="ATB85" s="50"/>
      <c r="ATC85" s="50"/>
      <c r="ATD85" s="50"/>
      <c r="ATE85" s="50"/>
      <c r="ATF85" s="50"/>
      <c r="ATG85" s="50"/>
      <c r="ATH85" s="50"/>
      <c r="ATI85" s="50"/>
      <c r="ATJ85" s="50"/>
      <c r="ATK85" s="50"/>
      <c r="ATL85" s="50"/>
      <c r="ATM85" s="50"/>
      <c r="ATN85" s="50"/>
      <c r="ATO85" s="50"/>
      <c r="ATP85" s="50"/>
      <c r="ATQ85" s="50"/>
      <c r="ATR85" s="50"/>
      <c r="ATS85" s="50"/>
      <c r="ATT85" s="50"/>
      <c r="ATU85" s="50"/>
      <c r="ATV85" s="50"/>
      <c r="ATW85" s="50"/>
      <c r="ATX85" s="50"/>
      <c r="ATY85" s="50"/>
      <c r="ATZ85" s="50"/>
      <c r="AUA85" s="50"/>
      <c r="AUB85" s="50"/>
      <c r="AUC85" s="50"/>
      <c r="AUD85" s="50"/>
      <c r="AUE85" s="50"/>
      <c r="AUF85" s="50"/>
      <c r="AUG85" s="50"/>
      <c r="AUH85" s="50"/>
      <c r="AUI85" s="50"/>
      <c r="AUJ85" s="50"/>
      <c r="AUK85" s="50"/>
      <c r="AUL85" s="50"/>
      <c r="AUM85" s="50"/>
      <c r="AUN85" s="50"/>
      <c r="AUO85" s="50"/>
      <c r="AUP85" s="50"/>
      <c r="AUQ85" s="50"/>
      <c r="AUR85" s="50"/>
      <c r="AUS85" s="50"/>
      <c r="AUT85" s="50"/>
      <c r="AUU85" s="50"/>
      <c r="AUV85" s="50"/>
      <c r="AUW85" s="50"/>
      <c r="AUX85" s="50"/>
      <c r="AUY85" s="50"/>
      <c r="AUZ85" s="50"/>
      <c r="AVA85" s="50"/>
      <c r="AVB85" s="50"/>
      <c r="AVC85" s="50"/>
      <c r="AVD85" s="50"/>
      <c r="AVE85" s="50"/>
      <c r="AVF85" s="50"/>
      <c r="AVG85" s="50"/>
      <c r="AVH85" s="50"/>
      <c r="AVI85" s="50"/>
      <c r="AVJ85" s="50"/>
      <c r="AVK85" s="50"/>
      <c r="AVL85" s="50"/>
      <c r="AVM85" s="50"/>
      <c r="AVN85" s="50"/>
      <c r="AVO85" s="50"/>
      <c r="AVP85" s="50"/>
      <c r="AVQ85" s="50"/>
      <c r="AVR85" s="50"/>
      <c r="AVS85" s="50"/>
      <c r="AVT85" s="50"/>
      <c r="AVU85" s="50"/>
      <c r="AVV85" s="50"/>
      <c r="AVW85" s="50"/>
      <c r="AVX85" s="50"/>
      <c r="AVY85" s="50"/>
      <c r="AVZ85" s="50"/>
      <c r="AWA85" s="50"/>
      <c r="AWB85" s="50"/>
      <c r="AWC85" s="50"/>
      <c r="AWD85" s="50"/>
      <c r="AWE85" s="50"/>
      <c r="AWF85" s="50"/>
      <c r="AWG85" s="50"/>
      <c r="AWH85" s="50"/>
      <c r="AWI85" s="50"/>
      <c r="AWJ85" s="50"/>
      <c r="AWK85" s="50"/>
      <c r="AWL85" s="50"/>
      <c r="AWM85" s="50"/>
      <c r="AWN85" s="50"/>
      <c r="AWO85" s="50"/>
      <c r="AWP85" s="50"/>
      <c r="AWQ85" s="50"/>
      <c r="AWR85" s="50"/>
      <c r="AWS85" s="50"/>
      <c r="AWT85" s="50"/>
      <c r="AWU85" s="50"/>
      <c r="AWV85" s="50"/>
      <c r="AWW85" s="50"/>
      <c r="AWX85" s="50"/>
      <c r="AWY85" s="50"/>
      <c r="AWZ85" s="50"/>
      <c r="AXA85" s="50"/>
      <c r="AXB85" s="50"/>
      <c r="AXC85" s="50"/>
      <c r="AXD85" s="50"/>
      <c r="AXE85" s="50"/>
      <c r="AXF85" s="50"/>
      <c r="AXG85" s="50"/>
      <c r="AXH85" s="50"/>
      <c r="AXI85" s="50"/>
      <c r="AXJ85" s="50"/>
      <c r="AXK85" s="50"/>
      <c r="AXL85" s="50"/>
      <c r="AXM85" s="50"/>
      <c r="AXN85" s="50"/>
      <c r="AXO85" s="50"/>
      <c r="AXP85" s="50"/>
      <c r="AXQ85" s="50"/>
      <c r="AXR85" s="50"/>
      <c r="AXS85" s="50"/>
      <c r="AXT85" s="50"/>
      <c r="AXU85" s="50"/>
      <c r="AXV85" s="50"/>
      <c r="AXW85" s="50"/>
      <c r="AXX85" s="50"/>
      <c r="AXY85" s="50"/>
      <c r="AXZ85" s="50"/>
      <c r="AYA85" s="50"/>
      <c r="AYB85" s="50"/>
      <c r="AYC85" s="50"/>
      <c r="AYD85" s="50"/>
      <c r="AYE85" s="50"/>
      <c r="AYF85" s="50"/>
      <c r="AYG85" s="50"/>
      <c r="AYH85" s="50"/>
      <c r="AYI85" s="50"/>
      <c r="AYJ85" s="50"/>
      <c r="AYK85" s="50"/>
      <c r="AYL85" s="50"/>
      <c r="AYM85" s="50"/>
      <c r="AYN85" s="50"/>
      <c r="AYO85" s="50"/>
      <c r="AYP85" s="50"/>
      <c r="AYQ85" s="50"/>
      <c r="AYR85" s="50"/>
      <c r="AYS85" s="50"/>
      <c r="AYT85" s="50"/>
      <c r="AYU85" s="50"/>
      <c r="AYV85" s="50"/>
      <c r="AYW85" s="50"/>
      <c r="AYX85" s="50"/>
      <c r="AYY85" s="50"/>
      <c r="AYZ85" s="50"/>
      <c r="AZA85" s="50"/>
      <c r="AZB85" s="50"/>
      <c r="AZC85" s="50"/>
      <c r="AZD85" s="50"/>
      <c r="AZE85" s="50"/>
      <c r="AZF85" s="50"/>
      <c r="AZG85" s="50"/>
      <c r="AZH85" s="50"/>
      <c r="AZI85" s="50"/>
      <c r="AZJ85" s="50"/>
      <c r="AZK85" s="50"/>
      <c r="AZL85" s="50"/>
      <c r="AZM85" s="50"/>
      <c r="AZN85" s="50"/>
      <c r="AZO85" s="50"/>
      <c r="AZP85" s="50"/>
      <c r="AZQ85" s="50"/>
      <c r="AZR85" s="50"/>
      <c r="AZS85" s="50"/>
      <c r="AZT85" s="50"/>
      <c r="AZU85" s="50"/>
      <c r="AZV85" s="50"/>
      <c r="AZW85" s="50"/>
      <c r="AZX85" s="50"/>
      <c r="AZY85" s="50"/>
      <c r="AZZ85" s="50"/>
      <c r="BAA85" s="50"/>
      <c r="BAB85" s="50"/>
      <c r="BAC85" s="50"/>
      <c r="BAD85" s="50"/>
      <c r="BAE85" s="50"/>
      <c r="BAF85" s="50"/>
      <c r="BAG85" s="50"/>
      <c r="BAH85" s="50"/>
      <c r="BAI85" s="50"/>
      <c r="BAJ85" s="50"/>
      <c r="BAK85" s="50"/>
      <c r="BAL85" s="50"/>
      <c r="BAM85" s="50"/>
      <c r="BAN85" s="50"/>
      <c r="BAO85" s="50"/>
      <c r="BAP85" s="50"/>
      <c r="BAQ85" s="50"/>
      <c r="BAR85" s="50"/>
      <c r="BAS85" s="50"/>
      <c r="BAT85" s="50"/>
      <c r="BAU85" s="50"/>
      <c r="BAV85" s="50"/>
      <c r="BAW85" s="50"/>
      <c r="BAX85" s="50"/>
      <c r="BAY85" s="50"/>
      <c r="BAZ85" s="50"/>
      <c r="BBA85" s="50"/>
      <c r="BBB85" s="50"/>
      <c r="BBC85" s="50"/>
      <c r="BBD85" s="50"/>
      <c r="BBE85" s="50"/>
      <c r="BBF85" s="50"/>
      <c r="BBG85" s="50"/>
      <c r="BBH85" s="50"/>
      <c r="BBI85" s="50"/>
      <c r="BBJ85" s="50"/>
      <c r="BBK85" s="50"/>
      <c r="BBL85" s="50"/>
      <c r="BBM85" s="50"/>
      <c r="BBN85" s="50"/>
      <c r="BBO85" s="50"/>
      <c r="BBP85" s="50"/>
      <c r="BBQ85" s="50"/>
      <c r="BBR85" s="50"/>
      <c r="BBS85" s="50"/>
      <c r="BBT85" s="50"/>
      <c r="BBU85" s="50"/>
      <c r="BBV85" s="50"/>
      <c r="BBW85" s="50"/>
      <c r="BBX85" s="50"/>
      <c r="BBY85" s="50"/>
      <c r="BBZ85" s="50"/>
      <c r="BCA85" s="50"/>
      <c r="BCB85" s="50"/>
      <c r="BCC85" s="50"/>
      <c r="BCD85" s="50"/>
      <c r="BCE85" s="50"/>
      <c r="BCF85" s="50"/>
      <c r="BCG85" s="50"/>
      <c r="BCH85" s="50"/>
      <c r="BCI85" s="50"/>
      <c r="BCJ85" s="50"/>
      <c r="BCK85" s="50"/>
      <c r="BCL85" s="50"/>
      <c r="BCM85" s="50"/>
      <c r="BCN85" s="50"/>
      <c r="BCO85" s="50"/>
      <c r="BCP85" s="50"/>
      <c r="BCQ85" s="50"/>
      <c r="BCR85" s="50"/>
      <c r="BCS85" s="50"/>
      <c r="BCT85" s="50"/>
      <c r="BCU85" s="50"/>
      <c r="BCV85" s="50"/>
      <c r="BCW85" s="50"/>
      <c r="BCX85" s="50"/>
      <c r="BCY85" s="50"/>
      <c r="BCZ85" s="50"/>
      <c r="BDA85" s="50"/>
      <c r="BDB85" s="50"/>
      <c r="BDC85" s="50"/>
      <c r="BDD85" s="50"/>
      <c r="BDE85" s="50"/>
      <c r="BDF85" s="50"/>
      <c r="BDG85" s="50"/>
      <c r="BDH85" s="50"/>
      <c r="BDI85" s="50"/>
      <c r="BDJ85" s="50"/>
      <c r="BDK85" s="50"/>
      <c r="BDL85" s="50"/>
      <c r="BDM85" s="50"/>
      <c r="BDN85" s="50"/>
      <c r="BDO85" s="50"/>
      <c r="BDP85" s="50"/>
      <c r="BDQ85" s="50"/>
      <c r="BDR85" s="50"/>
      <c r="BDS85" s="50"/>
      <c r="BDT85" s="50"/>
      <c r="BDU85" s="50"/>
      <c r="BDV85" s="50"/>
      <c r="BDW85" s="50"/>
      <c r="BDX85" s="50"/>
      <c r="BDY85" s="50"/>
      <c r="BDZ85" s="50"/>
      <c r="BEA85" s="50"/>
      <c r="BEB85" s="50"/>
      <c r="BEC85" s="50"/>
      <c r="BED85" s="50"/>
      <c r="BEE85" s="50"/>
      <c r="BEF85" s="50"/>
      <c r="BEG85" s="50"/>
      <c r="BEH85" s="50"/>
      <c r="BEI85" s="50"/>
      <c r="BEJ85" s="50"/>
      <c r="BEK85" s="50"/>
      <c r="BEL85" s="50"/>
      <c r="BEM85" s="50"/>
      <c r="BEN85" s="50"/>
      <c r="BEO85" s="50"/>
      <c r="BEP85" s="50"/>
      <c r="BEQ85" s="50"/>
      <c r="BER85" s="50"/>
      <c r="BES85" s="50"/>
      <c r="BET85" s="50"/>
      <c r="BEU85" s="50"/>
      <c r="BEV85" s="50"/>
      <c r="BEW85" s="50"/>
      <c r="BEX85" s="50"/>
      <c r="BEY85" s="50"/>
      <c r="BEZ85" s="50"/>
      <c r="BFA85" s="50"/>
      <c r="BFB85" s="50"/>
      <c r="BFC85" s="50"/>
      <c r="BFD85" s="50"/>
      <c r="BFE85" s="50"/>
      <c r="BFF85" s="50"/>
      <c r="BFG85" s="50"/>
      <c r="BFH85" s="50"/>
      <c r="BFI85" s="50"/>
      <c r="BFJ85" s="50"/>
      <c r="BFK85" s="50"/>
      <c r="BFL85" s="50"/>
      <c r="BFM85" s="50"/>
      <c r="BFN85" s="50"/>
      <c r="BFO85" s="50"/>
      <c r="BFP85" s="50"/>
      <c r="BFQ85" s="50"/>
      <c r="BFR85" s="50"/>
      <c r="BFS85" s="50"/>
      <c r="BFT85" s="50"/>
      <c r="BFU85" s="50"/>
      <c r="BFV85" s="50"/>
      <c r="BFW85" s="50"/>
      <c r="BFX85" s="50"/>
      <c r="BFY85" s="50"/>
      <c r="BFZ85" s="50"/>
      <c r="BGA85" s="50"/>
      <c r="BGB85" s="50"/>
      <c r="BGC85" s="50"/>
      <c r="BGD85" s="50"/>
      <c r="BGE85" s="50"/>
      <c r="BGF85" s="50"/>
      <c r="BGG85" s="50"/>
      <c r="BGH85" s="50"/>
      <c r="BGI85" s="50"/>
      <c r="BGJ85" s="50"/>
      <c r="BGK85" s="50"/>
      <c r="BGL85" s="50"/>
      <c r="BGM85" s="50"/>
      <c r="BGN85" s="50"/>
      <c r="BGO85" s="50"/>
      <c r="BGP85" s="50"/>
      <c r="BGQ85" s="50"/>
      <c r="BGR85" s="50"/>
      <c r="BGS85" s="50"/>
      <c r="BGT85" s="50"/>
      <c r="BGU85" s="50"/>
      <c r="BGV85" s="50"/>
      <c r="BGW85" s="50"/>
      <c r="BGX85" s="50"/>
      <c r="BGY85" s="50"/>
      <c r="BGZ85" s="50"/>
      <c r="BHA85" s="50"/>
      <c r="BHB85" s="50"/>
      <c r="BHC85" s="50"/>
      <c r="BHD85" s="50"/>
      <c r="BHE85" s="50"/>
      <c r="BHF85" s="50"/>
      <c r="BHG85" s="50"/>
      <c r="BHH85" s="50"/>
      <c r="BHI85" s="50"/>
      <c r="BHJ85" s="50"/>
      <c r="BHK85" s="50"/>
      <c r="BHL85" s="50"/>
      <c r="BHM85" s="50"/>
      <c r="BHN85" s="50"/>
      <c r="BHO85" s="50"/>
      <c r="BHP85" s="50"/>
      <c r="BHQ85" s="50"/>
      <c r="BHR85" s="50"/>
      <c r="BHS85" s="50"/>
      <c r="BHT85" s="50"/>
      <c r="BHU85" s="50"/>
      <c r="BHV85" s="50"/>
      <c r="BHW85" s="50"/>
      <c r="BHX85" s="50"/>
      <c r="BHY85" s="50"/>
      <c r="BHZ85" s="50"/>
      <c r="BIA85" s="50"/>
      <c r="BIB85" s="50"/>
      <c r="BIC85" s="50"/>
      <c r="BID85" s="50"/>
      <c r="BIE85" s="50"/>
      <c r="BIF85" s="50"/>
      <c r="BIG85" s="50"/>
      <c r="BIH85" s="50"/>
      <c r="BII85" s="50"/>
      <c r="BIJ85" s="50"/>
      <c r="BIK85" s="50"/>
      <c r="BIL85" s="50"/>
      <c r="BIM85" s="50"/>
      <c r="BIN85" s="50"/>
      <c r="BIO85" s="50"/>
      <c r="BIP85" s="50"/>
      <c r="BIQ85" s="50"/>
      <c r="BIR85" s="50"/>
      <c r="BIS85" s="50"/>
      <c r="BIT85" s="50"/>
      <c r="BIU85" s="50"/>
      <c r="BIV85" s="50"/>
      <c r="BIW85" s="50"/>
      <c r="BIX85" s="50"/>
      <c r="BIY85" s="50"/>
      <c r="BIZ85" s="50"/>
      <c r="BJA85" s="50"/>
      <c r="BJB85" s="50"/>
      <c r="BJC85" s="50"/>
      <c r="BJD85" s="50"/>
      <c r="BJE85" s="50"/>
      <c r="BJF85" s="50"/>
      <c r="BJG85" s="50"/>
      <c r="BJH85" s="50"/>
      <c r="BJI85" s="50"/>
      <c r="BJJ85" s="50"/>
      <c r="BJK85" s="50"/>
      <c r="BJL85" s="50"/>
      <c r="BJM85" s="50"/>
      <c r="BJN85" s="50"/>
      <c r="BJO85" s="50"/>
      <c r="BJP85" s="50"/>
      <c r="BJQ85" s="50"/>
      <c r="BJR85" s="50"/>
      <c r="BJS85" s="50"/>
      <c r="BJT85" s="50"/>
      <c r="BJU85" s="50"/>
      <c r="BJV85" s="50"/>
      <c r="BJW85" s="50"/>
      <c r="BJX85" s="50"/>
      <c r="BJY85" s="50"/>
      <c r="BJZ85" s="50"/>
      <c r="BKA85" s="50"/>
      <c r="BKB85" s="50"/>
      <c r="BKC85" s="50"/>
      <c r="BKD85" s="50"/>
      <c r="BKE85" s="50"/>
      <c r="BKF85" s="50"/>
      <c r="BKG85" s="50"/>
      <c r="BKH85" s="50"/>
      <c r="BKI85" s="50"/>
      <c r="BKJ85" s="50"/>
      <c r="BKK85" s="50"/>
      <c r="BKL85" s="50"/>
      <c r="BKM85" s="50"/>
      <c r="BKN85" s="50"/>
      <c r="BKO85" s="50"/>
      <c r="BKP85" s="50"/>
      <c r="BKQ85" s="50"/>
      <c r="BKR85" s="50"/>
      <c r="BKS85" s="50"/>
      <c r="BKT85" s="50"/>
      <c r="BKU85" s="50"/>
      <c r="BKV85" s="50"/>
      <c r="BKW85" s="50"/>
      <c r="BKX85" s="50"/>
      <c r="BKY85" s="50"/>
      <c r="BKZ85" s="50"/>
      <c r="BLA85" s="50"/>
      <c r="BLB85" s="50"/>
      <c r="BLC85" s="50"/>
      <c r="BLD85" s="50"/>
      <c r="BLE85" s="50"/>
      <c r="BLF85" s="50"/>
      <c r="BLG85" s="50"/>
      <c r="BLH85" s="50"/>
      <c r="BLI85" s="50"/>
      <c r="BLJ85" s="50"/>
      <c r="BLK85" s="50"/>
      <c r="BLL85" s="50"/>
      <c r="BLM85" s="50"/>
      <c r="BLN85" s="50"/>
      <c r="BLO85" s="50"/>
      <c r="BLP85" s="50"/>
      <c r="BLQ85" s="50"/>
      <c r="BLR85" s="50"/>
      <c r="BLS85" s="50"/>
      <c r="BLT85" s="50"/>
      <c r="BLU85" s="50"/>
      <c r="BLV85" s="50"/>
      <c r="BLW85" s="50"/>
      <c r="BLX85" s="50"/>
      <c r="BLY85" s="50"/>
      <c r="BLZ85" s="50"/>
      <c r="BMA85" s="50"/>
      <c r="BMB85" s="50"/>
      <c r="BMC85" s="50"/>
      <c r="BMD85" s="50"/>
      <c r="BME85" s="50"/>
      <c r="BMF85" s="50"/>
      <c r="BMG85" s="50"/>
      <c r="BMH85" s="50"/>
      <c r="BMI85" s="50"/>
      <c r="BMJ85" s="50"/>
      <c r="BMK85" s="50"/>
      <c r="BML85" s="50"/>
      <c r="BMM85" s="50"/>
      <c r="BMN85" s="50"/>
      <c r="BMO85" s="50"/>
      <c r="BMP85" s="50"/>
      <c r="BMQ85" s="50"/>
      <c r="BMR85" s="50"/>
      <c r="BMS85" s="50"/>
      <c r="BMT85" s="50"/>
      <c r="BMU85" s="50"/>
      <c r="BMV85" s="50"/>
      <c r="BMW85" s="50"/>
      <c r="BMX85" s="50"/>
      <c r="BMY85" s="50"/>
      <c r="BMZ85" s="50"/>
      <c r="BNA85" s="50"/>
      <c r="BNB85" s="50"/>
      <c r="BNC85" s="50"/>
      <c r="BND85" s="50"/>
      <c r="BNE85" s="50"/>
      <c r="BNF85" s="50"/>
      <c r="BNG85" s="50"/>
      <c r="BNH85" s="50"/>
      <c r="BNI85" s="50"/>
      <c r="BNJ85" s="50"/>
      <c r="BNK85" s="50"/>
      <c r="BNL85" s="50"/>
      <c r="BNM85" s="50"/>
      <c r="BNN85" s="50"/>
      <c r="BNO85" s="50"/>
      <c r="BNP85" s="50"/>
      <c r="BNQ85" s="50"/>
      <c r="BNR85" s="50"/>
      <c r="BNS85" s="50"/>
      <c r="BNT85" s="50"/>
      <c r="BNU85" s="50"/>
      <c r="BNV85" s="50"/>
      <c r="BNW85" s="50"/>
      <c r="BNX85" s="50"/>
      <c r="BNY85" s="50"/>
      <c r="BNZ85" s="50"/>
      <c r="BOA85" s="50"/>
      <c r="BOB85" s="50"/>
      <c r="BOC85" s="50"/>
      <c r="BOD85" s="50"/>
      <c r="BOE85" s="50"/>
      <c r="BOF85" s="50"/>
      <c r="BOG85" s="50"/>
      <c r="BOH85" s="50"/>
      <c r="BOI85" s="50"/>
      <c r="BOJ85" s="50"/>
      <c r="BOK85" s="50"/>
      <c r="BOL85" s="50"/>
      <c r="BOM85" s="50"/>
      <c r="BON85" s="50"/>
      <c r="BOO85" s="50"/>
      <c r="BOP85" s="50"/>
      <c r="BOQ85" s="50"/>
      <c r="BOR85" s="50"/>
      <c r="BOS85" s="50"/>
      <c r="BOT85" s="50"/>
      <c r="BOU85" s="50"/>
      <c r="BOV85" s="50"/>
      <c r="BOW85" s="50"/>
      <c r="BOX85" s="50"/>
      <c r="BOY85" s="50"/>
      <c r="BOZ85" s="50"/>
      <c r="BPA85" s="50"/>
      <c r="BPB85" s="50"/>
      <c r="BPC85" s="50"/>
      <c r="BPD85" s="50"/>
      <c r="BPE85" s="50"/>
      <c r="BPF85" s="50"/>
      <c r="BPG85" s="50"/>
      <c r="BPH85" s="50"/>
      <c r="BPI85" s="50"/>
      <c r="BPJ85" s="50"/>
      <c r="BPK85" s="50"/>
      <c r="BPL85" s="50"/>
      <c r="BPM85" s="50"/>
      <c r="BPN85" s="50"/>
      <c r="BPO85" s="50"/>
      <c r="BPP85" s="50"/>
      <c r="BPQ85" s="50"/>
      <c r="BPR85" s="50"/>
      <c r="BPS85" s="50"/>
      <c r="BPT85" s="50"/>
      <c r="BPU85" s="50"/>
      <c r="BPV85" s="50"/>
      <c r="BPW85" s="50"/>
      <c r="BPX85" s="50"/>
      <c r="BPY85" s="50"/>
      <c r="BPZ85" s="50"/>
      <c r="BQA85" s="50"/>
      <c r="BQB85" s="50"/>
      <c r="BQC85" s="50"/>
      <c r="BQD85" s="50"/>
      <c r="BQE85" s="50"/>
      <c r="BQF85" s="50"/>
      <c r="BQG85" s="50"/>
      <c r="BQH85" s="50"/>
      <c r="BQI85" s="50"/>
      <c r="BQJ85" s="50"/>
      <c r="BQK85" s="50"/>
      <c r="BQL85" s="50"/>
      <c r="BQM85" s="50"/>
      <c r="BQN85" s="50"/>
      <c r="BQO85" s="50"/>
      <c r="BQP85" s="50"/>
      <c r="BQQ85" s="50"/>
      <c r="BQR85" s="50"/>
      <c r="BQS85" s="50"/>
      <c r="BQT85" s="50"/>
      <c r="BQU85" s="50"/>
      <c r="BQV85" s="50"/>
      <c r="BQW85" s="50"/>
      <c r="BQX85" s="50"/>
      <c r="BQY85" s="50"/>
      <c r="BQZ85" s="50"/>
      <c r="BRA85" s="50"/>
      <c r="BRB85" s="50"/>
      <c r="BRC85" s="50"/>
      <c r="BRD85" s="50"/>
      <c r="BRE85" s="50"/>
      <c r="BRF85" s="50"/>
      <c r="BRG85" s="50"/>
      <c r="BRH85" s="50"/>
      <c r="BRI85" s="50"/>
      <c r="BRJ85" s="50"/>
      <c r="BRK85" s="50"/>
      <c r="BRL85" s="50"/>
      <c r="BRM85" s="50"/>
      <c r="BRN85" s="50"/>
      <c r="BRO85" s="50"/>
      <c r="BRP85" s="50"/>
      <c r="BRQ85" s="50"/>
      <c r="BRR85" s="50"/>
      <c r="BRS85" s="50"/>
      <c r="BRT85" s="50"/>
      <c r="BRU85" s="50"/>
      <c r="BRV85" s="50"/>
      <c r="BRW85" s="50"/>
      <c r="BRX85" s="50"/>
      <c r="BRY85" s="50"/>
      <c r="BRZ85" s="50"/>
      <c r="BSA85" s="50"/>
      <c r="BSB85" s="50"/>
      <c r="BSC85" s="50"/>
      <c r="BSD85" s="50"/>
      <c r="BSE85" s="50"/>
      <c r="BSF85" s="50"/>
      <c r="BSG85" s="50"/>
      <c r="BSH85" s="50"/>
      <c r="BSI85" s="50"/>
      <c r="BSJ85" s="50"/>
      <c r="BSK85" s="50"/>
      <c r="BSL85" s="50"/>
      <c r="BSM85" s="50"/>
      <c r="BSN85" s="50"/>
      <c r="BSO85" s="50"/>
      <c r="BSP85" s="50"/>
      <c r="BSQ85" s="50"/>
      <c r="BSR85" s="50"/>
      <c r="BSS85" s="50"/>
      <c r="BST85" s="50"/>
      <c r="BSU85" s="50"/>
      <c r="BSV85" s="50"/>
      <c r="BSW85" s="50"/>
      <c r="BSX85" s="50"/>
      <c r="BSY85" s="50"/>
      <c r="BSZ85" s="50"/>
      <c r="BTA85" s="50"/>
      <c r="BTB85" s="50"/>
      <c r="BTC85" s="50"/>
      <c r="BTD85" s="50"/>
      <c r="BTE85" s="50"/>
      <c r="BTF85" s="50"/>
      <c r="BTG85" s="50"/>
      <c r="BTH85" s="50"/>
      <c r="BTI85" s="50"/>
      <c r="BTJ85" s="50"/>
      <c r="BTK85" s="50"/>
      <c r="BTL85" s="50"/>
      <c r="BTM85" s="50"/>
      <c r="BTN85" s="50"/>
      <c r="BTO85" s="50"/>
      <c r="BTP85" s="50"/>
      <c r="BTQ85" s="50"/>
      <c r="BTR85" s="50"/>
      <c r="BTS85" s="50"/>
      <c r="BTT85" s="50"/>
      <c r="BTU85" s="50"/>
      <c r="BTV85" s="50"/>
      <c r="BTW85" s="50"/>
      <c r="BTX85" s="50"/>
      <c r="BTY85" s="50"/>
      <c r="BTZ85" s="50"/>
      <c r="BUA85" s="50"/>
      <c r="BUB85" s="50"/>
      <c r="BUC85" s="50"/>
      <c r="BUD85" s="50"/>
      <c r="BUE85" s="50"/>
      <c r="BUF85" s="50"/>
      <c r="BUG85" s="50"/>
      <c r="BUH85" s="50"/>
      <c r="BUI85" s="50"/>
      <c r="BUJ85" s="50"/>
      <c r="BUK85" s="50"/>
      <c r="BUL85" s="50"/>
      <c r="BUM85" s="50"/>
      <c r="BUN85" s="50"/>
      <c r="BUO85" s="50"/>
      <c r="BUP85" s="50"/>
      <c r="BUQ85" s="50"/>
      <c r="BUR85" s="50"/>
      <c r="BUS85" s="50"/>
      <c r="BUT85" s="50"/>
      <c r="BUU85" s="50"/>
      <c r="BUV85" s="50"/>
      <c r="BUW85" s="50"/>
      <c r="BUX85" s="50"/>
      <c r="BUY85" s="50"/>
      <c r="BUZ85" s="50"/>
      <c r="BVA85" s="50"/>
      <c r="BVB85" s="50"/>
      <c r="BVC85" s="50"/>
      <c r="BVD85" s="50"/>
      <c r="BVE85" s="50"/>
      <c r="BVF85" s="50"/>
      <c r="BVG85" s="50"/>
      <c r="BVH85" s="50"/>
      <c r="BVI85" s="50"/>
      <c r="BVJ85" s="50"/>
      <c r="BVK85" s="50"/>
      <c r="BVL85" s="50"/>
      <c r="BVM85" s="50"/>
      <c r="BVN85" s="50"/>
      <c r="BVO85" s="50"/>
      <c r="BVP85" s="50"/>
      <c r="BVQ85" s="50"/>
      <c r="BVR85" s="50"/>
      <c r="BVS85" s="50"/>
      <c r="BVT85" s="50"/>
      <c r="BVU85" s="50"/>
      <c r="BVV85" s="50"/>
      <c r="BVW85" s="50"/>
      <c r="BVX85" s="50"/>
      <c r="BVY85" s="50"/>
      <c r="BVZ85" s="50"/>
      <c r="BWA85" s="50"/>
      <c r="BWB85" s="50"/>
      <c r="BWC85" s="50"/>
      <c r="BWD85" s="50"/>
      <c r="BWE85" s="50"/>
      <c r="BWF85" s="50"/>
      <c r="BWG85" s="50"/>
      <c r="BWH85" s="50"/>
      <c r="BWI85" s="50"/>
      <c r="BWJ85" s="50"/>
      <c r="BWK85" s="50"/>
      <c r="BWL85" s="50"/>
      <c r="BWM85" s="50"/>
      <c r="BWN85" s="50"/>
      <c r="BWO85" s="50"/>
      <c r="BWP85" s="50"/>
      <c r="BWQ85" s="50"/>
      <c r="BWR85" s="50"/>
      <c r="BWS85" s="50"/>
      <c r="BWT85" s="50"/>
      <c r="BWU85" s="50"/>
      <c r="BWV85" s="50"/>
      <c r="BWW85" s="50"/>
      <c r="BWX85" s="50"/>
      <c r="BWY85" s="50"/>
      <c r="BWZ85" s="50"/>
      <c r="BXA85" s="50"/>
      <c r="BXB85" s="50"/>
      <c r="BXC85" s="50"/>
      <c r="BXD85" s="50"/>
      <c r="BXE85" s="50"/>
      <c r="BXF85" s="50"/>
      <c r="BXG85" s="50"/>
      <c r="BXH85" s="50"/>
      <c r="BXI85" s="50"/>
      <c r="BXJ85" s="50"/>
      <c r="BXK85" s="50"/>
      <c r="BXL85" s="50"/>
      <c r="BXM85" s="50"/>
      <c r="BXN85" s="50"/>
      <c r="BXO85" s="50"/>
      <c r="BXP85" s="50"/>
      <c r="BXQ85" s="50"/>
      <c r="BXR85" s="50"/>
      <c r="BXS85" s="50"/>
      <c r="BXT85" s="50"/>
      <c r="BXU85" s="50"/>
      <c r="BXV85" s="50"/>
      <c r="BXW85" s="50"/>
      <c r="BXX85" s="50"/>
      <c r="BXY85" s="50"/>
      <c r="BXZ85" s="50"/>
      <c r="BYA85" s="50"/>
      <c r="BYB85" s="50"/>
      <c r="BYC85" s="50"/>
      <c r="BYD85" s="50"/>
      <c r="BYE85" s="50"/>
      <c r="BYF85" s="50"/>
      <c r="BYG85" s="50"/>
      <c r="BYH85" s="50"/>
      <c r="BYI85" s="50"/>
      <c r="BYJ85" s="50"/>
      <c r="BYK85" s="50"/>
      <c r="BYL85" s="50"/>
      <c r="BYM85" s="50"/>
      <c r="BYN85" s="50"/>
      <c r="BYO85" s="50"/>
      <c r="BYP85" s="50"/>
      <c r="BYQ85" s="50"/>
      <c r="BYR85" s="50"/>
      <c r="BYS85" s="50"/>
      <c r="BYT85" s="50"/>
      <c r="BYU85" s="50"/>
      <c r="BYV85" s="50"/>
      <c r="BYW85" s="50"/>
      <c r="BYX85" s="50"/>
      <c r="BYY85" s="50"/>
      <c r="BYZ85" s="50"/>
      <c r="BZA85" s="50"/>
      <c r="BZB85" s="50"/>
      <c r="BZC85" s="50"/>
      <c r="BZD85" s="50"/>
      <c r="BZE85" s="50"/>
      <c r="BZF85" s="50"/>
      <c r="BZG85" s="50"/>
      <c r="BZH85" s="50"/>
      <c r="BZI85" s="50"/>
      <c r="BZJ85" s="50"/>
      <c r="BZK85" s="50"/>
      <c r="BZL85" s="50"/>
      <c r="BZM85" s="50"/>
      <c r="BZN85" s="50"/>
      <c r="BZO85" s="50"/>
      <c r="BZP85" s="50"/>
      <c r="BZQ85" s="50"/>
      <c r="BZR85" s="50"/>
      <c r="BZS85" s="50"/>
      <c r="BZT85" s="50"/>
      <c r="BZU85" s="50"/>
      <c r="BZV85" s="50"/>
      <c r="BZW85" s="50"/>
      <c r="BZX85" s="50"/>
      <c r="BZY85" s="50"/>
      <c r="BZZ85" s="50"/>
      <c r="CAA85" s="50"/>
      <c r="CAB85" s="50"/>
      <c r="CAC85" s="50"/>
      <c r="CAD85" s="50"/>
      <c r="CAE85" s="50"/>
      <c r="CAF85" s="50"/>
      <c r="CAG85" s="50"/>
      <c r="CAH85" s="50"/>
      <c r="CAI85" s="50"/>
      <c r="CAJ85" s="50"/>
      <c r="CAK85" s="50"/>
      <c r="CAL85" s="50"/>
      <c r="CAM85" s="50"/>
      <c r="CAN85" s="50"/>
      <c r="CAO85" s="50"/>
      <c r="CAP85" s="50"/>
      <c r="CAQ85" s="50"/>
      <c r="CAR85" s="50"/>
      <c r="CAS85" s="50"/>
      <c r="CAT85" s="50"/>
      <c r="CAU85" s="50"/>
      <c r="CAV85" s="50"/>
      <c r="CAW85" s="50"/>
      <c r="CAX85" s="50"/>
      <c r="CAY85" s="50"/>
      <c r="CAZ85" s="50"/>
      <c r="CBA85" s="50"/>
      <c r="CBB85" s="50"/>
      <c r="CBC85" s="50"/>
      <c r="CBD85" s="50"/>
      <c r="CBE85" s="50"/>
      <c r="CBF85" s="50"/>
      <c r="CBG85" s="50"/>
      <c r="CBH85" s="50"/>
      <c r="CBI85" s="50"/>
      <c r="CBJ85" s="50"/>
      <c r="CBK85" s="50"/>
      <c r="CBL85" s="50"/>
      <c r="CBM85" s="50"/>
      <c r="CBN85" s="50"/>
      <c r="CBO85" s="50"/>
      <c r="CBP85" s="50"/>
      <c r="CBQ85" s="50"/>
      <c r="CBR85" s="50"/>
      <c r="CBS85" s="50"/>
      <c r="CBT85" s="50"/>
      <c r="CBU85" s="50"/>
      <c r="CBV85" s="50"/>
      <c r="CBW85" s="50"/>
      <c r="CBX85" s="50"/>
      <c r="CBY85" s="50"/>
      <c r="CBZ85" s="50"/>
      <c r="CCA85" s="50"/>
      <c r="CCB85" s="50"/>
      <c r="CCC85" s="50"/>
      <c r="CCD85" s="50"/>
      <c r="CCE85" s="50"/>
      <c r="CCF85" s="50"/>
      <c r="CCG85" s="50"/>
      <c r="CCH85" s="50"/>
      <c r="CCI85" s="50"/>
      <c r="CCJ85" s="50"/>
      <c r="CCK85" s="50"/>
      <c r="CCL85" s="50"/>
      <c r="CCM85" s="50"/>
      <c r="CCN85" s="50"/>
      <c r="CCO85" s="50"/>
      <c r="CCP85" s="50"/>
      <c r="CCQ85" s="50"/>
      <c r="CCR85" s="50"/>
      <c r="CCS85" s="50"/>
      <c r="CCT85" s="50"/>
      <c r="CCU85" s="50"/>
      <c r="CCV85" s="50"/>
      <c r="CCW85" s="50"/>
      <c r="CCX85" s="50"/>
      <c r="CCY85" s="50"/>
      <c r="CCZ85" s="50"/>
      <c r="CDA85" s="50"/>
      <c r="CDB85" s="50"/>
      <c r="CDC85" s="50"/>
      <c r="CDD85" s="50"/>
      <c r="CDE85" s="50"/>
      <c r="CDF85" s="50"/>
      <c r="CDG85" s="50"/>
      <c r="CDH85" s="50"/>
      <c r="CDI85" s="50"/>
      <c r="CDJ85" s="50"/>
      <c r="CDK85" s="50"/>
      <c r="CDL85" s="50"/>
      <c r="CDM85" s="50"/>
      <c r="CDN85" s="50"/>
      <c r="CDO85" s="50"/>
      <c r="CDP85" s="50"/>
      <c r="CDQ85" s="50"/>
      <c r="CDR85" s="50"/>
      <c r="CDS85" s="50"/>
      <c r="CDT85" s="50"/>
      <c r="CDU85" s="50"/>
      <c r="CDV85" s="50"/>
      <c r="CDW85" s="50"/>
      <c r="CDX85" s="50"/>
      <c r="CDY85" s="50"/>
      <c r="CDZ85" s="50"/>
      <c r="CEA85" s="50"/>
      <c r="CEB85" s="50"/>
      <c r="CEC85" s="50"/>
      <c r="CED85" s="50"/>
      <c r="CEE85" s="50"/>
      <c r="CEF85" s="50"/>
      <c r="CEG85" s="50"/>
      <c r="CEH85" s="50"/>
      <c r="CEI85" s="50"/>
      <c r="CEJ85" s="50"/>
      <c r="CEK85" s="50"/>
      <c r="CEL85" s="50"/>
      <c r="CEM85" s="50"/>
      <c r="CEN85" s="50"/>
      <c r="CEO85" s="50"/>
      <c r="CEP85" s="50"/>
      <c r="CEQ85" s="50"/>
      <c r="CER85" s="50"/>
      <c r="CES85" s="50"/>
      <c r="CET85" s="50"/>
      <c r="CEU85" s="50"/>
      <c r="CEV85" s="50"/>
      <c r="CEW85" s="50"/>
      <c r="CEX85" s="50"/>
      <c r="CEY85" s="50"/>
      <c r="CEZ85" s="50"/>
      <c r="CFA85" s="50"/>
      <c r="CFB85" s="50"/>
      <c r="CFC85" s="50"/>
      <c r="CFD85" s="50"/>
      <c r="CFE85" s="50"/>
      <c r="CFF85" s="50"/>
      <c r="CFG85" s="50"/>
      <c r="CFH85" s="50"/>
      <c r="CFI85" s="50"/>
      <c r="CFJ85" s="50"/>
      <c r="CFK85" s="50"/>
      <c r="CFL85" s="50"/>
      <c r="CFM85" s="50"/>
      <c r="CFN85" s="50"/>
      <c r="CFO85" s="50"/>
      <c r="CFP85" s="50"/>
      <c r="CFQ85" s="50"/>
      <c r="CFR85" s="50"/>
      <c r="CFS85" s="50"/>
      <c r="CFT85" s="50"/>
      <c r="CFU85" s="50"/>
      <c r="CFV85" s="50"/>
      <c r="CFW85" s="50"/>
      <c r="CFX85" s="50"/>
      <c r="CFY85" s="50"/>
      <c r="CFZ85" s="50"/>
      <c r="CGA85" s="50"/>
      <c r="CGB85" s="50"/>
      <c r="CGC85" s="50"/>
      <c r="CGD85" s="50"/>
      <c r="CGE85" s="50"/>
      <c r="CGF85" s="50"/>
      <c r="CGG85" s="50"/>
      <c r="CGH85" s="50"/>
      <c r="CGI85" s="50"/>
      <c r="CGJ85" s="50"/>
      <c r="CGK85" s="50"/>
      <c r="CGL85" s="50"/>
      <c r="CGM85" s="50"/>
      <c r="CGN85" s="50"/>
      <c r="CGO85" s="50"/>
      <c r="CGP85" s="50"/>
      <c r="CGQ85" s="50"/>
      <c r="CGR85" s="50"/>
      <c r="CGS85" s="50"/>
      <c r="CGT85" s="50"/>
      <c r="CGU85" s="50"/>
      <c r="CGV85" s="50"/>
      <c r="CGW85" s="50"/>
      <c r="CGX85" s="50"/>
      <c r="CGY85" s="50"/>
      <c r="CGZ85" s="50"/>
      <c r="CHA85" s="50"/>
      <c r="CHB85" s="50"/>
      <c r="CHC85" s="50"/>
      <c r="CHD85" s="50"/>
      <c r="CHE85" s="50"/>
      <c r="CHF85" s="50"/>
      <c r="CHG85" s="50"/>
      <c r="CHH85" s="50"/>
      <c r="CHI85" s="50"/>
      <c r="CHJ85" s="50"/>
      <c r="CHK85" s="50"/>
      <c r="CHL85" s="50"/>
      <c r="CHM85" s="50"/>
      <c r="CHN85" s="50"/>
      <c r="CHO85" s="50"/>
      <c r="CHP85" s="50"/>
      <c r="CHQ85" s="50"/>
      <c r="CHR85" s="50"/>
      <c r="CHS85" s="50"/>
      <c r="CHT85" s="50"/>
      <c r="CHU85" s="50"/>
      <c r="CHV85" s="50"/>
      <c r="CHW85" s="50"/>
      <c r="CHX85" s="50"/>
      <c r="CHY85" s="50"/>
      <c r="CHZ85" s="50"/>
      <c r="CIA85" s="50"/>
      <c r="CIB85" s="50"/>
      <c r="CIC85" s="50"/>
      <c r="CID85" s="50"/>
      <c r="CIE85" s="50"/>
      <c r="CIF85" s="50"/>
      <c r="CIG85" s="50"/>
      <c r="CIH85" s="50"/>
      <c r="CII85" s="50"/>
      <c r="CIJ85" s="50"/>
      <c r="CIK85" s="50"/>
      <c r="CIL85" s="50"/>
      <c r="CIM85" s="50"/>
      <c r="CIN85" s="50"/>
      <c r="CIO85" s="50"/>
      <c r="CIP85" s="50"/>
      <c r="CIQ85" s="50"/>
      <c r="CIR85" s="50"/>
      <c r="CIS85" s="50"/>
      <c r="CIT85" s="50"/>
      <c r="CIU85" s="50"/>
      <c r="CIV85" s="50"/>
      <c r="CIW85" s="50"/>
      <c r="CIX85" s="50"/>
      <c r="CIY85" s="50"/>
      <c r="CIZ85" s="50"/>
      <c r="CJA85" s="50"/>
      <c r="CJB85" s="50"/>
      <c r="CJC85" s="50"/>
      <c r="CJD85" s="50"/>
      <c r="CJE85" s="50"/>
      <c r="CJF85" s="50"/>
      <c r="CJG85" s="50"/>
      <c r="CJH85" s="50"/>
      <c r="CJI85" s="50"/>
      <c r="CJJ85" s="50"/>
      <c r="CJK85" s="50"/>
      <c r="CJL85" s="50"/>
      <c r="CJM85" s="50"/>
      <c r="CJN85" s="50"/>
      <c r="CJO85" s="50"/>
      <c r="CJP85" s="50"/>
      <c r="CJQ85" s="50"/>
      <c r="CJR85" s="50"/>
      <c r="CJS85" s="50"/>
      <c r="CJT85" s="50"/>
      <c r="CJU85" s="50"/>
      <c r="CJV85" s="50"/>
      <c r="CJW85" s="50"/>
      <c r="CJX85" s="50"/>
      <c r="CJY85" s="50"/>
      <c r="CJZ85" s="50"/>
      <c r="CKA85" s="50"/>
      <c r="CKB85" s="50"/>
      <c r="CKC85" s="50"/>
      <c r="CKD85" s="50"/>
      <c r="CKE85" s="50"/>
      <c r="CKF85" s="50"/>
      <c r="CKG85" s="50"/>
      <c r="CKH85" s="50"/>
      <c r="CKI85" s="50"/>
      <c r="CKJ85" s="50"/>
      <c r="CKK85" s="50"/>
      <c r="CKL85" s="50"/>
      <c r="CKM85" s="50"/>
      <c r="CKN85" s="50"/>
      <c r="CKO85" s="50"/>
      <c r="CKP85" s="50"/>
      <c r="CKQ85" s="50"/>
      <c r="CKR85" s="50"/>
      <c r="CKS85" s="50"/>
      <c r="CKT85" s="50"/>
      <c r="CKU85" s="50"/>
      <c r="CKV85" s="50"/>
      <c r="CKW85" s="50"/>
      <c r="CKX85" s="50"/>
      <c r="CKY85" s="50"/>
      <c r="CKZ85" s="50"/>
      <c r="CLA85" s="50"/>
      <c r="CLB85" s="50"/>
      <c r="CLC85" s="50"/>
      <c r="CLD85" s="50"/>
      <c r="CLE85" s="50"/>
      <c r="CLF85" s="50"/>
      <c r="CLG85" s="50"/>
      <c r="CLH85" s="50"/>
      <c r="CLI85" s="50"/>
      <c r="CLJ85" s="50"/>
      <c r="CLK85" s="50"/>
      <c r="CLL85" s="50"/>
      <c r="CLM85" s="50"/>
      <c r="CLN85" s="50"/>
      <c r="CLO85" s="50"/>
      <c r="CLP85" s="50"/>
      <c r="CLQ85" s="50"/>
      <c r="CLR85" s="50"/>
      <c r="CLS85" s="50"/>
      <c r="CLT85" s="50"/>
      <c r="CLU85" s="50"/>
      <c r="CLV85" s="50"/>
      <c r="CLW85" s="50"/>
      <c r="CLX85" s="50"/>
      <c r="CLY85" s="50"/>
      <c r="CLZ85" s="50"/>
      <c r="CMA85" s="50"/>
      <c r="CMB85" s="50"/>
      <c r="CMC85" s="50"/>
      <c r="CMD85" s="50"/>
      <c r="CME85" s="50"/>
      <c r="CMF85" s="50"/>
      <c r="CMG85" s="50"/>
      <c r="CMH85" s="50"/>
      <c r="CMI85" s="50"/>
      <c r="CMJ85" s="50"/>
      <c r="CMK85" s="50"/>
      <c r="CML85" s="50"/>
      <c r="CMM85" s="50"/>
      <c r="CMN85" s="50"/>
      <c r="CMO85" s="50"/>
      <c r="CMP85" s="50"/>
      <c r="CMQ85" s="50"/>
      <c r="CMR85" s="50"/>
      <c r="CMS85" s="50"/>
      <c r="CMT85" s="50"/>
      <c r="CMU85" s="50"/>
      <c r="CMV85" s="50"/>
      <c r="CMW85" s="50"/>
      <c r="CMX85" s="50"/>
      <c r="CMY85" s="50"/>
      <c r="CMZ85" s="50"/>
      <c r="CNA85" s="50"/>
      <c r="CNB85" s="50"/>
      <c r="CNC85" s="50"/>
      <c r="CND85" s="50"/>
      <c r="CNE85" s="50"/>
      <c r="CNF85" s="50"/>
      <c r="CNG85" s="50"/>
      <c r="CNH85" s="50"/>
      <c r="CNI85" s="50"/>
      <c r="CNJ85" s="50"/>
      <c r="CNK85" s="50"/>
      <c r="CNL85" s="50"/>
      <c r="CNM85" s="50"/>
      <c r="CNN85" s="50"/>
      <c r="CNO85" s="50"/>
      <c r="CNP85" s="50"/>
      <c r="CNQ85" s="50"/>
      <c r="CNR85" s="50"/>
      <c r="CNS85" s="50"/>
      <c r="CNT85" s="50"/>
      <c r="CNU85" s="50"/>
      <c r="CNV85" s="50"/>
      <c r="CNW85" s="50"/>
      <c r="CNX85" s="50"/>
      <c r="CNY85" s="50"/>
      <c r="CNZ85" s="50"/>
      <c r="COA85" s="50"/>
      <c r="COB85" s="50"/>
      <c r="COC85" s="50"/>
      <c r="COD85" s="50"/>
      <c r="COE85" s="50"/>
      <c r="COF85" s="50"/>
      <c r="COG85" s="50"/>
      <c r="COH85" s="50"/>
      <c r="COI85" s="50"/>
      <c r="COJ85" s="50"/>
      <c r="COK85" s="50"/>
      <c r="COL85" s="50"/>
      <c r="COM85" s="50"/>
      <c r="CON85" s="50"/>
      <c r="COO85" s="50"/>
      <c r="COP85" s="50"/>
      <c r="COQ85" s="50"/>
      <c r="COR85" s="50"/>
      <c r="COS85" s="50"/>
      <c r="COT85" s="50"/>
      <c r="COU85" s="50"/>
      <c r="COV85" s="50"/>
      <c r="COW85" s="50"/>
      <c r="COX85" s="50"/>
      <c r="COY85" s="50"/>
      <c r="COZ85" s="50"/>
      <c r="CPA85" s="50"/>
      <c r="CPB85" s="50"/>
      <c r="CPC85" s="50"/>
      <c r="CPD85" s="50"/>
      <c r="CPE85" s="50"/>
      <c r="CPF85" s="50"/>
      <c r="CPG85" s="50"/>
      <c r="CPH85" s="50"/>
      <c r="CPI85" s="50"/>
      <c r="CPJ85" s="50"/>
      <c r="CPK85" s="50"/>
      <c r="CPL85" s="50"/>
      <c r="CPM85" s="50"/>
      <c r="CPN85" s="50"/>
      <c r="CPO85" s="50"/>
      <c r="CPP85" s="50"/>
      <c r="CPQ85" s="50"/>
      <c r="CPR85" s="50"/>
      <c r="CPS85" s="50"/>
      <c r="CPT85" s="50"/>
      <c r="CPU85" s="50"/>
      <c r="CPV85" s="50"/>
      <c r="CPW85" s="50"/>
      <c r="CPX85" s="50"/>
      <c r="CPY85" s="50"/>
      <c r="CPZ85" s="50"/>
      <c r="CQA85" s="50"/>
      <c r="CQB85" s="50"/>
      <c r="CQC85" s="50"/>
      <c r="CQD85" s="50"/>
      <c r="CQE85" s="50"/>
      <c r="CQF85" s="50"/>
      <c r="CQG85" s="50"/>
      <c r="CQH85" s="50"/>
      <c r="CQI85" s="50"/>
      <c r="CQJ85" s="50"/>
      <c r="CQK85" s="50"/>
      <c r="CQL85" s="50"/>
      <c r="CQM85" s="50"/>
      <c r="CQN85" s="50"/>
      <c r="CQO85" s="50"/>
      <c r="CQP85" s="50"/>
      <c r="CQQ85" s="50"/>
      <c r="CQR85" s="50"/>
      <c r="CQS85" s="50"/>
      <c r="CQT85" s="50"/>
      <c r="CQU85" s="50"/>
      <c r="CQV85" s="50"/>
      <c r="CQW85" s="50"/>
      <c r="CQX85" s="50"/>
      <c r="CQY85" s="50"/>
      <c r="CQZ85" s="50"/>
      <c r="CRA85" s="50"/>
      <c r="CRB85" s="50"/>
      <c r="CRC85" s="50"/>
      <c r="CRD85" s="50"/>
      <c r="CRE85" s="50"/>
      <c r="CRF85" s="50"/>
      <c r="CRG85" s="50"/>
      <c r="CRH85" s="50"/>
      <c r="CRI85" s="50"/>
      <c r="CRJ85" s="50"/>
      <c r="CRK85" s="50"/>
      <c r="CRL85" s="50"/>
      <c r="CRM85" s="50"/>
      <c r="CRN85" s="50"/>
      <c r="CRO85" s="50"/>
      <c r="CRP85" s="50"/>
      <c r="CRQ85" s="50"/>
      <c r="CRR85" s="50"/>
      <c r="CRS85" s="50"/>
      <c r="CRT85" s="50"/>
      <c r="CRU85" s="50"/>
      <c r="CRV85" s="50"/>
      <c r="CRW85" s="50"/>
      <c r="CRX85" s="50"/>
      <c r="CRY85" s="50"/>
      <c r="CRZ85" s="50"/>
      <c r="CSA85" s="50"/>
      <c r="CSB85" s="50"/>
      <c r="CSC85" s="50"/>
      <c r="CSD85" s="50"/>
      <c r="CSE85" s="50"/>
      <c r="CSF85" s="50"/>
      <c r="CSG85" s="50"/>
      <c r="CSH85" s="50"/>
      <c r="CSI85" s="50"/>
      <c r="CSJ85" s="50"/>
      <c r="CSK85" s="50"/>
      <c r="CSL85" s="50"/>
      <c r="CSM85" s="50"/>
      <c r="CSN85" s="50"/>
      <c r="CSO85" s="50"/>
      <c r="CSP85" s="50"/>
      <c r="CSQ85" s="50"/>
      <c r="CSR85" s="50"/>
      <c r="CSS85" s="50"/>
      <c r="CST85" s="50"/>
      <c r="CSU85" s="50"/>
      <c r="CSV85" s="50"/>
      <c r="CSW85" s="50"/>
      <c r="CSX85" s="50"/>
      <c r="CSY85" s="50"/>
      <c r="CSZ85" s="50"/>
      <c r="CTA85" s="50"/>
      <c r="CTB85" s="50"/>
      <c r="CTC85" s="50"/>
      <c r="CTD85" s="50"/>
      <c r="CTE85" s="50"/>
      <c r="CTF85" s="50"/>
      <c r="CTG85" s="50"/>
      <c r="CTH85" s="50"/>
      <c r="CTI85" s="50"/>
      <c r="CTJ85" s="50"/>
      <c r="CTK85" s="50"/>
      <c r="CTL85" s="50"/>
      <c r="CTM85" s="50"/>
      <c r="CTN85" s="50"/>
      <c r="CTO85" s="50"/>
      <c r="CTP85" s="50"/>
      <c r="CTQ85" s="50"/>
      <c r="CTR85" s="50"/>
      <c r="CTS85" s="50"/>
      <c r="CTT85" s="50"/>
      <c r="CTU85" s="50"/>
      <c r="CTV85" s="50"/>
      <c r="CTW85" s="50"/>
      <c r="CTX85" s="50"/>
      <c r="CTY85" s="50"/>
      <c r="CTZ85" s="50"/>
      <c r="CUA85" s="50"/>
      <c r="CUB85" s="50"/>
      <c r="CUC85" s="50"/>
      <c r="CUD85" s="50"/>
      <c r="CUE85" s="50"/>
      <c r="CUF85" s="50"/>
      <c r="CUG85" s="50"/>
      <c r="CUH85" s="50"/>
      <c r="CUI85" s="50"/>
      <c r="CUJ85" s="50"/>
      <c r="CUK85" s="50"/>
      <c r="CUL85" s="50"/>
      <c r="CUM85" s="50"/>
      <c r="CUN85" s="50"/>
      <c r="CUO85" s="50"/>
      <c r="CUP85" s="50"/>
      <c r="CUQ85" s="50"/>
      <c r="CUR85" s="50"/>
      <c r="CUS85" s="50"/>
      <c r="CUT85" s="50"/>
      <c r="CUU85" s="50"/>
      <c r="CUV85" s="50"/>
      <c r="CUW85" s="50"/>
      <c r="CUX85" s="50"/>
      <c r="CUY85" s="50"/>
      <c r="CUZ85" s="50"/>
      <c r="CVA85" s="50"/>
      <c r="CVB85" s="50"/>
      <c r="CVC85" s="50"/>
      <c r="CVD85" s="50"/>
      <c r="CVE85" s="50"/>
      <c r="CVF85" s="50"/>
      <c r="CVG85" s="50"/>
      <c r="CVH85" s="50"/>
      <c r="CVI85" s="50"/>
      <c r="CVJ85" s="50"/>
      <c r="CVK85" s="50"/>
      <c r="CVL85" s="50"/>
      <c r="CVM85" s="50"/>
      <c r="CVN85" s="50"/>
      <c r="CVO85" s="50"/>
      <c r="CVP85" s="50"/>
      <c r="CVQ85" s="50"/>
      <c r="CVR85" s="50"/>
      <c r="CVS85" s="50"/>
      <c r="CVT85" s="50"/>
      <c r="CVU85" s="50"/>
      <c r="CVV85" s="50"/>
      <c r="CVW85" s="50"/>
      <c r="CVX85" s="50"/>
      <c r="CVY85" s="50"/>
      <c r="CVZ85" s="50"/>
      <c r="CWA85" s="50"/>
      <c r="CWB85" s="50"/>
      <c r="CWC85" s="50"/>
      <c r="CWD85" s="50"/>
      <c r="CWE85" s="50"/>
      <c r="CWF85" s="50"/>
      <c r="CWG85" s="50"/>
      <c r="CWH85" s="50"/>
      <c r="CWI85" s="50"/>
      <c r="CWJ85" s="50"/>
      <c r="CWK85" s="50"/>
      <c r="CWL85" s="50"/>
      <c r="CWM85" s="50"/>
      <c r="CWN85" s="50"/>
      <c r="CWO85" s="50"/>
      <c r="CWP85" s="50"/>
      <c r="CWQ85" s="50"/>
      <c r="CWR85" s="50"/>
      <c r="CWS85" s="50"/>
      <c r="CWT85" s="50"/>
      <c r="CWU85" s="50"/>
      <c r="CWV85" s="50"/>
      <c r="CWW85" s="50"/>
      <c r="CWX85" s="50"/>
      <c r="CWY85" s="50"/>
      <c r="CWZ85" s="50"/>
      <c r="CXA85" s="50"/>
      <c r="CXB85" s="50"/>
      <c r="CXC85" s="50"/>
      <c r="CXD85" s="50"/>
      <c r="CXE85" s="50"/>
      <c r="CXF85" s="50"/>
      <c r="CXG85" s="50"/>
      <c r="CXH85" s="50"/>
      <c r="CXI85" s="50"/>
      <c r="CXJ85" s="50"/>
      <c r="CXK85" s="50"/>
      <c r="CXL85" s="50"/>
      <c r="CXM85" s="50"/>
      <c r="CXN85" s="50"/>
      <c r="CXO85" s="50"/>
      <c r="CXP85" s="50"/>
      <c r="CXQ85" s="50"/>
      <c r="CXR85" s="50"/>
      <c r="CXS85" s="50"/>
      <c r="CXT85" s="50"/>
      <c r="CXU85" s="50"/>
      <c r="CXV85" s="50"/>
      <c r="CXW85" s="50"/>
      <c r="CXX85" s="50"/>
      <c r="CXY85" s="50"/>
      <c r="CXZ85" s="50"/>
      <c r="CYA85" s="50"/>
      <c r="CYB85" s="50"/>
      <c r="CYC85" s="50"/>
      <c r="CYD85" s="50"/>
      <c r="CYE85" s="50"/>
      <c r="CYF85" s="50"/>
      <c r="CYG85" s="50"/>
      <c r="CYH85" s="50"/>
      <c r="CYI85" s="50"/>
      <c r="CYJ85" s="50"/>
      <c r="CYK85" s="50"/>
      <c r="CYL85" s="50"/>
      <c r="CYM85" s="50"/>
      <c r="CYN85" s="50"/>
      <c r="CYO85" s="50"/>
      <c r="CYP85" s="50"/>
      <c r="CYQ85" s="50"/>
      <c r="CYR85" s="50"/>
      <c r="CYS85" s="50"/>
      <c r="CYT85" s="50"/>
      <c r="CYU85" s="50"/>
      <c r="CYV85" s="50"/>
      <c r="CYW85" s="50"/>
      <c r="CYX85" s="50"/>
      <c r="CYY85" s="50"/>
      <c r="CYZ85" s="50"/>
      <c r="CZA85" s="50"/>
      <c r="CZB85" s="50"/>
      <c r="CZC85" s="50"/>
      <c r="CZD85" s="50"/>
      <c r="CZE85" s="50"/>
      <c r="CZF85" s="50"/>
      <c r="CZG85" s="50"/>
      <c r="CZH85" s="50"/>
      <c r="CZI85" s="50"/>
      <c r="CZJ85" s="50"/>
      <c r="CZK85" s="50"/>
      <c r="CZL85" s="50"/>
      <c r="CZM85" s="50"/>
      <c r="CZN85" s="50"/>
      <c r="CZO85" s="50"/>
      <c r="CZP85" s="50"/>
      <c r="CZQ85" s="50"/>
      <c r="CZR85" s="50"/>
      <c r="CZS85" s="50"/>
      <c r="CZT85" s="50"/>
      <c r="CZU85" s="50"/>
      <c r="CZV85" s="50"/>
      <c r="CZW85" s="50"/>
      <c r="CZX85" s="50"/>
      <c r="CZY85" s="50"/>
      <c r="CZZ85" s="50"/>
      <c r="DAA85" s="50"/>
      <c r="DAB85" s="50"/>
      <c r="DAC85" s="50"/>
      <c r="DAD85" s="50"/>
      <c r="DAE85" s="50"/>
      <c r="DAF85" s="50"/>
      <c r="DAG85" s="50"/>
      <c r="DAH85" s="50"/>
      <c r="DAI85" s="50"/>
      <c r="DAJ85" s="50"/>
      <c r="DAK85" s="50"/>
      <c r="DAL85" s="50"/>
      <c r="DAM85" s="50"/>
      <c r="DAN85" s="50"/>
      <c r="DAO85" s="50"/>
      <c r="DAP85" s="50"/>
      <c r="DAQ85" s="50"/>
      <c r="DAR85" s="50"/>
      <c r="DAS85" s="50"/>
      <c r="DAT85" s="50"/>
      <c r="DAU85" s="50"/>
      <c r="DAV85" s="50"/>
      <c r="DAW85" s="50"/>
      <c r="DAX85" s="50"/>
      <c r="DAY85" s="50"/>
      <c r="DAZ85" s="50"/>
      <c r="DBA85" s="50"/>
      <c r="DBB85" s="50"/>
      <c r="DBC85" s="50"/>
      <c r="DBD85" s="50"/>
      <c r="DBE85" s="50"/>
      <c r="DBF85" s="50"/>
      <c r="DBG85" s="50"/>
      <c r="DBH85" s="50"/>
      <c r="DBI85" s="50"/>
      <c r="DBJ85" s="50"/>
      <c r="DBK85" s="50"/>
      <c r="DBL85" s="50"/>
      <c r="DBM85" s="50"/>
      <c r="DBN85" s="50"/>
      <c r="DBO85" s="50"/>
      <c r="DBP85" s="50"/>
      <c r="DBQ85" s="50"/>
      <c r="DBR85" s="50"/>
      <c r="DBS85" s="50"/>
      <c r="DBT85" s="50"/>
      <c r="DBU85" s="50"/>
      <c r="DBV85" s="50"/>
      <c r="DBW85" s="50"/>
      <c r="DBX85" s="50"/>
      <c r="DBY85" s="50"/>
      <c r="DBZ85" s="50"/>
      <c r="DCA85" s="50"/>
      <c r="DCB85" s="50"/>
      <c r="DCC85" s="50"/>
      <c r="DCD85" s="50"/>
      <c r="DCE85" s="50"/>
      <c r="DCF85" s="50"/>
      <c r="DCG85" s="50"/>
      <c r="DCH85" s="50"/>
      <c r="DCI85" s="50"/>
      <c r="DCJ85" s="50"/>
      <c r="DCK85" s="50"/>
      <c r="DCL85" s="50"/>
      <c r="DCM85" s="50"/>
      <c r="DCN85" s="50"/>
      <c r="DCO85" s="50"/>
      <c r="DCP85" s="50"/>
      <c r="DCQ85" s="50"/>
      <c r="DCR85" s="50"/>
      <c r="DCS85" s="50"/>
      <c r="DCT85" s="50"/>
      <c r="DCU85" s="50"/>
      <c r="DCV85" s="50"/>
      <c r="DCW85" s="50"/>
      <c r="DCX85" s="50"/>
      <c r="DCY85" s="50"/>
      <c r="DCZ85" s="50"/>
      <c r="DDA85" s="50"/>
      <c r="DDB85" s="50"/>
      <c r="DDC85" s="50"/>
      <c r="DDD85" s="50"/>
      <c r="DDE85" s="50"/>
      <c r="DDF85" s="50"/>
      <c r="DDG85" s="50"/>
      <c r="DDH85" s="50"/>
      <c r="DDI85" s="50"/>
      <c r="DDJ85" s="50"/>
      <c r="DDK85" s="50"/>
      <c r="DDL85" s="50"/>
      <c r="DDM85" s="50"/>
      <c r="DDN85" s="50"/>
      <c r="DDO85" s="50"/>
      <c r="DDP85" s="50"/>
      <c r="DDQ85" s="50"/>
      <c r="DDR85" s="50"/>
      <c r="DDS85" s="50"/>
      <c r="DDT85" s="50"/>
      <c r="DDU85" s="50"/>
      <c r="DDV85" s="50"/>
      <c r="DDW85" s="50"/>
      <c r="DDX85" s="50"/>
      <c r="DDY85" s="50"/>
      <c r="DDZ85" s="50"/>
      <c r="DEA85" s="50"/>
      <c r="DEB85" s="50"/>
      <c r="DEC85" s="50"/>
      <c r="DED85" s="50"/>
      <c r="DEE85" s="50"/>
      <c r="DEF85" s="50"/>
      <c r="DEG85" s="50"/>
      <c r="DEH85" s="50"/>
      <c r="DEI85" s="50"/>
      <c r="DEJ85" s="50"/>
      <c r="DEK85" s="50"/>
      <c r="DEL85" s="50"/>
      <c r="DEM85" s="50"/>
      <c r="DEN85" s="50"/>
      <c r="DEO85" s="50"/>
      <c r="DEP85" s="50"/>
      <c r="DEQ85" s="50"/>
      <c r="DER85" s="50"/>
      <c r="DES85" s="50"/>
      <c r="DET85" s="50"/>
      <c r="DEU85" s="50"/>
      <c r="DEV85" s="50"/>
      <c r="DEW85" s="50"/>
      <c r="DEX85" s="50"/>
      <c r="DEY85" s="50"/>
      <c r="DEZ85" s="50"/>
      <c r="DFA85" s="50"/>
      <c r="DFB85" s="50"/>
      <c r="DFC85" s="50"/>
      <c r="DFD85" s="50"/>
      <c r="DFE85" s="50"/>
      <c r="DFF85" s="50"/>
      <c r="DFG85" s="50"/>
      <c r="DFH85" s="50"/>
      <c r="DFI85" s="50"/>
      <c r="DFJ85" s="50"/>
      <c r="DFK85" s="50"/>
      <c r="DFL85" s="50"/>
      <c r="DFM85" s="50"/>
      <c r="DFN85" s="50"/>
      <c r="DFO85" s="50"/>
      <c r="DFP85" s="50"/>
      <c r="DFQ85" s="50"/>
      <c r="DFR85" s="50"/>
      <c r="DFS85" s="50"/>
      <c r="DFT85" s="50"/>
      <c r="DFU85" s="50"/>
      <c r="DFV85" s="50"/>
      <c r="DFW85" s="50"/>
      <c r="DFX85" s="50"/>
      <c r="DFY85" s="50"/>
      <c r="DFZ85" s="50"/>
      <c r="DGA85" s="50"/>
      <c r="DGB85" s="50"/>
      <c r="DGC85" s="50"/>
      <c r="DGD85" s="50"/>
      <c r="DGE85" s="50"/>
      <c r="DGF85" s="50"/>
      <c r="DGG85" s="50"/>
      <c r="DGH85" s="50"/>
      <c r="DGI85" s="50"/>
      <c r="DGJ85" s="50"/>
      <c r="DGK85" s="50"/>
      <c r="DGL85" s="50"/>
      <c r="DGM85" s="50"/>
      <c r="DGN85" s="50"/>
      <c r="DGO85" s="50"/>
      <c r="DGP85" s="50"/>
      <c r="DGQ85" s="50"/>
      <c r="DGR85" s="50"/>
      <c r="DGS85" s="50"/>
      <c r="DGT85" s="50"/>
      <c r="DGU85" s="50"/>
      <c r="DGV85" s="50"/>
      <c r="DGW85" s="50"/>
      <c r="DGX85" s="50"/>
      <c r="DGY85" s="50"/>
      <c r="DGZ85" s="50"/>
      <c r="DHA85" s="50"/>
      <c r="DHB85" s="50"/>
      <c r="DHC85" s="50"/>
      <c r="DHD85" s="50"/>
      <c r="DHE85" s="50"/>
      <c r="DHF85" s="50"/>
      <c r="DHG85" s="50"/>
      <c r="DHH85" s="50"/>
      <c r="DHI85" s="50"/>
      <c r="DHJ85" s="50"/>
      <c r="DHK85" s="50"/>
      <c r="DHL85" s="50"/>
      <c r="DHM85" s="50"/>
      <c r="DHN85" s="50"/>
      <c r="DHO85" s="50"/>
      <c r="DHP85" s="50"/>
      <c r="DHQ85" s="50"/>
      <c r="DHR85" s="50"/>
      <c r="DHS85" s="50"/>
      <c r="DHT85" s="50"/>
      <c r="DHU85" s="50"/>
      <c r="DHV85" s="50"/>
      <c r="DHW85" s="50"/>
      <c r="DHX85" s="50"/>
      <c r="DHY85" s="50"/>
      <c r="DHZ85" s="50"/>
      <c r="DIA85" s="50"/>
      <c r="DIB85" s="50"/>
      <c r="DIC85" s="50"/>
      <c r="DID85" s="50"/>
      <c r="DIE85" s="50"/>
      <c r="DIF85" s="50"/>
      <c r="DIG85" s="50"/>
      <c r="DIH85" s="50"/>
      <c r="DII85" s="50"/>
      <c r="DIJ85" s="50"/>
      <c r="DIK85" s="50"/>
      <c r="DIL85" s="50"/>
      <c r="DIM85" s="50"/>
      <c r="DIN85" s="50"/>
      <c r="DIO85" s="50"/>
      <c r="DIP85" s="50"/>
      <c r="DIQ85" s="50"/>
      <c r="DIR85" s="50"/>
      <c r="DIS85" s="50"/>
      <c r="DIT85" s="50"/>
      <c r="DIU85" s="50"/>
      <c r="DIV85" s="50"/>
      <c r="DIW85" s="50"/>
      <c r="DIX85" s="50"/>
      <c r="DIY85" s="50"/>
      <c r="DIZ85" s="50"/>
      <c r="DJA85" s="50"/>
      <c r="DJB85" s="50"/>
      <c r="DJC85" s="50"/>
      <c r="DJD85" s="50"/>
      <c r="DJE85" s="50"/>
      <c r="DJF85" s="50"/>
      <c r="DJG85" s="50"/>
      <c r="DJH85" s="50"/>
      <c r="DJI85" s="50"/>
      <c r="DJJ85" s="50"/>
      <c r="DJK85" s="50"/>
      <c r="DJL85" s="50"/>
      <c r="DJM85" s="50"/>
      <c r="DJN85" s="50"/>
      <c r="DJO85" s="50"/>
      <c r="DJP85" s="50"/>
      <c r="DJQ85" s="50"/>
      <c r="DJR85" s="50"/>
      <c r="DJS85" s="50"/>
      <c r="DJT85" s="50"/>
      <c r="DJU85" s="50"/>
      <c r="DJV85" s="50"/>
      <c r="DJW85" s="50"/>
      <c r="DJX85" s="50"/>
      <c r="DJY85" s="50"/>
      <c r="DJZ85" s="50"/>
      <c r="DKA85" s="50"/>
      <c r="DKB85" s="50"/>
      <c r="DKC85" s="50"/>
      <c r="DKD85" s="50"/>
      <c r="DKE85" s="50"/>
      <c r="DKF85" s="50"/>
      <c r="DKG85" s="50"/>
      <c r="DKH85" s="50"/>
      <c r="DKI85" s="50"/>
      <c r="DKJ85" s="50"/>
      <c r="DKK85" s="50"/>
      <c r="DKL85" s="50"/>
      <c r="DKM85" s="50"/>
      <c r="DKN85" s="50"/>
      <c r="DKO85" s="50"/>
      <c r="DKP85" s="50"/>
      <c r="DKQ85" s="50"/>
      <c r="DKR85" s="50"/>
      <c r="DKS85" s="50"/>
      <c r="DKT85" s="50"/>
      <c r="DKU85" s="50"/>
      <c r="DKV85" s="50"/>
      <c r="DKW85" s="50"/>
      <c r="DKX85" s="50"/>
      <c r="DKY85" s="50"/>
      <c r="DKZ85" s="50"/>
      <c r="DLA85" s="50"/>
      <c r="DLB85" s="50"/>
      <c r="DLC85" s="50"/>
      <c r="DLD85" s="50"/>
      <c r="DLE85" s="50"/>
      <c r="DLF85" s="50"/>
      <c r="DLG85" s="50"/>
      <c r="DLH85" s="50"/>
      <c r="DLI85" s="50"/>
      <c r="DLJ85" s="50"/>
      <c r="DLK85" s="50"/>
      <c r="DLL85" s="50"/>
      <c r="DLM85" s="50"/>
      <c r="DLN85" s="50"/>
      <c r="DLO85" s="50"/>
      <c r="DLP85" s="50"/>
      <c r="DLQ85" s="50"/>
      <c r="DLR85" s="50"/>
      <c r="DLS85" s="50"/>
      <c r="DLT85" s="50"/>
      <c r="DLU85" s="50"/>
      <c r="DLV85" s="50"/>
      <c r="DLW85" s="50"/>
      <c r="DLX85" s="50"/>
      <c r="DLY85" s="50"/>
      <c r="DLZ85" s="50"/>
      <c r="DMA85" s="50"/>
      <c r="DMB85" s="50"/>
      <c r="DMC85" s="50"/>
      <c r="DMD85" s="50"/>
      <c r="DME85" s="50"/>
      <c r="DMF85" s="50"/>
      <c r="DMG85" s="50"/>
      <c r="DMH85" s="50"/>
      <c r="DMI85" s="50"/>
      <c r="DMJ85" s="50"/>
      <c r="DMK85" s="50"/>
      <c r="DML85" s="50"/>
      <c r="DMM85" s="50"/>
      <c r="DMN85" s="50"/>
      <c r="DMO85" s="50"/>
      <c r="DMP85" s="50"/>
      <c r="DMQ85" s="50"/>
      <c r="DMR85" s="50"/>
      <c r="DMS85" s="50"/>
      <c r="DMT85" s="50"/>
      <c r="DMU85" s="50"/>
      <c r="DMV85" s="50"/>
      <c r="DMW85" s="50"/>
      <c r="DMX85" s="50"/>
      <c r="DMY85" s="50"/>
      <c r="DMZ85" s="50"/>
      <c r="DNA85" s="50"/>
      <c r="DNB85" s="50"/>
      <c r="DNC85" s="50"/>
      <c r="DND85" s="50"/>
      <c r="DNE85" s="50"/>
      <c r="DNF85" s="50"/>
      <c r="DNG85" s="50"/>
      <c r="DNH85" s="50"/>
      <c r="DNI85" s="50"/>
      <c r="DNJ85" s="50"/>
      <c r="DNK85" s="50"/>
      <c r="DNL85" s="50"/>
      <c r="DNM85" s="50"/>
      <c r="DNN85" s="50"/>
      <c r="DNO85" s="50"/>
      <c r="DNP85" s="50"/>
      <c r="DNQ85" s="50"/>
      <c r="DNR85" s="50"/>
      <c r="DNS85" s="50"/>
      <c r="DNT85" s="50"/>
      <c r="DNU85" s="50"/>
      <c r="DNV85" s="50"/>
      <c r="DNW85" s="50"/>
      <c r="DNX85" s="50"/>
      <c r="DNY85" s="50"/>
      <c r="DNZ85" s="50"/>
      <c r="DOA85" s="50"/>
      <c r="DOB85" s="50"/>
      <c r="DOC85" s="50"/>
      <c r="DOD85" s="50"/>
      <c r="DOE85" s="50"/>
      <c r="DOF85" s="50"/>
      <c r="DOG85" s="50"/>
      <c r="DOH85" s="50"/>
      <c r="DOI85" s="50"/>
      <c r="DOJ85" s="50"/>
      <c r="DOK85" s="50"/>
      <c r="DOL85" s="50"/>
      <c r="DOM85" s="50"/>
      <c r="DON85" s="50"/>
      <c r="DOO85" s="50"/>
      <c r="DOP85" s="50"/>
      <c r="DOQ85" s="50"/>
      <c r="DOR85" s="50"/>
      <c r="DOS85" s="50"/>
      <c r="DOT85" s="50"/>
      <c r="DOU85" s="50"/>
      <c r="DOV85" s="50"/>
      <c r="DOW85" s="50"/>
      <c r="DOX85" s="50"/>
      <c r="DOY85" s="50"/>
      <c r="DOZ85" s="50"/>
      <c r="DPA85" s="50"/>
      <c r="DPB85" s="50"/>
      <c r="DPC85" s="50"/>
      <c r="DPD85" s="50"/>
      <c r="DPE85" s="50"/>
      <c r="DPF85" s="50"/>
      <c r="DPG85" s="50"/>
      <c r="DPH85" s="50"/>
      <c r="DPI85" s="50"/>
      <c r="DPJ85" s="50"/>
      <c r="DPK85" s="50"/>
      <c r="DPL85" s="50"/>
      <c r="DPM85" s="50"/>
      <c r="DPN85" s="50"/>
      <c r="DPO85" s="50"/>
      <c r="DPP85" s="50"/>
      <c r="DPQ85" s="50"/>
      <c r="DPR85" s="50"/>
      <c r="DPS85" s="50"/>
      <c r="DPT85" s="50"/>
      <c r="DPU85" s="50"/>
      <c r="DPV85" s="50"/>
      <c r="DPW85" s="50"/>
      <c r="DPX85" s="50"/>
      <c r="DPY85" s="50"/>
      <c r="DPZ85" s="50"/>
      <c r="DQA85" s="50"/>
      <c r="DQB85" s="50"/>
      <c r="DQC85" s="50"/>
      <c r="DQD85" s="50"/>
      <c r="DQE85" s="50"/>
      <c r="DQF85" s="50"/>
      <c r="DQG85" s="50"/>
      <c r="DQH85" s="50"/>
      <c r="DQI85" s="50"/>
      <c r="DQJ85" s="50"/>
      <c r="DQK85" s="50"/>
      <c r="DQL85" s="50"/>
      <c r="DQM85" s="50"/>
      <c r="DQN85" s="50"/>
      <c r="DQO85" s="50"/>
      <c r="DQP85" s="50"/>
      <c r="DQQ85" s="50"/>
      <c r="DQR85" s="50"/>
      <c r="DQS85" s="50"/>
      <c r="DQT85" s="50"/>
      <c r="DQU85" s="50"/>
      <c r="DQV85" s="50"/>
      <c r="DQW85" s="50"/>
      <c r="DQX85" s="50"/>
      <c r="DQY85" s="50"/>
      <c r="DQZ85" s="50"/>
      <c r="DRA85" s="50"/>
      <c r="DRB85" s="50"/>
      <c r="DRC85" s="50"/>
      <c r="DRD85" s="50"/>
      <c r="DRE85" s="50"/>
      <c r="DRF85" s="50"/>
      <c r="DRG85" s="50"/>
      <c r="DRH85" s="50"/>
      <c r="DRI85" s="50"/>
      <c r="DRJ85" s="50"/>
      <c r="DRK85" s="50"/>
      <c r="DRL85" s="50"/>
      <c r="DRM85" s="50"/>
      <c r="DRN85" s="50"/>
      <c r="DRO85" s="50"/>
      <c r="DRP85" s="50"/>
      <c r="DRQ85" s="50"/>
      <c r="DRR85" s="50"/>
      <c r="DRS85" s="50"/>
      <c r="DRT85" s="50"/>
      <c r="DRU85" s="50"/>
      <c r="DRV85" s="50"/>
      <c r="DRW85" s="50"/>
      <c r="DRX85" s="50"/>
      <c r="DRY85" s="50"/>
      <c r="DRZ85" s="50"/>
      <c r="DSA85" s="50"/>
      <c r="DSB85" s="50"/>
      <c r="DSC85" s="50"/>
      <c r="DSD85" s="50"/>
      <c r="DSE85" s="50"/>
      <c r="DSF85" s="50"/>
      <c r="DSG85" s="50"/>
      <c r="DSH85" s="50"/>
      <c r="DSI85" s="50"/>
      <c r="DSJ85" s="50"/>
      <c r="DSK85" s="50"/>
      <c r="DSL85" s="50"/>
      <c r="DSM85" s="50"/>
      <c r="DSN85" s="50"/>
      <c r="DSO85" s="50"/>
      <c r="DSP85" s="50"/>
      <c r="DSQ85" s="50"/>
      <c r="DSR85" s="50"/>
      <c r="DSS85" s="50"/>
      <c r="DST85" s="50"/>
      <c r="DSU85" s="50"/>
      <c r="DSV85" s="50"/>
      <c r="DSW85" s="50"/>
      <c r="DSX85" s="50"/>
      <c r="DSY85" s="50"/>
      <c r="DSZ85" s="50"/>
      <c r="DTA85" s="50"/>
      <c r="DTB85" s="50"/>
      <c r="DTC85" s="50"/>
      <c r="DTD85" s="50"/>
      <c r="DTE85" s="50"/>
      <c r="DTF85" s="50"/>
      <c r="DTG85" s="50"/>
      <c r="DTH85" s="50"/>
      <c r="DTI85" s="50"/>
      <c r="DTJ85" s="50"/>
      <c r="DTK85" s="50"/>
      <c r="DTL85" s="50"/>
      <c r="DTM85" s="50"/>
      <c r="DTN85" s="50"/>
      <c r="DTO85" s="50"/>
      <c r="DTP85" s="50"/>
      <c r="DTQ85" s="50"/>
      <c r="DTR85" s="50"/>
      <c r="DTS85" s="50"/>
      <c r="DTT85" s="50"/>
      <c r="DTU85" s="50"/>
      <c r="DTV85" s="50"/>
      <c r="DTW85" s="50"/>
      <c r="DTX85" s="50"/>
      <c r="DTY85" s="50"/>
      <c r="DTZ85" s="50"/>
      <c r="DUA85" s="50"/>
      <c r="DUB85" s="50"/>
      <c r="DUC85" s="50"/>
      <c r="DUD85" s="50"/>
      <c r="DUE85" s="50"/>
      <c r="DUF85" s="50"/>
      <c r="DUG85" s="50"/>
      <c r="DUH85" s="50"/>
      <c r="DUI85" s="50"/>
      <c r="DUJ85" s="50"/>
      <c r="DUK85" s="50"/>
      <c r="DUL85" s="50"/>
      <c r="DUM85" s="50"/>
      <c r="DUN85" s="50"/>
      <c r="DUO85" s="50"/>
      <c r="DUP85" s="50"/>
      <c r="DUQ85" s="50"/>
      <c r="DUR85" s="50"/>
      <c r="DUS85" s="50"/>
      <c r="DUT85" s="50"/>
      <c r="DUU85" s="50"/>
      <c r="DUV85" s="50"/>
      <c r="DUW85" s="50"/>
      <c r="DUX85" s="50"/>
      <c r="DUY85" s="50"/>
      <c r="DUZ85" s="50"/>
      <c r="DVA85" s="50"/>
      <c r="DVB85" s="50"/>
      <c r="DVC85" s="50"/>
      <c r="DVD85" s="50"/>
      <c r="DVE85" s="50"/>
      <c r="DVF85" s="50"/>
      <c r="DVG85" s="50"/>
      <c r="DVH85" s="50"/>
      <c r="DVI85" s="50"/>
      <c r="DVJ85" s="50"/>
      <c r="DVK85" s="50"/>
      <c r="DVL85" s="50"/>
      <c r="DVM85" s="50"/>
      <c r="DVN85" s="50"/>
      <c r="DVO85" s="50"/>
      <c r="DVP85" s="50"/>
      <c r="DVQ85" s="50"/>
      <c r="DVR85" s="50"/>
      <c r="DVS85" s="50"/>
      <c r="DVT85" s="50"/>
      <c r="DVU85" s="50"/>
      <c r="DVV85" s="50"/>
      <c r="DVW85" s="50"/>
      <c r="DVX85" s="50"/>
      <c r="DVY85" s="50"/>
      <c r="DVZ85" s="50"/>
      <c r="DWA85" s="50"/>
      <c r="DWB85" s="50"/>
      <c r="DWC85" s="50"/>
      <c r="DWD85" s="50"/>
      <c r="DWE85" s="50"/>
      <c r="DWF85" s="50"/>
      <c r="DWG85" s="50"/>
      <c r="DWH85" s="50"/>
      <c r="DWI85" s="50"/>
      <c r="DWJ85" s="50"/>
      <c r="DWK85" s="50"/>
      <c r="DWL85" s="50"/>
      <c r="DWM85" s="50"/>
      <c r="DWN85" s="50"/>
      <c r="DWO85" s="50"/>
      <c r="DWP85" s="50"/>
      <c r="DWQ85" s="50"/>
      <c r="DWR85" s="50"/>
      <c r="DWS85" s="50"/>
      <c r="DWT85" s="50"/>
      <c r="DWU85" s="50"/>
      <c r="DWV85" s="50"/>
      <c r="DWW85" s="50"/>
      <c r="DWX85" s="50"/>
      <c r="DWY85" s="50"/>
      <c r="DWZ85" s="50"/>
      <c r="DXA85" s="50"/>
      <c r="DXB85" s="50"/>
      <c r="DXC85" s="50"/>
      <c r="DXD85" s="50"/>
      <c r="DXE85" s="50"/>
      <c r="DXF85" s="50"/>
      <c r="DXG85" s="50"/>
      <c r="DXH85" s="50"/>
      <c r="DXI85" s="50"/>
      <c r="DXJ85" s="50"/>
      <c r="DXK85" s="50"/>
      <c r="DXL85" s="50"/>
      <c r="DXM85" s="50"/>
      <c r="DXN85" s="50"/>
      <c r="DXO85" s="50"/>
      <c r="DXP85" s="50"/>
      <c r="DXQ85" s="50"/>
      <c r="DXR85" s="50"/>
      <c r="DXS85" s="50"/>
      <c r="DXT85" s="50"/>
      <c r="DXU85" s="50"/>
      <c r="DXV85" s="50"/>
      <c r="DXW85" s="50"/>
      <c r="DXX85" s="50"/>
      <c r="DXY85" s="50"/>
      <c r="DXZ85" s="50"/>
      <c r="DYA85" s="50"/>
      <c r="DYB85" s="50"/>
      <c r="DYC85" s="50"/>
      <c r="DYD85" s="50"/>
      <c r="DYE85" s="50"/>
      <c r="DYF85" s="50"/>
      <c r="DYG85" s="50"/>
      <c r="DYH85" s="50"/>
      <c r="DYI85" s="50"/>
      <c r="DYJ85" s="50"/>
      <c r="DYK85" s="50"/>
      <c r="DYL85" s="50"/>
      <c r="DYM85" s="50"/>
      <c r="DYN85" s="50"/>
      <c r="DYO85" s="50"/>
      <c r="DYP85" s="50"/>
      <c r="DYQ85" s="50"/>
      <c r="DYR85" s="50"/>
      <c r="DYS85" s="50"/>
      <c r="DYT85" s="50"/>
      <c r="DYU85" s="50"/>
      <c r="DYV85" s="50"/>
      <c r="DYW85" s="50"/>
      <c r="DYX85" s="50"/>
      <c r="DYY85" s="50"/>
      <c r="DYZ85" s="50"/>
      <c r="DZA85" s="50"/>
      <c r="DZB85" s="50"/>
      <c r="DZC85" s="50"/>
      <c r="DZD85" s="50"/>
      <c r="DZE85" s="50"/>
      <c r="DZF85" s="50"/>
      <c r="DZG85" s="50"/>
      <c r="DZH85" s="50"/>
      <c r="DZI85" s="50"/>
      <c r="DZJ85" s="50"/>
      <c r="DZK85" s="50"/>
      <c r="DZL85" s="50"/>
      <c r="DZM85" s="50"/>
      <c r="DZN85" s="50"/>
      <c r="DZO85" s="50"/>
      <c r="DZP85" s="50"/>
      <c r="DZQ85" s="50"/>
      <c r="DZR85" s="50"/>
      <c r="DZS85" s="50"/>
      <c r="DZT85" s="50"/>
      <c r="DZU85" s="50"/>
      <c r="DZV85" s="50"/>
      <c r="DZW85" s="50"/>
      <c r="DZX85" s="50"/>
      <c r="DZY85" s="50"/>
      <c r="DZZ85" s="50"/>
      <c r="EAA85" s="50"/>
      <c r="EAB85" s="50"/>
      <c r="EAC85" s="50"/>
      <c r="EAD85" s="50"/>
      <c r="EAE85" s="50"/>
      <c r="EAF85" s="50"/>
      <c r="EAG85" s="50"/>
      <c r="EAH85" s="50"/>
      <c r="EAI85" s="50"/>
      <c r="EAJ85" s="50"/>
      <c r="EAK85" s="50"/>
      <c r="EAL85" s="50"/>
      <c r="EAM85" s="50"/>
      <c r="EAN85" s="50"/>
      <c r="EAO85" s="50"/>
      <c r="EAP85" s="50"/>
      <c r="EAQ85" s="50"/>
      <c r="EAR85" s="50"/>
      <c r="EAS85" s="50"/>
      <c r="EAT85" s="50"/>
      <c r="EAU85" s="50"/>
      <c r="EAV85" s="50"/>
      <c r="EAW85" s="50"/>
      <c r="EAX85" s="50"/>
      <c r="EAY85" s="50"/>
      <c r="EAZ85" s="50"/>
      <c r="EBA85" s="50"/>
      <c r="EBB85" s="50"/>
      <c r="EBC85" s="50"/>
      <c r="EBD85" s="50"/>
      <c r="EBE85" s="50"/>
      <c r="EBF85" s="50"/>
      <c r="EBG85" s="50"/>
      <c r="EBH85" s="50"/>
      <c r="EBI85" s="50"/>
      <c r="EBJ85" s="50"/>
      <c r="EBK85" s="50"/>
      <c r="EBL85" s="50"/>
      <c r="EBM85" s="50"/>
      <c r="EBN85" s="50"/>
      <c r="EBO85" s="50"/>
      <c r="EBP85" s="50"/>
      <c r="EBQ85" s="50"/>
      <c r="EBR85" s="50"/>
      <c r="EBS85" s="50"/>
      <c r="EBT85" s="50"/>
      <c r="EBU85" s="50"/>
      <c r="EBV85" s="50"/>
      <c r="EBW85" s="50"/>
      <c r="EBX85" s="50"/>
      <c r="EBY85" s="50"/>
      <c r="EBZ85" s="50"/>
      <c r="ECA85" s="50"/>
      <c r="ECB85" s="50"/>
      <c r="ECC85" s="50"/>
      <c r="ECD85" s="50"/>
      <c r="ECE85" s="50"/>
      <c r="ECF85" s="50"/>
      <c r="ECG85" s="50"/>
      <c r="ECH85" s="50"/>
      <c r="ECI85" s="50"/>
      <c r="ECJ85" s="50"/>
      <c r="ECK85" s="50"/>
      <c r="ECL85" s="50"/>
      <c r="ECM85" s="50"/>
      <c r="ECN85" s="50"/>
      <c r="ECO85" s="50"/>
      <c r="ECP85" s="50"/>
      <c r="ECQ85" s="50"/>
      <c r="ECR85" s="50"/>
      <c r="ECS85" s="50"/>
      <c r="ECT85" s="50"/>
      <c r="ECU85" s="50"/>
      <c r="ECV85" s="50"/>
      <c r="ECW85" s="50"/>
      <c r="ECX85" s="50"/>
      <c r="ECY85" s="50"/>
      <c r="ECZ85" s="50"/>
      <c r="EDA85" s="50"/>
      <c r="EDB85" s="50"/>
      <c r="EDC85" s="50"/>
      <c r="EDD85" s="50"/>
      <c r="EDE85" s="50"/>
      <c r="EDF85" s="50"/>
      <c r="EDG85" s="50"/>
      <c r="EDH85" s="50"/>
      <c r="EDI85" s="50"/>
      <c r="EDJ85" s="50"/>
      <c r="EDK85" s="50"/>
      <c r="EDL85" s="50"/>
      <c r="EDM85" s="50"/>
      <c r="EDN85" s="50"/>
      <c r="EDO85" s="50"/>
      <c r="EDP85" s="50"/>
      <c r="EDQ85" s="50"/>
      <c r="EDR85" s="50"/>
      <c r="EDS85" s="50"/>
      <c r="EDT85" s="50"/>
      <c r="EDU85" s="50"/>
      <c r="EDV85" s="50"/>
      <c r="EDW85" s="50"/>
      <c r="EDX85" s="50"/>
      <c r="EDY85" s="50"/>
      <c r="EDZ85" s="50"/>
      <c r="EEA85" s="50"/>
      <c r="EEB85" s="50"/>
      <c r="EEC85" s="50"/>
      <c r="EED85" s="50"/>
      <c r="EEE85" s="50"/>
      <c r="EEF85" s="50"/>
      <c r="EEG85" s="50"/>
      <c r="EEH85" s="50"/>
      <c r="EEI85" s="50"/>
      <c r="EEJ85" s="50"/>
      <c r="EEK85" s="50"/>
      <c r="EEL85" s="50"/>
      <c r="EEM85" s="50"/>
      <c r="EEN85" s="50"/>
      <c r="EEO85" s="50"/>
      <c r="EEP85" s="50"/>
      <c r="EEQ85" s="50"/>
      <c r="EER85" s="50"/>
      <c r="EES85" s="50"/>
      <c r="EET85" s="50"/>
      <c r="EEU85" s="50"/>
      <c r="EEV85" s="50"/>
      <c r="EEW85" s="50"/>
      <c r="EEX85" s="50"/>
      <c r="EEY85" s="50"/>
      <c r="EEZ85" s="50"/>
      <c r="EFA85" s="50"/>
      <c r="EFB85" s="50"/>
      <c r="EFC85" s="50"/>
      <c r="EFD85" s="50"/>
      <c r="EFE85" s="50"/>
      <c r="EFF85" s="50"/>
      <c r="EFG85" s="50"/>
      <c r="EFH85" s="50"/>
      <c r="EFI85" s="50"/>
      <c r="EFJ85" s="50"/>
      <c r="EFK85" s="50"/>
      <c r="EFL85" s="50"/>
      <c r="EFM85" s="50"/>
      <c r="EFN85" s="50"/>
      <c r="EFO85" s="50"/>
      <c r="EFP85" s="50"/>
      <c r="EFQ85" s="50"/>
      <c r="EFR85" s="50"/>
      <c r="EFS85" s="50"/>
      <c r="EFT85" s="50"/>
      <c r="EFU85" s="50"/>
      <c r="EFV85" s="50"/>
      <c r="EFW85" s="50"/>
      <c r="EFX85" s="50"/>
      <c r="EFY85" s="50"/>
      <c r="EFZ85" s="50"/>
      <c r="EGA85" s="50"/>
      <c r="EGB85" s="50"/>
      <c r="EGC85" s="50"/>
      <c r="EGD85" s="50"/>
      <c r="EGE85" s="50"/>
      <c r="EGF85" s="50"/>
      <c r="EGG85" s="50"/>
      <c r="EGH85" s="50"/>
      <c r="EGI85" s="50"/>
      <c r="EGJ85" s="50"/>
      <c r="EGK85" s="50"/>
      <c r="EGL85" s="50"/>
      <c r="EGM85" s="50"/>
      <c r="EGN85" s="50"/>
      <c r="EGO85" s="50"/>
      <c r="EGP85" s="50"/>
      <c r="EGQ85" s="50"/>
      <c r="EGR85" s="50"/>
      <c r="EGS85" s="50"/>
      <c r="EGT85" s="50"/>
      <c r="EGU85" s="50"/>
      <c r="EGV85" s="50"/>
      <c r="EGW85" s="50"/>
      <c r="EGX85" s="50"/>
      <c r="EGY85" s="50"/>
      <c r="EGZ85" s="50"/>
      <c r="EHA85" s="50"/>
      <c r="EHB85" s="50"/>
      <c r="EHC85" s="50"/>
      <c r="EHD85" s="50"/>
      <c r="EHE85" s="50"/>
      <c r="EHF85" s="50"/>
      <c r="EHG85" s="50"/>
      <c r="EHH85" s="50"/>
      <c r="EHI85" s="50"/>
      <c r="EHJ85" s="50"/>
      <c r="EHK85" s="50"/>
      <c r="EHL85" s="50"/>
      <c r="EHM85" s="50"/>
      <c r="EHN85" s="50"/>
      <c r="EHO85" s="50"/>
      <c r="EHP85" s="50"/>
      <c r="EHQ85" s="50"/>
      <c r="EHR85" s="50"/>
      <c r="EHS85" s="50"/>
      <c r="EHT85" s="50"/>
      <c r="EHU85" s="50"/>
      <c r="EHV85" s="50"/>
      <c r="EHW85" s="50"/>
      <c r="EHX85" s="50"/>
      <c r="EHY85" s="50"/>
      <c r="EHZ85" s="50"/>
      <c r="EIA85" s="50"/>
      <c r="EIB85" s="50"/>
      <c r="EIC85" s="50"/>
      <c r="EID85" s="50"/>
      <c r="EIE85" s="50"/>
      <c r="EIF85" s="50"/>
      <c r="EIG85" s="50"/>
      <c r="EIH85" s="50"/>
      <c r="EII85" s="50"/>
      <c r="EIJ85" s="50"/>
      <c r="EIK85" s="50"/>
      <c r="EIL85" s="50"/>
      <c r="EIM85" s="50"/>
      <c r="EIN85" s="50"/>
      <c r="EIO85" s="50"/>
      <c r="EIP85" s="50"/>
      <c r="EIQ85" s="50"/>
      <c r="EIR85" s="50"/>
      <c r="EIS85" s="50"/>
      <c r="EIT85" s="50"/>
      <c r="EIU85" s="50"/>
      <c r="EIV85" s="50"/>
      <c r="EIW85" s="50"/>
      <c r="EIX85" s="50"/>
      <c r="EIY85" s="50"/>
      <c r="EIZ85" s="50"/>
      <c r="EJA85" s="50"/>
      <c r="EJB85" s="50"/>
      <c r="EJC85" s="50"/>
      <c r="EJD85" s="50"/>
      <c r="EJE85" s="50"/>
      <c r="EJF85" s="50"/>
      <c r="EJG85" s="50"/>
      <c r="EJH85" s="50"/>
      <c r="EJI85" s="50"/>
      <c r="EJJ85" s="50"/>
      <c r="EJK85" s="50"/>
      <c r="EJL85" s="50"/>
      <c r="EJM85" s="50"/>
      <c r="EJN85" s="50"/>
      <c r="EJO85" s="50"/>
      <c r="EJP85" s="50"/>
      <c r="EJQ85" s="50"/>
      <c r="EJR85" s="50"/>
      <c r="EJS85" s="50"/>
      <c r="EJT85" s="50"/>
      <c r="EJU85" s="50"/>
      <c r="EJV85" s="50"/>
      <c r="EJW85" s="50"/>
      <c r="EJX85" s="50"/>
      <c r="EJY85" s="50"/>
      <c r="EJZ85" s="50"/>
      <c r="EKA85" s="50"/>
      <c r="EKB85" s="50"/>
      <c r="EKC85" s="50"/>
      <c r="EKD85" s="50"/>
      <c r="EKE85" s="50"/>
      <c r="EKF85" s="50"/>
      <c r="EKG85" s="50"/>
      <c r="EKH85" s="50"/>
      <c r="EKI85" s="50"/>
      <c r="EKJ85" s="50"/>
      <c r="EKK85" s="50"/>
      <c r="EKL85" s="50"/>
      <c r="EKM85" s="50"/>
      <c r="EKN85" s="50"/>
      <c r="EKO85" s="50"/>
      <c r="EKP85" s="50"/>
      <c r="EKQ85" s="50"/>
      <c r="EKR85" s="50"/>
      <c r="EKS85" s="50"/>
      <c r="EKT85" s="50"/>
      <c r="EKU85" s="50"/>
      <c r="EKV85" s="50"/>
      <c r="EKW85" s="50"/>
      <c r="EKX85" s="50"/>
      <c r="EKY85" s="50"/>
      <c r="EKZ85" s="50"/>
      <c r="ELA85" s="50"/>
      <c r="ELB85" s="50"/>
      <c r="ELC85" s="50"/>
      <c r="ELD85" s="50"/>
      <c r="ELE85" s="50"/>
      <c r="ELF85" s="50"/>
      <c r="ELG85" s="50"/>
      <c r="ELH85" s="50"/>
      <c r="ELI85" s="50"/>
      <c r="ELJ85" s="50"/>
      <c r="ELK85" s="50"/>
      <c r="ELL85" s="50"/>
      <c r="ELM85" s="50"/>
      <c r="ELN85" s="50"/>
      <c r="ELO85" s="50"/>
      <c r="ELP85" s="50"/>
      <c r="ELQ85" s="50"/>
      <c r="ELR85" s="50"/>
      <c r="ELS85" s="50"/>
      <c r="ELT85" s="50"/>
      <c r="ELU85" s="50"/>
      <c r="ELV85" s="50"/>
      <c r="ELW85" s="50"/>
      <c r="ELX85" s="50"/>
      <c r="ELY85" s="50"/>
      <c r="ELZ85" s="50"/>
      <c r="EMA85" s="50"/>
      <c r="EMB85" s="50"/>
      <c r="EMC85" s="50"/>
      <c r="EMD85" s="50"/>
      <c r="EME85" s="50"/>
      <c r="EMF85" s="50"/>
      <c r="EMG85" s="50"/>
      <c r="EMH85" s="50"/>
      <c r="EMI85" s="50"/>
      <c r="EMJ85" s="50"/>
      <c r="EMK85" s="50"/>
      <c r="EML85" s="50"/>
      <c r="EMM85" s="50"/>
      <c r="EMN85" s="50"/>
      <c r="EMO85" s="50"/>
      <c r="EMP85" s="50"/>
      <c r="EMQ85" s="50"/>
      <c r="EMR85" s="50"/>
      <c r="EMS85" s="50"/>
      <c r="EMT85" s="50"/>
      <c r="EMU85" s="50"/>
      <c r="EMV85" s="50"/>
      <c r="EMW85" s="50"/>
      <c r="EMX85" s="50"/>
      <c r="EMY85" s="50"/>
      <c r="EMZ85" s="50"/>
      <c r="ENA85" s="50"/>
      <c r="ENB85" s="50"/>
      <c r="ENC85" s="50"/>
      <c r="END85" s="50"/>
      <c r="ENE85" s="50"/>
      <c r="ENF85" s="50"/>
      <c r="ENG85" s="50"/>
      <c r="ENH85" s="50"/>
      <c r="ENI85" s="50"/>
      <c r="ENJ85" s="50"/>
      <c r="ENK85" s="50"/>
      <c r="ENL85" s="50"/>
      <c r="ENM85" s="50"/>
      <c r="ENN85" s="50"/>
      <c r="ENO85" s="50"/>
      <c r="ENP85" s="50"/>
      <c r="ENQ85" s="50"/>
      <c r="ENR85" s="50"/>
      <c r="ENS85" s="50"/>
      <c r="ENT85" s="50"/>
      <c r="ENU85" s="50"/>
      <c r="ENV85" s="50"/>
      <c r="ENW85" s="50"/>
      <c r="ENX85" s="50"/>
      <c r="ENY85" s="50"/>
      <c r="ENZ85" s="50"/>
      <c r="EOA85" s="50"/>
      <c r="EOB85" s="50"/>
      <c r="EOC85" s="50"/>
      <c r="EOD85" s="50"/>
      <c r="EOE85" s="50"/>
      <c r="EOF85" s="50"/>
      <c r="EOG85" s="50"/>
      <c r="EOH85" s="50"/>
      <c r="EOI85" s="50"/>
      <c r="EOJ85" s="50"/>
      <c r="EOK85" s="50"/>
      <c r="EOL85" s="50"/>
      <c r="EOM85" s="50"/>
      <c r="EON85" s="50"/>
      <c r="EOO85" s="50"/>
      <c r="EOP85" s="50"/>
      <c r="EOQ85" s="50"/>
      <c r="EOR85" s="50"/>
      <c r="EOS85" s="50"/>
      <c r="EOT85" s="50"/>
      <c r="EOU85" s="50"/>
      <c r="EOV85" s="50"/>
      <c r="EOW85" s="50"/>
      <c r="EOX85" s="50"/>
      <c r="EOY85" s="50"/>
      <c r="EOZ85" s="50"/>
      <c r="EPA85" s="50"/>
      <c r="EPB85" s="50"/>
      <c r="EPC85" s="50"/>
      <c r="EPD85" s="50"/>
      <c r="EPE85" s="50"/>
      <c r="EPF85" s="50"/>
      <c r="EPG85" s="50"/>
      <c r="EPH85" s="50"/>
      <c r="EPI85" s="50"/>
      <c r="EPJ85" s="50"/>
      <c r="EPK85" s="50"/>
      <c r="EPL85" s="50"/>
      <c r="EPM85" s="50"/>
      <c r="EPN85" s="50"/>
      <c r="EPO85" s="50"/>
      <c r="EPP85" s="50"/>
      <c r="EPQ85" s="50"/>
      <c r="EPR85" s="50"/>
      <c r="EPS85" s="50"/>
      <c r="EPT85" s="50"/>
      <c r="EPU85" s="50"/>
      <c r="EPV85" s="50"/>
      <c r="EPW85" s="50"/>
      <c r="EPX85" s="50"/>
      <c r="EPY85" s="50"/>
      <c r="EPZ85" s="50"/>
      <c r="EQA85" s="50"/>
      <c r="EQB85" s="50"/>
      <c r="EQC85" s="50"/>
      <c r="EQD85" s="50"/>
      <c r="EQE85" s="50"/>
      <c r="EQF85" s="50"/>
      <c r="EQG85" s="50"/>
      <c r="EQH85" s="50"/>
      <c r="EQI85" s="50"/>
      <c r="EQJ85" s="50"/>
      <c r="EQK85" s="50"/>
      <c r="EQL85" s="50"/>
      <c r="EQM85" s="50"/>
      <c r="EQN85" s="50"/>
      <c r="EQO85" s="50"/>
      <c r="EQP85" s="50"/>
      <c r="EQQ85" s="50"/>
      <c r="EQR85" s="50"/>
      <c r="EQS85" s="50"/>
      <c r="EQT85" s="50"/>
      <c r="EQU85" s="50"/>
      <c r="EQV85" s="50"/>
      <c r="EQW85" s="50"/>
      <c r="EQX85" s="50"/>
      <c r="EQY85" s="50"/>
      <c r="EQZ85" s="50"/>
      <c r="ERA85" s="50"/>
      <c r="ERB85" s="50"/>
      <c r="ERC85" s="50"/>
      <c r="ERD85" s="50"/>
      <c r="ERE85" s="50"/>
      <c r="ERF85" s="50"/>
      <c r="ERG85" s="50"/>
      <c r="ERH85" s="50"/>
      <c r="ERI85" s="50"/>
      <c r="ERJ85" s="50"/>
      <c r="ERK85" s="50"/>
      <c r="ERL85" s="50"/>
      <c r="ERM85" s="50"/>
      <c r="ERN85" s="50"/>
      <c r="ERO85" s="50"/>
      <c r="ERP85" s="50"/>
      <c r="ERQ85" s="50"/>
      <c r="ERR85" s="50"/>
      <c r="ERS85" s="50"/>
      <c r="ERT85" s="50"/>
      <c r="ERU85" s="50"/>
      <c r="ERV85" s="50"/>
      <c r="ERW85" s="50"/>
      <c r="ERX85" s="50"/>
      <c r="ERY85" s="50"/>
      <c r="ERZ85" s="50"/>
      <c r="ESA85" s="50"/>
      <c r="ESB85" s="50"/>
      <c r="ESC85" s="50"/>
      <c r="ESD85" s="50"/>
      <c r="ESE85" s="50"/>
      <c r="ESF85" s="50"/>
      <c r="ESG85" s="50"/>
      <c r="ESH85" s="50"/>
      <c r="ESI85" s="50"/>
      <c r="ESJ85" s="50"/>
      <c r="ESK85" s="50"/>
      <c r="ESL85" s="50"/>
      <c r="ESM85" s="50"/>
      <c r="ESN85" s="50"/>
      <c r="ESO85" s="50"/>
      <c r="ESP85" s="50"/>
      <c r="ESQ85" s="50"/>
      <c r="ESR85" s="50"/>
      <c r="ESS85" s="50"/>
      <c r="EST85" s="50"/>
      <c r="ESU85" s="50"/>
      <c r="ESV85" s="50"/>
      <c r="ESW85" s="50"/>
      <c r="ESX85" s="50"/>
      <c r="ESY85" s="50"/>
      <c r="ESZ85" s="50"/>
      <c r="ETA85" s="50"/>
      <c r="ETB85" s="50"/>
      <c r="ETC85" s="50"/>
      <c r="ETD85" s="50"/>
      <c r="ETE85" s="50"/>
      <c r="ETF85" s="50"/>
      <c r="ETG85" s="50"/>
      <c r="ETH85" s="50"/>
      <c r="ETI85" s="50"/>
      <c r="ETJ85" s="50"/>
      <c r="ETK85" s="50"/>
      <c r="ETL85" s="50"/>
      <c r="ETM85" s="50"/>
      <c r="ETN85" s="50"/>
      <c r="ETO85" s="50"/>
      <c r="ETP85" s="50"/>
      <c r="ETQ85" s="50"/>
      <c r="ETR85" s="50"/>
      <c r="ETS85" s="50"/>
      <c r="ETT85" s="50"/>
      <c r="ETU85" s="50"/>
      <c r="ETV85" s="50"/>
      <c r="ETW85" s="50"/>
      <c r="ETX85" s="50"/>
      <c r="ETY85" s="50"/>
      <c r="ETZ85" s="50"/>
      <c r="EUA85" s="50"/>
      <c r="EUB85" s="50"/>
      <c r="EUC85" s="50"/>
      <c r="EUD85" s="50"/>
      <c r="EUE85" s="50"/>
      <c r="EUF85" s="50"/>
      <c r="EUG85" s="50"/>
      <c r="EUH85" s="50"/>
      <c r="EUI85" s="50"/>
      <c r="EUJ85" s="50"/>
      <c r="EUK85" s="50"/>
      <c r="EUL85" s="50"/>
      <c r="EUM85" s="50"/>
      <c r="EUN85" s="50"/>
      <c r="EUO85" s="50"/>
      <c r="EUP85" s="50"/>
      <c r="EUQ85" s="50"/>
      <c r="EUR85" s="50"/>
      <c r="EUS85" s="50"/>
      <c r="EUT85" s="50"/>
      <c r="EUU85" s="50"/>
      <c r="EUV85" s="50"/>
      <c r="EUW85" s="50"/>
      <c r="EUX85" s="50"/>
      <c r="EUY85" s="50"/>
      <c r="EUZ85" s="50"/>
      <c r="EVA85" s="50"/>
      <c r="EVB85" s="50"/>
      <c r="EVC85" s="50"/>
      <c r="EVD85" s="50"/>
      <c r="EVE85" s="50"/>
      <c r="EVF85" s="50"/>
      <c r="EVG85" s="50"/>
      <c r="EVH85" s="50"/>
      <c r="EVI85" s="50"/>
      <c r="EVJ85" s="50"/>
      <c r="EVK85" s="50"/>
      <c r="EVL85" s="50"/>
      <c r="EVM85" s="50"/>
      <c r="EVN85" s="50"/>
      <c r="EVO85" s="50"/>
      <c r="EVP85" s="50"/>
      <c r="EVQ85" s="50"/>
      <c r="EVR85" s="50"/>
      <c r="EVS85" s="50"/>
      <c r="EVT85" s="50"/>
      <c r="EVU85" s="50"/>
      <c r="EVV85" s="50"/>
      <c r="EVW85" s="50"/>
      <c r="EVX85" s="50"/>
      <c r="EVY85" s="50"/>
      <c r="EVZ85" s="50"/>
      <c r="EWA85" s="50"/>
      <c r="EWB85" s="50"/>
      <c r="EWC85" s="50"/>
      <c r="EWD85" s="50"/>
      <c r="EWE85" s="50"/>
      <c r="EWF85" s="50"/>
      <c r="EWG85" s="50"/>
      <c r="EWH85" s="50"/>
      <c r="EWI85" s="50"/>
      <c r="EWJ85" s="50"/>
      <c r="EWK85" s="50"/>
      <c r="EWL85" s="50"/>
      <c r="EWM85" s="50"/>
      <c r="EWN85" s="50"/>
      <c r="EWO85" s="50"/>
      <c r="EWP85" s="50"/>
      <c r="EWQ85" s="50"/>
      <c r="EWR85" s="50"/>
      <c r="EWS85" s="50"/>
      <c r="EWT85" s="50"/>
      <c r="EWU85" s="50"/>
      <c r="EWV85" s="50"/>
      <c r="EWW85" s="50"/>
      <c r="EWX85" s="50"/>
      <c r="EWY85" s="50"/>
      <c r="EWZ85" s="50"/>
      <c r="EXA85" s="50"/>
      <c r="EXB85" s="50"/>
      <c r="EXC85" s="50"/>
      <c r="EXD85" s="50"/>
      <c r="EXE85" s="50"/>
      <c r="EXF85" s="50"/>
      <c r="EXG85" s="50"/>
      <c r="EXH85" s="50"/>
      <c r="EXI85" s="50"/>
      <c r="EXJ85" s="50"/>
      <c r="EXK85" s="50"/>
      <c r="EXL85" s="50"/>
      <c r="EXM85" s="50"/>
      <c r="EXN85" s="50"/>
      <c r="EXO85" s="50"/>
      <c r="EXP85" s="50"/>
      <c r="EXQ85" s="50"/>
      <c r="EXR85" s="50"/>
      <c r="EXS85" s="50"/>
      <c r="EXT85" s="50"/>
      <c r="EXU85" s="50"/>
      <c r="EXV85" s="50"/>
      <c r="EXW85" s="50"/>
      <c r="EXX85" s="50"/>
      <c r="EXY85" s="50"/>
      <c r="EXZ85" s="50"/>
      <c r="EYA85" s="50"/>
      <c r="EYB85" s="50"/>
      <c r="EYC85" s="50"/>
      <c r="EYD85" s="50"/>
      <c r="EYE85" s="50"/>
      <c r="EYF85" s="50"/>
      <c r="EYG85" s="50"/>
      <c r="EYH85" s="50"/>
      <c r="EYI85" s="50"/>
      <c r="EYJ85" s="50"/>
      <c r="EYK85" s="50"/>
      <c r="EYL85" s="50"/>
      <c r="EYM85" s="50"/>
      <c r="EYN85" s="50"/>
      <c r="EYO85" s="50"/>
      <c r="EYP85" s="50"/>
      <c r="EYQ85" s="50"/>
      <c r="EYR85" s="50"/>
      <c r="EYS85" s="50"/>
      <c r="EYT85" s="50"/>
      <c r="EYU85" s="50"/>
      <c r="EYV85" s="50"/>
      <c r="EYW85" s="50"/>
      <c r="EYX85" s="50"/>
      <c r="EYY85" s="50"/>
      <c r="EYZ85" s="50"/>
      <c r="EZA85" s="50"/>
      <c r="EZB85" s="50"/>
      <c r="EZC85" s="50"/>
      <c r="EZD85" s="50"/>
      <c r="EZE85" s="50"/>
      <c r="EZF85" s="50"/>
      <c r="EZG85" s="50"/>
      <c r="EZH85" s="50"/>
      <c r="EZI85" s="50"/>
      <c r="EZJ85" s="50"/>
      <c r="EZK85" s="50"/>
      <c r="EZL85" s="50"/>
      <c r="EZM85" s="50"/>
      <c r="EZN85" s="50"/>
      <c r="EZO85" s="50"/>
      <c r="EZP85" s="50"/>
      <c r="EZQ85" s="50"/>
      <c r="EZR85" s="50"/>
      <c r="EZS85" s="50"/>
      <c r="EZT85" s="50"/>
      <c r="EZU85" s="50"/>
      <c r="EZV85" s="50"/>
      <c r="EZW85" s="50"/>
      <c r="EZX85" s="50"/>
      <c r="EZY85" s="50"/>
      <c r="EZZ85" s="50"/>
      <c r="FAA85" s="50"/>
      <c r="FAB85" s="50"/>
      <c r="FAC85" s="50"/>
      <c r="FAD85" s="50"/>
      <c r="FAE85" s="50"/>
      <c r="FAF85" s="50"/>
      <c r="FAG85" s="50"/>
      <c r="FAH85" s="50"/>
      <c r="FAI85" s="50"/>
      <c r="FAJ85" s="50"/>
      <c r="FAK85" s="50"/>
      <c r="FAL85" s="50"/>
      <c r="FAM85" s="50"/>
      <c r="FAN85" s="50"/>
      <c r="FAO85" s="50"/>
      <c r="FAP85" s="50"/>
      <c r="FAQ85" s="50"/>
      <c r="FAR85" s="50"/>
      <c r="FAS85" s="50"/>
      <c r="FAT85" s="50"/>
      <c r="FAU85" s="50"/>
      <c r="FAV85" s="50"/>
      <c r="FAW85" s="50"/>
      <c r="FAX85" s="50"/>
      <c r="FAY85" s="50"/>
      <c r="FAZ85" s="50"/>
      <c r="FBA85" s="50"/>
      <c r="FBB85" s="50"/>
      <c r="FBC85" s="50"/>
      <c r="FBD85" s="50"/>
      <c r="FBE85" s="50"/>
      <c r="FBF85" s="50"/>
      <c r="FBG85" s="50"/>
      <c r="FBH85" s="50"/>
      <c r="FBI85" s="50"/>
      <c r="FBJ85" s="50"/>
      <c r="FBK85" s="50"/>
      <c r="FBL85" s="50"/>
      <c r="FBM85" s="50"/>
      <c r="FBN85" s="50"/>
      <c r="FBO85" s="50"/>
      <c r="FBP85" s="50"/>
      <c r="FBQ85" s="50"/>
      <c r="FBR85" s="50"/>
      <c r="FBS85" s="50"/>
      <c r="FBT85" s="50"/>
      <c r="FBU85" s="50"/>
      <c r="FBV85" s="50"/>
      <c r="FBW85" s="50"/>
      <c r="FBX85" s="50"/>
      <c r="FBY85" s="50"/>
      <c r="FBZ85" s="50"/>
      <c r="FCA85" s="50"/>
      <c r="FCB85" s="50"/>
      <c r="FCC85" s="50"/>
      <c r="FCD85" s="50"/>
      <c r="FCE85" s="50"/>
      <c r="FCF85" s="50"/>
      <c r="FCG85" s="50"/>
      <c r="FCH85" s="50"/>
      <c r="FCI85" s="50"/>
      <c r="FCJ85" s="50"/>
      <c r="FCK85" s="50"/>
      <c r="FCL85" s="50"/>
      <c r="FCM85" s="50"/>
      <c r="FCN85" s="50"/>
      <c r="FCO85" s="50"/>
      <c r="FCP85" s="50"/>
      <c r="FCQ85" s="50"/>
      <c r="FCR85" s="50"/>
      <c r="FCS85" s="50"/>
      <c r="FCT85" s="50"/>
      <c r="FCU85" s="50"/>
      <c r="FCV85" s="50"/>
      <c r="FCW85" s="50"/>
      <c r="FCX85" s="50"/>
      <c r="FCY85" s="50"/>
      <c r="FCZ85" s="50"/>
      <c r="FDA85" s="50"/>
      <c r="FDB85" s="50"/>
      <c r="FDC85" s="50"/>
      <c r="FDD85" s="50"/>
      <c r="FDE85" s="50"/>
      <c r="FDF85" s="50"/>
      <c r="FDG85" s="50"/>
      <c r="FDH85" s="50"/>
      <c r="FDI85" s="50"/>
      <c r="FDJ85" s="50"/>
      <c r="FDK85" s="50"/>
      <c r="FDL85" s="50"/>
      <c r="FDM85" s="50"/>
      <c r="FDN85" s="50"/>
      <c r="FDO85" s="50"/>
      <c r="FDP85" s="50"/>
      <c r="FDQ85" s="50"/>
      <c r="FDR85" s="50"/>
      <c r="FDS85" s="50"/>
      <c r="FDT85" s="50"/>
      <c r="FDU85" s="50"/>
      <c r="FDV85" s="50"/>
      <c r="FDW85" s="50"/>
      <c r="FDX85" s="50"/>
      <c r="FDY85" s="50"/>
      <c r="FDZ85" s="50"/>
      <c r="FEA85" s="50"/>
      <c r="FEB85" s="50"/>
      <c r="FEC85" s="50"/>
      <c r="FED85" s="50"/>
      <c r="FEE85" s="50"/>
      <c r="FEF85" s="50"/>
      <c r="FEG85" s="50"/>
      <c r="FEH85" s="50"/>
      <c r="FEI85" s="50"/>
      <c r="FEJ85" s="50"/>
      <c r="FEK85" s="50"/>
      <c r="FEL85" s="50"/>
      <c r="FEM85" s="50"/>
      <c r="FEN85" s="50"/>
      <c r="FEO85" s="50"/>
      <c r="FEP85" s="50"/>
      <c r="FEQ85" s="50"/>
      <c r="FER85" s="50"/>
      <c r="FES85" s="50"/>
      <c r="FET85" s="50"/>
      <c r="FEU85" s="50"/>
      <c r="FEV85" s="50"/>
      <c r="FEW85" s="50"/>
      <c r="FEX85" s="50"/>
      <c r="FEY85" s="50"/>
      <c r="FEZ85" s="50"/>
      <c r="FFA85" s="50"/>
      <c r="FFB85" s="50"/>
      <c r="FFC85" s="50"/>
      <c r="FFD85" s="50"/>
      <c r="FFE85" s="50"/>
      <c r="FFF85" s="50"/>
      <c r="FFG85" s="50"/>
      <c r="FFH85" s="50"/>
      <c r="FFI85" s="50"/>
      <c r="FFJ85" s="50"/>
      <c r="FFK85" s="50"/>
      <c r="FFL85" s="50"/>
      <c r="FFM85" s="50"/>
      <c r="FFN85" s="50"/>
      <c r="FFO85" s="50"/>
      <c r="FFP85" s="50"/>
      <c r="FFQ85" s="50"/>
      <c r="FFR85" s="50"/>
      <c r="FFS85" s="50"/>
      <c r="FFT85" s="50"/>
      <c r="FFU85" s="50"/>
      <c r="FFV85" s="50"/>
      <c r="FFW85" s="50"/>
      <c r="FFX85" s="50"/>
      <c r="FFY85" s="50"/>
      <c r="FFZ85" s="50"/>
      <c r="FGA85" s="50"/>
      <c r="FGB85" s="50"/>
      <c r="FGC85" s="50"/>
      <c r="FGD85" s="50"/>
      <c r="FGE85" s="50"/>
      <c r="FGF85" s="50"/>
      <c r="FGG85" s="50"/>
      <c r="FGH85" s="50"/>
      <c r="FGI85" s="50"/>
      <c r="FGJ85" s="50"/>
      <c r="FGK85" s="50"/>
      <c r="FGL85" s="50"/>
      <c r="FGM85" s="50"/>
      <c r="FGN85" s="50"/>
      <c r="FGO85" s="50"/>
      <c r="FGP85" s="50"/>
      <c r="FGQ85" s="50"/>
      <c r="FGR85" s="50"/>
      <c r="FGS85" s="50"/>
      <c r="FGT85" s="50"/>
      <c r="FGU85" s="50"/>
      <c r="FGV85" s="50"/>
      <c r="FGW85" s="50"/>
      <c r="FGX85" s="50"/>
      <c r="FGY85" s="50"/>
      <c r="FGZ85" s="50"/>
      <c r="FHA85" s="50"/>
      <c r="FHB85" s="50"/>
      <c r="FHC85" s="50"/>
      <c r="FHD85" s="50"/>
      <c r="FHE85" s="50"/>
      <c r="FHF85" s="50"/>
      <c r="FHG85" s="50"/>
      <c r="FHH85" s="50"/>
      <c r="FHI85" s="50"/>
      <c r="FHJ85" s="50"/>
      <c r="FHK85" s="50"/>
      <c r="FHL85" s="50"/>
      <c r="FHM85" s="50"/>
      <c r="FHN85" s="50"/>
      <c r="FHO85" s="50"/>
      <c r="FHP85" s="50"/>
      <c r="FHQ85" s="50"/>
      <c r="FHR85" s="50"/>
      <c r="FHS85" s="50"/>
      <c r="FHT85" s="50"/>
      <c r="FHU85" s="50"/>
      <c r="FHV85" s="50"/>
      <c r="FHW85" s="50"/>
      <c r="FHX85" s="50"/>
      <c r="FHY85" s="50"/>
      <c r="FHZ85" s="50"/>
      <c r="FIA85" s="50"/>
      <c r="FIB85" s="50"/>
      <c r="FIC85" s="50"/>
      <c r="FID85" s="50"/>
      <c r="FIE85" s="50"/>
      <c r="FIF85" s="50"/>
      <c r="FIG85" s="50"/>
      <c r="FIH85" s="50"/>
      <c r="FII85" s="50"/>
      <c r="FIJ85" s="50"/>
      <c r="FIK85" s="50"/>
      <c r="FIL85" s="50"/>
      <c r="FIM85" s="50"/>
      <c r="FIN85" s="50"/>
      <c r="FIO85" s="50"/>
      <c r="FIP85" s="50"/>
      <c r="FIQ85" s="50"/>
      <c r="FIR85" s="50"/>
      <c r="FIS85" s="50"/>
      <c r="FIT85" s="50"/>
      <c r="FIU85" s="50"/>
      <c r="FIV85" s="50"/>
      <c r="FIW85" s="50"/>
      <c r="FIX85" s="50"/>
      <c r="FIY85" s="50"/>
      <c r="FIZ85" s="50"/>
      <c r="FJA85" s="50"/>
      <c r="FJB85" s="50"/>
      <c r="FJC85" s="50"/>
      <c r="FJD85" s="50"/>
      <c r="FJE85" s="50"/>
      <c r="FJF85" s="50"/>
      <c r="FJG85" s="50"/>
      <c r="FJH85" s="50"/>
      <c r="FJI85" s="50"/>
      <c r="FJJ85" s="50"/>
      <c r="FJK85" s="50"/>
      <c r="FJL85" s="50"/>
      <c r="FJM85" s="50"/>
      <c r="FJN85" s="50"/>
      <c r="FJO85" s="50"/>
      <c r="FJP85" s="50"/>
      <c r="FJQ85" s="50"/>
      <c r="FJR85" s="50"/>
      <c r="FJS85" s="50"/>
      <c r="FJT85" s="50"/>
      <c r="FJU85" s="50"/>
      <c r="FJV85" s="50"/>
      <c r="FJW85" s="50"/>
      <c r="FJX85" s="50"/>
      <c r="FJY85" s="50"/>
      <c r="FJZ85" s="50"/>
      <c r="FKA85" s="50"/>
      <c r="FKB85" s="50"/>
      <c r="FKC85" s="50"/>
      <c r="FKD85" s="50"/>
      <c r="FKE85" s="50"/>
      <c r="FKF85" s="50"/>
      <c r="FKG85" s="50"/>
      <c r="FKH85" s="50"/>
      <c r="FKI85" s="50"/>
      <c r="FKJ85" s="50"/>
      <c r="FKK85" s="50"/>
      <c r="FKL85" s="50"/>
      <c r="FKM85" s="50"/>
      <c r="FKN85" s="50"/>
      <c r="FKO85" s="50"/>
      <c r="FKP85" s="50"/>
      <c r="FKQ85" s="50"/>
      <c r="FKR85" s="50"/>
      <c r="FKS85" s="50"/>
      <c r="FKT85" s="50"/>
      <c r="FKU85" s="50"/>
      <c r="FKV85" s="50"/>
      <c r="FKW85" s="50"/>
      <c r="FKX85" s="50"/>
      <c r="FKY85" s="50"/>
      <c r="FKZ85" s="50"/>
      <c r="FLA85" s="50"/>
      <c r="FLB85" s="50"/>
      <c r="FLC85" s="50"/>
      <c r="FLD85" s="50"/>
      <c r="FLE85" s="50"/>
      <c r="FLF85" s="50"/>
      <c r="FLG85" s="50"/>
      <c r="FLH85" s="50"/>
      <c r="FLI85" s="50"/>
      <c r="FLJ85" s="50"/>
      <c r="FLK85" s="50"/>
      <c r="FLL85" s="50"/>
      <c r="FLM85" s="50"/>
      <c r="FLN85" s="50"/>
      <c r="FLO85" s="50"/>
      <c r="FLP85" s="50"/>
      <c r="FLQ85" s="50"/>
      <c r="FLR85" s="50"/>
      <c r="FLS85" s="50"/>
      <c r="FLT85" s="50"/>
      <c r="FLU85" s="50"/>
      <c r="FLV85" s="50"/>
      <c r="FLW85" s="50"/>
      <c r="FLX85" s="50"/>
      <c r="FLY85" s="50"/>
      <c r="FLZ85" s="50"/>
      <c r="FMA85" s="50"/>
      <c r="FMB85" s="50"/>
      <c r="FMC85" s="50"/>
      <c r="FMD85" s="50"/>
      <c r="FME85" s="50"/>
      <c r="FMF85" s="50"/>
      <c r="FMG85" s="50"/>
      <c r="FMH85" s="50"/>
      <c r="FMI85" s="50"/>
      <c r="FMJ85" s="50"/>
      <c r="FMK85" s="50"/>
      <c r="FML85" s="50"/>
      <c r="FMM85" s="50"/>
      <c r="FMN85" s="50"/>
      <c r="FMO85" s="50"/>
      <c r="FMP85" s="50"/>
      <c r="FMQ85" s="50"/>
      <c r="FMR85" s="50"/>
      <c r="FMS85" s="50"/>
      <c r="FMT85" s="50"/>
      <c r="FMU85" s="50"/>
      <c r="FMV85" s="50"/>
      <c r="FMW85" s="50"/>
      <c r="FMX85" s="50"/>
      <c r="FMY85" s="50"/>
      <c r="FMZ85" s="50"/>
      <c r="FNA85" s="50"/>
      <c r="FNB85" s="50"/>
      <c r="FNC85" s="50"/>
      <c r="FND85" s="50"/>
      <c r="FNE85" s="50"/>
      <c r="FNF85" s="50"/>
      <c r="FNG85" s="50"/>
      <c r="FNH85" s="50"/>
      <c r="FNI85" s="50"/>
      <c r="FNJ85" s="50"/>
      <c r="FNK85" s="50"/>
      <c r="FNL85" s="50"/>
      <c r="FNM85" s="50"/>
      <c r="FNN85" s="50"/>
      <c r="FNO85" s="50"/>
      <c r="FNP85" s="50"/>
      <c r="FNQ85" s="50"/>
      <c r="FNR85" s="50"/>
      <c r="FNS85" s="50"/>
      <c r="FNT85" s="50"/>
      <c r="FNU85" s="50"/>
      <c r="FNV85" s="50"/>
      <c r="FNW85" s="50"/>
      <c r="FNX85" s="50"/>
      <c r="FNY85" s="50"/>
      <c r="FNZ85" s="50"/>
      <c r="FOA85" s="50"/>
      <c r="FOB85" s="50"/>
      <c r="FOC85" s="50"/>
      <c r="FOD85" s="50"/>
      <c r="FOE85" s="50"/>
      <c r="FOF85" s="50"/>
      <c r="FOG85" s="50"/>
      <c r="FOH85" s="50"/>
      <c r="FOI85" s="50"/>
      <c r="FOJ85" s="50"/>
      <c r="FOK85" s="50"/>
      <c r="FOL85" s="50"/>
      <c r="FOM85" s="50"/>
      <c r="FON85" s="50"/>
      <c r="FOO85" s="50"/>
      <c r="FOP85" s="50"/>
      <c r="FOQ85" s="50"/>
      <c r="FOR85" s="50"/>
      <c r="FOS85" s="50"/>
      <c r="FOT85" s="50"/>
      <c r="FOU85" s="50"/>
      <c r="FOV85" s="50"/>
      <c r="FOW85" s="50"/>
      <c r="FOX85" s="50"/>
      <c r="FOY85" s="50"/>
      <c r="FOZ85" s="50"/>
      <c r="FPA85" s="50"/>
      <c r="FPB85" s="50"/>
      <c r="FPC85" s="50"/>
      <c r="FPD85" s="50"/>
      <c r="FPE85" s="50"/>
      <c r="FPF85" s="50"/>
      <c r="FPG85" s="50"/>
      <c r="FPH85" s="50"/>
      <c r="FPI85" s="50"/>
      <c r="FPJ85" s="50"/>
      <c r="FPK85" s="50"/>
      <c r="FPL85" s="50"/>
      <c r="FPM85" s="50"/>
      <c r="FPN85" s="50"/>
      <c r="FPO85" s="50"/>
      <c r="FPP85" s="50"/>
      <c r="FPQ85" s="50"/>
      <c r="FPR85" s="50"/>
      <c r="FPS85" s="50"/>
      <c r="FPT85" s="50"/>
      <c r="FPU85" s="50"/>
      <c r="FPV85" s="50"/>
      <c r="FPW85" s="50"/>
      <c r="FPX85" s="50"/>
      <c r="FPY85" s="50"/>
      <c r="FPZ85" s="50"/>
      <c r="FQA85" s="50"/>
      <c r="FQB85" s="50"/>
      <c r="FQC85" s="50"/>
      <c r="FQD85" s="50"/>
      <c r="FQE85" s="50"/>
      <c r="FQF85" s="50"/>
      <c r="FQG85" s="50"/>
      <c r="FQH85" s="50"/>
      <c r="FQI85" s="50"/>
      <c r="FQJ85" s="50"/>
      <c r="FQK85" s="50"/>
      <c r="FQL85" s="50"/>
      <c r="FQM85" s="50"/>
      <c r="FQN85" s="50"/>
      <c r="FQO85" s="50"/>
      <c r="FQP85" s="50"/>
      <c r="FQQ85" s="50"/>
      <c r="FQR85" s="50"/>
      <c r="FQS85" s="50"/>
      <c r="FQT85" s="50"/>
      <c r="FQU85" s="50"/>
      <c r="FQV85" s="50"/>
      <c r="FQW85" s="50"/>
      <c r="FQX85" s="50"/>
      <c r="FQY85" s="50"/>
      <c r="FQZ85" s="50"/>
      <c r="FRA85" s="50"/>
      <c r="FRB85" s="50"/>
      <c r="FRC85" s="50"/>
      <c r="FRD85" s="50"/>
      <c r="FRE85" s="50"/>
      <c r="FRF85" s="50"/>
      <c r="FRG85" s="50"/>
      <c r="FRH85" s="50"/>
      <c r="FRI85" s="50"/>
      <c r="FRJ85" s="50"/>
      <c r="FRK85" s="50"/>
      <c r="FRL85" s="50"/>
      <c r="FRM85" s="50"/>
      <c r="FRN85" s="50"/>
      <c r="FRO85" s="50"/>
      <c r="FRP85" s="50"/>
      <c r="FRQ85" s="50"/>
      <c r="FRR85" s="50"/>
      <c r="FRS85" s="50"/>
      <c r="FRT85" s="50"/>
      <c r="FRU85" s="50"/>
      <c r="FRV85" s="50"/>
      <c r="FRW85" s="50"/>
      <c r="FRX85" s="50"/>
      <c r="FRY85" s="50"/>
      <c r="FRZ85" s="50"/>
      <c r="FSA85" s="50"/>
      <c r="FSB85" s="50"/>
      <c r="FSC85" s="50"/>
      <c r="FSD85" s="50"/>
      <c r="FSE85" s="50"/>
      <c r="FSF85" s="50"/>
      <c r="FSG85" s="50"/>
      <c r="FSH85" s="50"/>
      <c r="FSI85" s="50"/>
      <c r="FSJ85" s="50"/>
      <c r="FSK85" s="50"/>
      <c r="FSL85" s="50"/>
      <c r="FSM85" s="50"/>
      <c r="FSN85" s="50"/>
      <c r="FSO85" s="50"/>
      <c r="FSP85" s="50"/>
      <c r="FSQ85" s="50"/>
      <c r="FSR85" s="50"/>
      <c r="FSS85" s="50"/>
      <c r="FST85" s="50"/>
      <c r="FSU85" s="50"/>
      <c r="FSV85" s="50"/>
      <c r="FSW85" s="50"/>
      <c r="FSX85" s="50"/>
      <c r="FSY85" s="50"/>
      <c r="FSZ85" s="50"/>
      <c r="FTA85" s="50"/>
      <c r="FTB85" s="50"/>
      <c r="FTC85" s="50"/>
      <c r="FTD85" s="50"/>
      <c r="FTE85" s="50"/>
      <c r="FTF85" s="50"/>
      <c r="FTG85" s="50"/>
      <c r="FTH85" s="50"/>
      <c r="FTI85" s="50"/>
      <c r="FTJ85" s="50"/>
      <c r="FTK85" s="50"/>
      <c r="FTL85" s="50"/>
      <c r="FTM85" s="50"/>
      <c r="FTN85" s="50"/>
      <c r="FTO85" s="50"/>
      <c r="FTP85" s="50"/>
      <c r="FTQ85" s="50"/>
      <c r="FTR85" s="50"/>
      <c r="FTS85" s="50"/>
      <c r="FTT85" s="50"/>
      <c r="FTU85" s="50"/>
      <c r="FTV85" s="50"/>
      <c r="FTW85" s="50"/>
      <c r="FTX85" s="50"/>
      <c r="FTY85" s="50"/>
      <c r="FTZ85" s="50"/>
      <c r="FUA85" s="50"/>
      <c r="FUB85" s="50"/>
      <c r="FUC85" s="50"/>
      <c r="FUD85" s="50"/>
      <c r="FUE85" s="50"/>
      <c r="FUF85" s="50"/>
      <c r="FUG85" s="50"/>
      <c r="FUH85" s="50"/>
      <c r="FUI85" s="50"/>
      <c r="FUJ85" s="50"/>
      <c r="FUK85" s="50"/>
      <c r="FUL85" s="50"/>
      <c r="FUM85" s="50"/>
      <c r="FUN85" s="50"/>
      <c r="FUO85" s="50"/>
      <c r="FUP85" s="50"/>
      <c r="FUQ85" s="50"/>
      <c r="FUR85" s="50"/>
      <c r="FUS85" s="50"/>
      <c r="FUT85" s="50"/>
      <c r="FUU85" s="50"/>
      <c r="FUV85" s="50"/>
      <c r="FUW85" s="50"/>
      <c r="FUX85" s="50"/>
      <c r="FUY85" s="50"/>
      <c r="FUZ85" s="50"/>
      <c r="FVA85" s="50"/>
      <c r="FVB85" s="50"/>
      <c r="FVC85" s="50"/>
      <c r="FVD85" s="50"/>
      <c r="FVE85" s="50"/>
      <c r="FVF85" s="50"/>
      <c r="FVG85" s="50"/>
      <c r="FVH85" s="50"/>
      <c r="FVI85" s="50"/>
      <c r="FVJ85" s="50"/>
      <c r="FVK85" s="50"/>
      <c r="FVL85" s="50"/>
      <c r="FVM85" s="50"/>
      <c r="FVN85" s="50"/>
      <c r="FVO85" s="50"/>
      <c r="FVP85" s="50"/>
      <c r="FVQ85" s="50"/>
      <c r="FVR85" s="50"/>
      <c r="FVS85" s="50"/>
      <c r="FVT85" s="50"/>
      <c r="FVU85" s="50"/>
      <c r="FVV85" s="50"/>
      <c r="FVW85" s="50"/>
      <c r="FVX85" s="50"/>
      <c r="FVY85" s="50"/>
      <c r="FVZ85" s="50"/>
      <c r="FWA85" s="50"/>
      <c r="FWB85" s="50"/>
      <c r="FWC85" s="50"/>
      <c r="FWD85" s="50"/>
      <c r="FWE85" s="50"/>
      <c r="FWF85" s="50"/>
      <c r="FWG85" s="50"/>
      <c r="FWH85" s="50"/>
      <c r="FWI85" s="50"/>
      <c r="FWJ85" s="50"/>
      <c r="FWK85" s="50"/>
      <c r="FWL85" s="50"/>
      <c r="FWM85" s="50"/>
      <c r="FWN85" s="50"/>
      <c r="FWO85" s="50"/>
      <c r="FWP85" s="50"/>
      <c r="FWQ85" s="50"/>
      <c r="FWR85" s="50"/>
      <c r="FWS85" s="50"/>
      <c r="FWT85" s="50"/>
      <c r="FWU85" s="50"/>
      <c r="FWV85" s="50"/>
      <c r="FWW85" s="50"/>
      <c r="FWX85" s="50"/>
      <c r="FWY85" s="50"/>
      <c r="FWZ85" s="50"/>
      <c r="FXA85" s="50"/>
      <c r="FXB85" s="50"/>
      <c r="FXC85" s="50"/>
      <c r="FXD85" s="50"/>
      <c r="FXE85" s="50"/>
      <c r="FXF85" s="50"/>
      <c r="FXG85" s="50"/>
      <c r="FXH85" s="50"/>
      <c r="FXI85" s="50"/>
      <c r="FXJ85" s="50"/>
      <c r="FXK85" s="50"/>
      <c r="FXL85" s="50"/>
      <c r="FXM85" s="50"/>
      <c r="FXN85" s="50"/>
      <c r="FXO85" s="50"/>
      <c r="FXP85" s="50"/>
      <c r="FXQ85" s="50"/>
      <c r="FXR85" s="50"/>
      <c r="FXS85" s="50"/>
      <c r="FXT85" s="50"/>
      <c r="FXU85" s="50"/>
      <c r="FXV85" s="50"/>
      <c r="FXW85" s="50"/>
      <c r="FXX85" s="50"/>
      <c r="FXY85" s="50"/>
      <c r="FXZ85" s="50"/>
      <c r="FYA85" s="50"/>
      <c r="FYB85" s="50"/>
      <c r="FYC85" s="50"/>
      <c r="FYD85" s="50"/>
      <c r="FYE85" s="50"/>
      <c r="FYF85" s="50"/>
      <c r="FYG85" s="50"/>
      <c r="FYH85" s="50"/>
      <c r="FYI85" s="50"/>
      <c r="FYJ85" s="50"/>
      <c r="FYK85" s="50"/>
      <c r="FYL85" s="50"/>
      <c r="FYM85" s="50"/>
      <c r="FYN85" s="50"/>
      <c r="FYO85" s="50"/>
      <c r="FYP85" s="50"/>
      <c r="FYQ85" s="50"/>
      <c r="FYR85" s="50"/>
      <c r="FYS85" s="50"/>
      <c r="FYT85" s="50"/>
      <c r="FYU85" s="50"/>
      <c r="FYV85" s="50"/>
      <c r="FYW85" s="50"/>
      <c r="FYX85" s="50"/>
      <c r="FYY85" s="50"/>
      <c r="FYZ85" s="50"/>
      <c r="FZA85" s="50"/>
      <c r="FZB85" s="50"/>
      <c r="FZC85" s="50"/>
      <c r="FZD85" s="50"/>
      <c r="FZE85" s="50"/>
      <c r="FZF85" s="50"/>
      <c r="FZG85" s="50"/>
      <c r="FZH85" s="50"/>
      <c r="FZI85" s="50"/>
      <c r="FZJ85" s="50"/>
      <c r="FZK85" s="50"/>
      <c r="FZL85" s="50"/>
      <c r="FZM85" s="50"/>
      <c r="FZN85" s="50"/>
      <c r="FZO85" s="50"/>
      <c r="FZP85" s="50"/>
      <c r="FZQ85" s="50"/>
      <c r="FZR85" s="50"/>
      <c r="FZS85" s="50"/>
      <c r="FZT85" s="50"/>
      <c r="FZU85" s="50"/>
      <c r="FZV85" s="50"/>
      <c r="FZW85" s="50"/>
      <c r="FZX85" s="50"/>
      <c r="FZY85" s="50"/>
      <c r="FZZ85" s="50"/>
      <c r="GAA85" s="50"/>
      <c r="GAB85" s="50"/>
      <c r="GAC85" s="50"/>
      <c r="GAD85" s="50"/>
      <c r="GAE85" s="50"/>
      <c r="GAF85" s="50"/>
      <c r="GAG85" s="50"/>
      <c r="GAH85" s="50"/>
      <c r="GAI85" s="50"/>
      <c r="GAJ85" s="50"/>
      <c r="GAK85" s="50"/>
      <c r="GAL85" s="50"/>
      <c r="GAM85" s="50"/>
      <c r="GAN85" s="50"/>
      <c r="GAO85" s="50"/>
      <c r="GAP85" s="50"/>
      <c r="GAQ85" s="50"/>
      <c r="GAR85" s="50"/>
      <c r="GAS85" s="50"/>
      <c r="GAT85" s="50"/>
      <c r="GAU85" s="50"/>
      <c r="GAV85" s="50"/>
      <c r="GAW85" s="50"/>
      <c r="GAX85" s="50"/>
      <c r="GAY85" s="50"/>
      <c r="GAZ85" s="50"/>
      <c r="GBA85" s="50"/>
      <c r="GBB85" s="50"/>
      <c r="GBC85" s="50"/>
      <c r="GBD85" s="50"/>
      <c r="GBE85" s="50"/>
      <c r="GBF85" s="50"/>
      <c r="GBG85" s="50"/>
      <c r="GBH85" s="50"/>
      <c r="GBI85" s="50"/>
      <c r="GBJ85" s="50"/>
      <c r="GBK85" s="50"/>
      <c r="GBL85" s="50"/>
      <c r="GBM85" s="50"/>
      <c r="GBN85" s="50"/>
      <c r="GBO85" s="50"/>
      <c r="GBP85" s="50"/>
      <c r="GBQ85" s="50"/>
      <c r="GBR85" s="50"/>
      <c r="GBS85" s="50"/>
      <c r="GBT85" s="50"/>
      <c r="GBU85" s="50"/>
      <c r="GBV85" s="50"/>
      <c r="GBW85" s="50"/>
      <c r="GBX85" s="50"/>
      <c r="GBY85" s="50"/>
      <c r="GBZ85" s="50"/>
      <c r="GCA85" s="50"/>
      <c r="GCB85" s="50"/>
      <c r="GCC85" s="50"/>
      <c r="GCD85" s="50"/>
      <c r="GCE85" s="50"/>
      <c r="GCF85" s="50"/>
      <c r="GCG85" s="50"/>
      <c r="GCH85" s="50"/>
      <c r="GCI85" s="50"/>
      <c r="GCJ85" s="50"/>
      <c r="GCK85" s="50"/>
      <c r="GCL85" s="50"/>
      <c r="GCM85" s="50"/>
      <c r="GCN85" s="50"/>
      <c r="GCO85" s="50"/>
      <c r="GCP85" s="50"/>
      <c r="GCQ85" s="50"/>
      <c r="GCR85" s="50"/>
      <c r="GCS85" s="50"/>
      <c r="GCT85" s="50"/>
      <c r="GCU85" s="50"/>
      <c r="GCV85" s="50"/>
      <c r="GCW85" s="50"/>
      <c r="GCX85" s="50"/>
      <c r="GCY85" s="50"/>
      <c r="GCZ85" s="50"/>
      <c r="GDA85" s="50"/>
      <c r="GDB85" s="50"/>
      <c r="GDC85" s="50"/>
      <c r="GDD85" s="50"/>
      <c r="GDE85" s="50"/>
      <c r="GDF85" s="50"/>
      <c r="GDG85" s="50"/>
      <c r="GDH85" s="50"/>
      <c r="GDI85" s="50"/>
      <c r="GDJ85" s="50"/>
      <c r="GDK85" s="50"/>
      <c r="GDL85" s="50"/>
      <c r="GDM85" s="50"/>
      <c r="GDN85" s="50"/>
      <c r="GDO85" s="50"/>
      <c r="GDP85" s="50"/>
      <c r="GDQ85" s="50"/>
      <c r="GDR85" s="50"/>
      <c r="GDS85" s="50"/>
      <c r="GDT85" s="50"/>
      <c r="GDU85" s="50"/>
      <c r="GDV85" s="50"/>
      <c r="GDW85" s="50"/>
      <c r="GDX85" s="50"/>
      <c r="GDY85" s="50"/>
      <c r="GDZ85" s="50"/>
      <c r="GEA85" s="50"/>
      <c r="GEB85" s="50"/>
      <c r="GEC85" s="50"/>
      <c r="GED85" s="50"/>
      <c r="GEE85" s="50"/>
      <c r="GEF85" s="50"/>
      <c r="GEG85" s="50"/>
      <c r="GEH85" s="50"/>
      <c r="GEI85" s="50"/>
      <c r="GEJ85" s="50"/>
      <c r="GEK85" s="50"/>
      <c r="GEL85" s="50"/>
      <c r="GEM85" s="50"/>
      <c r="GEN85" s="50"/>
      <c r="GEO85" s="50"/>
      <c r="GEP85" s="50"/>
      <c r="GEQ85" s="50"/>
      <c r="GER85" s="50"/>
      <c r="GES85" s="50"/>
      <c r="GET85" s="50"/>
      <c r="GEU85" s="50"/>
      <c r="GEV85" s="50"/>
      <c r="GEW85" s="50"/>
      <c r="GEX85" s="50"/>
      <c r="GEY85" s="50"/>
      <c r="GEZ85" s="50"/>
      <c r="GFA85" s="50"/>
      <c r="GFB85" s="50"/>
      <c r="GFC85" s="50"/>
      <c r="GFD85" s="50"/>
      <c r="GFE85" s="50"/>
      <c r="GFF85" s="50"/>
      <c r="GFG85" s="50"/>
      <c r="GFH85" s="50"/>
      <c r="GFI85" s="50"/>
      <c r="GFJ85" s="50"/>
      <c r="GFK85" s="50"/>
      <c r="GFL85" s="50"/>
      <c r="GFM85" s="50"/>
      <c r="GFN85" s="50"/>
      <c r="GFO85" s="50"/>
      <c r="GFP85" s="50"/>
      <c r="GFQ85" s="50"/>
      <c r="GFR85" s="50"/>
      <c r="GFS85" s="50"/>
      <c r="GFT85" s="50"/>
      <c r="GFU85" s="50"/>
      <c r="GFV85" s="50"/>
      <c r="GFW85" s="50"/>
      <c r="GFX85" s="50"/>
      <c r="GFY85" s="50"/>
      <c r="GFZ85" s="50"/>
      <c r="GGA85" s="50"/>
      <c r="GGB85" s="50"/>
      <c r="GGC85" s="50"/>
      <c r="GGD85" s="50"/>
      <c r="GGE85" s="50"/>
      <c r="GGF85" s="50"/>
      <c r="GGG85" s="50"/>
      <c r="GGH85" s="50"/>
      <c r="GGI85" s="50"/>
      <c r="GGJ85" s="50"/>
      <c r="GGK85" s="50"/>
      <c r="GGL85" s="50"/>
      <c r="GGM85" s="50"/>
      <c r="GGN85" s="50"/>
      <c r="GGO85" s="50"/>
      <c r="GGP85" s="50"/>
      <c r="GGQ85" s="50"/>
      <c r="GGR85" s="50"/>
      <c r="GGS85" s="50"/>
      <c r="GGT85" s="50"/>
      <c r="GGU85" s="50"/>
      <c r="GGV85" s="50"/>
      <c r="GGW85" s="50"/>
      <c r="GGX85" s="50"/>
      <c r="GGY85" s="50"/>
      <c r="GGZ85" s="50"/>
      <c r="GHA85" s="50"/>
      <c r="GHB85" s="50"/>
      <c r="GHC85" s="50"/>
      <c r="GHD85" s="50"/>
      <c r="GHE85" s="50"/>
      <c r="GHF85" s="50"/>
      <c r="GHG85" s="50"/>
      <c r="GHH85" s="50"/>
      <c r="GHI85" s="50"/>
      <c r="GHJ85" s="50"/>
      <c r="GHK85" s="50"/>
      <c r="GHL85" s="50"/>
      <c r="GHM85" s="50"/>
      <c r="GHN85" s="50"/>
      <c r="GHO85" s="50"/>
      <c r="GHP85" s="50"/>
      <c r="GHQ85" s="50"/>
      <c r="GHR85" s="50"/>
      <c r="GHS85" s="50"/>
      <c r="GHT85" s="50"/>
      <c r="GHU85" s="50"/>
      <c r="GHV85" s="50"/>
      <c r="GHW85" s="50"/>
      <c r="GHX85" s="50"/>
      <c r="GHY85" s="50"/>
      <c r="GHZ85" s="50"/>
      <c r="GIA85" s="50"/>
      <c r="GIB85" s="50"/>
      <c r="GIC85" s="50"/>
      <c r="GID85" s="50"/>
      <c r="GIE85" s="50"/>
      <c r="GIF85" s="50"/>
      <c r="GIG85" s="50"/>
      <c r="GIH85" s="50"/>
      <c r="GII85" s="50"/>
      <c r="GIJ85" s="50"/>
      <c r="GIK85" s="50"/>
      <c r="GIL85" s="50"/>
      <c r="GIM85" s="50"/>
      <c r="GIN85" s="50"/>
      <c r="GIO85" s="50"/>
      <c r="GIP85" s="50"/>
      <c r="GIQ85" s="50"/>
      <c r="GIR85" s="50"/>
      <c r="GIS85" s="50"/>
      <c r="GIT85" s="50"/>
      <c r="GIU85" s="50"/>
      <c r="GIV85" s="50"/>
      <c r="GIW85" s="50"/>
      <c r="GIX85" s="50"/>
      <c r="GIY85" s="50"/>
      <c r="GIZ85" s="50"/>
      <c r="GJA85" s="50"/>
      <c r="GJB85" s="50"/>
      <c r="GJC85" s="50"/>
      <c r="GJD85" s="50"/>
      <c r="GJE85" s="50"/>
      <c r="GJF85" s="50"/>
      <c r="GJG85" s="50"/>
      <c r="GJH85" s="50"/>
      <c r="GJI85" s="50"/>
      <c r="GJJ85" s="50"/>
      <c r="GJK85" s="50"/>
      <c r="GJL85" s="50"/>
      <c r="GJM85" s="50"/>
      <c r="GJN85" s="50"/>
      <c r="GJO85" s="50"/>
      <c r="GJP85" s="50"/>
      <c r="GJQ85" s="50"/>
      <c r="GJR85" s="50"/>
      <c r="GJS85" s="50"/>
      <c r="GJT85" s="50"/>
      <c r="GJU85" s="50"/>
      <c r="GJV85" s="50"/>
      <c r="GJW85" s="50"/>
      <c r="GJX85" s="50"/>
      <c r="GJY85" s="50"/>
      <c r="GJZ85" s="50"/>
      <c r="GKA85" s="50"/>
      <c r="GKB85" s="50"/>
      <c r="GKC85" s="50"/>
      <c r="GKD85" s="50"/>
      <c r="GKE85" s="50"/>
      <c r="GKF85" s="50"/>
      <c r="GKG85" s="50"/>
      <c r="GKH85" s="50"/>
      <c r="GKI85" s="50"/>
      <c r="GKJ85" s="50"/>
      <c r="GKK85" s="50"/>
      <c r="GKL85" s="50"/>
      <c r="GKM85" s="50"/>
      <c r="GKN85" s="50"/>
      <c r="GKO85" s="50"/>
      <c r="GKP85" s="50"/>
      <c r="GKQ85" s="50"/>
      <c r="GKR85" s="50"/>
      <c r="GKS85" s="50"/>
      <c r="GKT85" s="50"/>
      <c r="GKU85" s="50"/>
      <c r="GKV85" s="50"/>
      <c r="GKW85" s="50"/>
      <c r="GKX85" s="50"/>
      <c r="GKY85" s="50"/>
      <c r="GKZ85" s="50"/>
      <c r="GLA85" s="50"/>
      <c r="GLB85" s="50"/>
      <c r="GLC85" s="50"/>
      <c r="GLD85" s="50"/>
      <c r="GLE85" s="50"/>
      <c r="GLF85" s="50"/>
      <c r="GLG85" s="50"/>
      <c r="GLH85" s="50"/>
      <c r="GLI85" s="50"/>
      <c r="GLJ85" s="50"/>
      <c r="GLK85" s="50"/>
      <c r="GLL85" s="50"/>
      <c r="GLM85" s="50"/>
      <c r="GLN85" s="50"/>
      <c r="GLO85" s="50"/>
      <c r="GLP85" s="50"/>
      <c r="GLQ85" s="50"/>
      <c r="GLR85" s="50"/>
      <c r="GLS85" s="50"/>
      <c r="GLT85" s="50"/>
      <c r="GLU85" s="50"/>
      <c r="GLV85" s="50"/>
      <c r="GLW85" s="50"/>
      <c r="GLX85" s="50"/>
      <c r="GLY85" s="50"/>
      <c r="GLZ85" s="50"/>
      <c r="GMA85" s="50"/>
      <c r="GMB85" s="50"/>
      <c r="GMC85" s="50"/>
      <c r="GMD85" s="50"/>
      <c r="GME85" s="50"/>
      <c r="GMF85" s="50"/>
      <c r="GMG85" s="50"/>
      <c r="GMH85" s="50"/>
      <c r="GMI85" s="50"/>
      <c r="GMJ85" s="50"/>
      <c r="GMK85" s="50"/>
      <c r="GML85" s="50"/>
      <c r="GMM85" s="50"/>
      <c r="GMN85" s="50"/>
      <c r="GMO85" s="50"/>
      <c r="GMP85" s="50"/>
      <c r="GMQ85" s="50"/>
      <c r="GMR85" s="50"/>
      <c r="GMS85" s="50"/>
      <c r="GMT85" s="50"/>
      <c r="GMU85" s="50"/>
      <c r="GMV85" s="50"/>
      <c r="GMW85" s="50"/>
      <c r="GMX85" s="50"/>
      <c r="GMY85" s="50"/>
      <c r="GMZ85" s="50"/>
      <c r="GNA85" s="50"/>
      <c r="GNB85" s="50"/>
      <c r="GNC85" s="50"/>
      <c r="GND85" s="50"/>
      <c r="GNE85" s="50"/>
      <c r="GNF85" s="50"/>
      <c r="GNG85" s="50"/>
      <c r="GNH85" s="50"/>
      <c r="GNI85" s="50"/>
      <c r="GNJ85" s="50"/>
      <c r="GNK85" s="50"/>
      <c r="GNL85" s="50"/>
      <c r="GNM85" s="50"/>
      <c r="GNN85" s="50"/>
      <c r="GNO85" s="50"/>
      <c r="GNP85" s="50"/>
      <c r="GNQ85" s="50"/>
      <c r="GNR85" s="50"/>
      <c r="GNS85" s="50"/>
      <c r="GNT85" s="50"/>
      <c r="GNU85" s="50"/>
      <c r="GNV85" s="50"/>
      <c r="GNW85" s="50"/>
      <c r="GNX85" s="50"/>
      <c r="GNY85" s="50"/>
      <c r="GNZ85" s="50"/>
      <c r="GOA85" s="50"/>
      <c r="GOB85" s="50"/>
      <c r="GOC85" s="50"/>
      <c r="GOD85" s="50"/>
      <c r="GOE85" s="50"/>
      <c r="GOF85" s="50"/>
      <c r="GOG85" s="50"/>
      <c r="GOH85" s="50"/>
      <c r="GOI85" s="50"/>
      <c r="GOJ85" s="50"/>
      <c r="GOK85" s="50"/>
      <c r="GOL85" s="50"/>
      <c r="GOM85" s="50"/>
      <c r="GON85" s="50"/>
      <c r="GOO85" s="50"/>
      <c r="GOP85" s="50"/>
      <c r="GOQ85" s="50"/>
      <c r="GOR85" s="50"/>
      <c r="GOS85" s="50"/>
      <c r="GOT85" s="50"/>
      <c r="GOU85" s="50"/>
      <c r="GOV85" s="50"/>
      <c r="GOW85" s="50"/>
      <c r="GOX85" s="50"/>
      <c r="GOY85" s="50"/>
      <c r="GOZ85" s="50"/>
      <c r="GPA85" s="50"/>
      <c r="GPB85" s="50"/>
      <c r="GPC85" s="50"/>
      <c r="GPD85" s="50"/>
      <c r="GPE85" s="50"/>
      <c r="GPF85" s="50"/>
      <c r="GPG85" s="50"/>
      <c r="GPH85" s="50"/>
      <c r="GPI85" s="50"/>
      <c r="GPJ85" s="50"/>
      <c r="GPK85" s="50"/>
      <c r="GPL85" s="50"/>
      <c r="GPM85" s="50"/>
      <c r="GPN85" s="50"/>
      <c r="GPO85" s="50"/>
      <c r="GPP85" s="50"/>
      <c r="GPQ85" s="50"/>
      <c r="GPR85" s="50"/>
      <c r="GPS85" s="50"/>
      <c r="GPT85" s="50"/>
      <c r="GPU85" s="50"/>
      <c r="GPV85" s="50"/>
      <c r="GPW85" s="50"/>
      <c r="GPX85" s="50"/>
      <c r="GPY85" s="50"/>
      <c r="GPZ85" s="50"/>
      <c r="GQA85" s="50"/>
      <c r="GQB85" s="50"/>
      <c r="GQC85" s="50"/>
      <c r="GQD85" s="50"/>
      <c r="GQE85" s="50"/>
      <c r="GQF85" s="50"/>
      <c r="GQG85" s="50"/>
      <c r="GQH85" s="50"/>
      <c r="GQI85" s="50"/>
      <c r="GQJ85" s="50"/>
      <c r="GQK85" s="50"/>
      <c r="GQL85" s="50"/>
      <c r="GQM85" s="50"/>
      <c r="GQN85" s="50"/>
      <c r="GQO85" s="50"/>
      <c r="GQP85" s="50"/>
      <c r="GQQ85" s="50"/>
      <c r="GQR85" s="50"/>
      <c r="GQS85" s="50"/>
      <c r="GQT85" s="50"/>
      <c r="GQU85" s="50"/>
      <c r="GQV85" s="50"/>
      <c r="GQW85" s="50"/>
      <c r="GQX85" s="50"/>
      <c r="GQY85" s="50"/>
      <c r="GQZ85" s="50"/>
      <c r="GRA85" s="50"/>
      <c r="GRB85" s="50"/>
      <c r="GRC85" s="50"/>
      <c r="GRD85" s="50"/>
      <c r="GRE85" s="50"/>
      <c r="GRF85" s="50"/>
      <c r="GRG85" s="50"/>
      <c r="GRH85" s="50"/>
      <c r="GRI85" s="50"/>
      <c r="GRJ85" s="50"/>
      <c r="GRK85" s="50"/>
      <c r="GRL85" s="50"/>
      <c r="GRM85" s="50"/>
      <c r="GRN85" s="50"/>
      <c r="GRO85" s="50"/>
      <c r="GRP85" s="50"/>
      <c r="GRQ85" s="50"/>
      <c r="GRR85" s="50"/>
      <c r="GRS85" s="50"/>
      <c r="GRT85" s="50"/>
      <c r="GRU85" s="50"/>
      <c r="GRV85" s="50"/>
      <c r="GRW85" s="50"/>
      <c r="GRX85" s="50"/>
      <c r="GRY85" s="50"/>
      <c r="GRZ85" s="50"/>
      <c r="GSA85" s="50"/>
      <c r="GSB85" s="50"/>
      <c r="GSC85" s="50"/>
      <c r="GSD85" s="50"/>
      <c r="GSE85" s="50"/>
      <c r="GSF85" s="50"/>
      <c r="GSG85" s="50"/>
      <c r="GSH85" s="50"/>
      <c r="GSI85" s="50"/>
      <c r="GSJ85" s="50"/>
      <c r="GSK85" s="50"/>
      <c r="GSL85" s="50"/>
      <c r="GSM85" s="50"/>
      <c r="GSN85" s="50"/>
      <c r="GSO85" s="50"/>
      <c r="GSP85" s="50"/>
      <c r="GSQ85" s="50"/>
      <c r="GSR85" s="50"/>
      <c r="GSS85" s="50"/>
      <c r="GST85" s="50"/>
      <c r="GSU85" s="50"/>
      <c r="GSV85" s="50"/>
      <c r="GSW85" s="50"/>
      <c r="GSX85" s="50"/>
      <c r="GSY85" s="50"/>
      <c r="GSZ85" s="50"/>
      <c r="GTA85" s="50"/>
      <c r="GTB85" s="50"/>
      <c r="GTC85" s="50"/>
      <c r="GTD85" s="50"/>
      <c r="GTE85" s="50"/>
      <c r="GTF85" s="50"/>
      <c r="GTG85" s="50"/>
      <c r="GTH85" s="50"/>
      <c r="GTI85" s="50"/>
      <c r="GTJ85" s="50"/>
      <c r="GTK85" s="50"/>
      <c r="GTL85" s="50"/>
      <c r="GTM85" s="50"/>
      <c r="GTN85" s="50"/>
      <c r="GTO85" s="50"/>
      <c r="GTP85" s="50"/>
      <c r="GTQ85" s="50"/>
      <c r="GTR85" s="50"/>
      <c r="GTS85" s="50"/>
      <c r="GTT85" s="50"/>
      <c r="GTU85" s="50"/>
      <c r="GTV85" s="50"/>
      <c r="GTW85" s="50"/>
      <c r="GTX85" s="50"/>
      <c r="GTY85" s="50"/>
      <c r="GTZ85" s="50"/>
      <c r="GUA85" s="50"/>
      <c r="GUB85" s="50"/>
      <c r="GUC85" s="50"/>
      <c r="GUD85" s="50"/>
      <c r="GUE85" s="50"/>
      <c r="GUF85" s="50"/>
      <c r="GUG85" s="50"/>
      <c r="GUH85" s="50"/>
      <c r="GUI85" s="50"/>
      <c r="GUJ85" s="50"/>
      <c r="GUK85" s="50"/>
      <c r="GUL85" s="50"/>
      <c r="GUM85" s="50"/>
      <c r="GUN85" s="50"/>
      <c r="GUO85" s="50"/>
      <c r="GUP85" s="50"/>
      <c r="GUQ85" s="50"/>
      <c r="GUR85" s="50"/>
      <c r="GUS85" s="50"/>
      <c r="GUT85" s="50"/>
      <c r="GUU85" s="50"/>
      <c r="GUV85" s="50"/>
      <c r="GUW85" s="50"/>
      <c r="GUX85" s="50"/>
      <c r="GUY85" s="50"/>
      <c r="GUZ85" s="50"/>
      <c r="GVA85" s="50"/>
      <c r="GVB85" s="50"/>
      <c r="GVC85" s="50"/>
      <c r="GVD85" s="50"/>
      <c r="GVE85" s="50"/>
      <c r="GVF85" s="50"/>
      <c r="GVG85" s="50"/>
      <c r="GVH85" s="50"/>
      <c r="GVI85" s="50"/>
      <c r="GVJ85" s="50"/>
      <c r="GVK85" s="50"/>
      <c r="GVL85" s="50"/>
      <c r="GVM85" s="50"/>
      <c r="GVN85" s="50"/>
      <c r="GVO85" s="50"/>
      <c r="GVP85" s="50"/>
      <c r="GVQ85" s="50"/>
      <c r="GVR85" s="50"/>
      <c r="GVS85" s="50"/>
      <c r="GVT85" s="50"/>
      <c r="GVU85" s="50"/>
      <c r="GVV85" s="50"/>
      <c r="GVW85" s="50"/>
      <c r="GVX85" s="50"/>
      <c r="GVY85" s="50"/>
      <c r="GVZ85" s="50"/>
      <c r="GWA85" s="50"/>
      <c r="GWB85" s="50"/>
      <c r="GWC85" s="50"/>
      <c r="GWD85" s="50"/>
      <c r="GWE85" s="50"/>
      <c r="GWF85" s="50"/>
      <c r="GWG85" s="50"/>
      <c r="GWH85" s="50"/>
      <c r="GWI85" s="50"/>
      <c r="GWJ85" s="50"/>
      <c r="GWK85" s="50"/>
      <c r="GWL85" s="50"/>
      <c r="GWM85" s="50"/>
      <c r="GWN85" s="50"/>
      <c r="GWO85" s="50"/>
      <c r="GWP85" s="50"/>
      <c r="GWQ85" s="50"/>
      <c r="GWR85" s="50"/>
      <c r="GWS85" s="50"/>
      <c r="GWT85" s="50"/>
      <c r="GWU85" s="50"/>
      <c r="GWV85" s="50"/>
      <c r="GWW85" s="50"/>
      <c r="GWX85" s="50"/>
      <c r="GWY85" s="50"/>
      <c r="GWZ85" s="50"/>
      <c r="GXA85" s="50"/>
      <c r="GXB85" s="50"/>
      <c r="GXC85" s="50"/>
      <c r="GXD85" s="50"/>
      <c r="GXE85" s="50"/>
      <c r="GXF85" s="50"/>
      <c r="GXG85" s="50"/>
      <c r="GXH85" s="50"/>
      <c r="GXI85" s="50"/>
      <c r="GXJ85" s="50"/>
      <c r="GXK85" s="50"/>
      <c r="GXL85" s="50"/>
      <c r="GXM85" s="50"/>
      <c r="GXN85" s="50"/>
      <c r="GXO85" s="50"/>
      <c r="GXP85" s="50"/>
      <c r="GXQ85" s="50"/>
      <c r="GXR85" s="50"/>
      <c r="GXS85" s="50"/>
      <c r="GXT85" s="50"/>
      <c r="GXU85" s="50"/>
      <c r="GXV85" s="50"/>
      <c r="GXW85" s="50"/>
      <c r="GXX85" s="50"/>
      <c r="GXY85" s="50"/>
      <c r="GXZ85" s="50"/>
      <c r="GYA85" s="50"/>
      <c r="GYB85" s="50"/>
      <c r="GYC85" s="50"/>
      <c r="GYD85" s="50"/>
      <c r="GYE85" s="50"/>
      <c r="GYF85" s="50"/>
      <c r="GYG85" s="50"/>
      <c r="GYH85" s="50"/>
      <c r="GYI85" s="50"/>
      <c r="GYJ85" s="50"/>
      <c r="GYK85" s="50"/>
      <c r="GYL85" s="50"/>
      <c r="GYM85" s="50"/>
      <c r="GYN85" s="50"/>
      <c r="GYO85" s="50"/>
      <c r="GYP85" s="50"/>
      <c r="GYQ85" s="50"/>
      <c r="GYR85" s="50"/>
      <c r="GYS85" s="50"/>
      <c r="GYT85" s="50"/>
      <c r="GYU85" s="50"/>
      <c r="GYV85" s="50"/>
      <c r="GYW85" s="50"/>
      <c r="GYX85" s="50"/>
      <c r="GYY85" s="50"/>
      <c r="GYZ85" s="50"/>
      <c r="GZA85" s="50"/>
      <c r="GZB85" s="50"/>
      <c r="GZC85" s="50"/>
      <c r="GZD85" s="50"/>
      <c r="GZE85" s="50"/>
      <c r="GZF85" s="50"/>
      <c r="GZG85" s="50"/>
      <c r="GZH85" s="50"/>
      <c r="GZI85" s="50"/>
      <c r="GZJ85" s="50"/>
      <c r="GZK85" s="50"/>
      <c r="GZL85" s="50"/>
      <c r="GZM85" s="50"/>
      <c r="GZN85" s="50"/>
      <c r="GZO85" s="50"/>
      <c r="GZP85" s="50"/>
      <c r="GZQ85" s="50"/>
      <c r="GZR85" s="50"/>
      <c r="GZS85" s="50"/>
      <c r="GZT85" s="50"/>
      <c r="GZU85" s="50"/>
      <c r="GZV85" s="50"/>
      <c r="GZW85" s="50"/>
      <c r="GZX85" s="50"/>
      <c r="GZY85" s="50"/>
      <c r="GZZ85" s="50"/>
      <c r="HAA85" s="50"/>
      <c r="HAB85" s="50"/>
      <c r="HAC85" s="50"/>
      <c r="HAD85" s="50"/>
      <c r="HAE85" s="50"/>
      <c r="HAF85" s="50"/>
      <c r="HAG85" s="50"/>
      <c r="HAH85" s="50"/>
      <c r="HAI85" s="50"/>
      <c r="HAJ85" s="50"/>
      <c r="HAK85" s="50"/>
      <c r="HAL85" s="50"/>
      <c r="HAM85" s="50"/>
      <c r="HAN85" s="50"/>
      <c r="HAO85" s="50"/>
      <c r="HAP85" s="50"/>
      <c r="HAQ85" s="50"/>
      <c r="HAR85" s="50"/>
      <c r="HAS85" s="50"/>
      <c r="HAT85" s="50"/>
      <c r="HAU85" s="50"/>
      <c r="HAV85" s="50"/>
      <c r="HAW85" s="50"/>
      <c r="HAX85" s="50"/>
      <c r="HAY85" s="50"/>
      <c r="HAZ85" s="50"/>
      <c r="HBA85" s="50"/>
      <c r="HBB85" s="50"/>
      <c r="HBC85" s="50"/>
      <c r="HBD85" s="50"/>
      <c r="HBE85" s="50"/>
      <c r="HBF85" s="50"/>
      <c r="HBG85" s="50"/>
      <c r="HBH85" s="50"/>
      <c r="HBI85" s="50"/>
      <c r="HBJ85" s="50"/>
      <c r="HBK85" s="50"/>
      <c r="HBL85" s="50"/>
      <c r="HBM85" s="50"/>
      <c r="HBN85" s="50"/>
      <c r="HBO85" s="50"/>
      <c r="HBP85" s="50"/>
      <c r="HBQ85" s="50"/>
      <c r="HBR85" s="50"/>
      <c r="HBS85" s="50"/>
      <c r="HBT85" s="50"/>
      <c r="HBU85" s="50"/>
      <c r="HBV85" s="50"/>
      <c r="HBW85" s="50"/>
      <c r="HBX85" s="50"/>
      <c r="HBY85" s="50"/>
      <c r="HBZ85" s="50"/>
      <c r="HCA85" s="50"/>
      <c r="HCB85" s="50"/>
      <c r="HCC85" s="50"/>
      <c r="HCD85" s="50"/>
      <c r="HCE85" s="50"/>
      <c r="HCF85" s="50"/>
      <c r="HCG85" s="50"/>
      <c r="HCH85" s="50"/>
      <c r="HCI85" s="50"/>
      <c r="HCJ85" s="50"/>
      <c r="HCK85" s="50"/>
      <c r="HCL85" s="50"/>
      <c r="HCM85" s="50"/>
      <c r="HCN85" s="50"/>
      <c r="HCO85" s="50"/>
      <c r="HCP85" s="50"/>
      <c r="HCQ85" s="50"/>
      <c r="HCR85" s="50"/>
      <c r="HCS85" s="50"/>
      <c r="HCT85" s="50"/>
      <c r="HCU85" s="50"/>
      <c r="HCV85" s="50"/>
      <c r="HCW85" s="50"/>
      <c r="HCX85" s="50"/>
      <c r="HCY85" s="50"/>
      <c r="HCZ85" s="50"/>
      <c r="HDA85" s="50"/>
      <c r="HDB85" s="50"/>
      <c r="HDC85" s="50"/>
      <c r="HDD85" s="50"/>
      <c r="HDE85" s="50"/>
      <c r="HDF85" s="50"/>
      <c r="HDG85" s="50"/>
      <c r="HDH85" s="50"/>
      <c r="HDI85" s="50"/>
      <c r="HDJ85" s="50"/>
      <c r="HDK85" s="50"/>
      <c r="HDL85" s="50"/>
      <c r="HDM85" s="50"/>
      <c r="HDN85" s="50"/>
      <c r="HDO85" s="50"/>
      <c r="HDP85" s="50"/>
      <c r="HDQ85" s="50"/>
      <c r="HDR85" s="50"/>
      <c r="HDS85" s="50"/>
      <c r="HDT85" s="50"/>
      <c r="HDU85" s="50"/>
      <c r="HDV85" s="50"/>
      <c r="HDW85" s="50"/>
      <c r="HDX85" s="50"/>
      <c r="HDY85" s="50"/>
      <c r="HDZ85" s="50"/>
      <c r="HEA85" s="50"/>
      <c r="HEB85" s="50"/>
      <c r="HEC85" s="50"/>
      <c r="HED85" s="50"/>
      <c r="HEE85" s="50"/>
      <c r="HEF85" s="50"/>
      <c r="HEG85" s="50"/>
      <c r="HEH85" s="50"/>
      <c r="HEI85" s="50"/>
      <c r="HEJ85" s="50"/>
      <c r="HEK85" s="50"/>
      <c r="HEL85" s="50"/>
      <c r="HEM85" s="50"/>
      <c r="HEN85" s="50"/>
      <c r="HEO85" s="50"/>
      <c r="HEP85" s="50"/>
      <c r="HEQ85" s="50"/>
      <c r="HER85" s="50"/>
      <c r="HES85" s="50"/>
      <c r="HET85" s="50"/>
      <c r="HEU85" s="50"/>
      <c r="HEV85" s="50"/>
      <c r="HEW85" s="50"/>
      <c r="HEX85" s="50"/>
      <c r="HEY85" s="50"/>
      <c r="HEZ85" s="50"/>
      <c r="HFA85" s="50"/>
      <c r="HFB85" s="50"/>
      <c r="HFC85" s="50"/>
      <c r="HFD85" s="50"/>
      <c r="HFE85" s="50"/>
      <c r="HFF85" s="50"/>
      <c r="HFG85" s="50"/>
      <c r="HFH85" s="50"/>
      <c r="HFI85" s="50"/>
      <c r="HFJ85" s="50"/>
      <c r="HFK85" s="50"/>
      <c r="HFL85" s="50"/>
      <c r="HFM85" s="50"/>
      <c r="HFN85" s="50"/>
      <c r="HFO85" s="50"/>
      <c r="HFP85" s="50"/>
      <c r="HFQ85" s="50"/>
      <c r="HFR85" s="50"/>
      <c r="HFS85" s="50"/>
      <c r="HFT85" s="50"/>
      <c r="HFU85" s="50"/>
      <c r="HFV85" s="50"/>
      <c r="HFW85" s="50"/>
      <c r="HFX85" s="50"/>
      <c r="HFY85" s="50"/>
      <c r="HFZ85" s="50"/>
      <c r="HGA85" s="50"/>
      <c r="HGB85" s="50"/>
      <c r="HGC85" s="50"/>
      <c r="HGD85" s="50"/>
      <c r="HGE85" s="50"/>
      <c r="HGF85" s="50"/>
      <c r="HGG85" s="50"/>
      <c r="HGH85" s="50"/>
      <c r="HGI85" s="50"/>
      <c r="HGJ85" s="50"/>
      <c r="HGK85" s="50"/>
      <c r="HGL85" s="50"/>
      <c r="HGM85" s="50"/>
      <c r="HGN85" s="50"/>
      <c r="HGO85" s="50"/>
      <c r="HGP85" s="50"/>
      <c r="HGQ85" s="50"/>
      <c r="HGR85" s="50"/>
      <c r="HGS85" s="50"/>
      <c r="HGT85" s="50"/>
      <c r="HGU85" s="50"/>
      <c r="HGV85" s="50"/>
      <c r="HGW85" s="50"/>
      <c r="HGX85" s="50"/>
      <c r="HGY85" s="50"/>
      <c r="HGZ85" s="50"/>
      <c r="HHA85" s="50"/>
      <c r="HHB85" s="50"/>
      <c r="HHC85" s="50"/>
      <c r="HHD85" s="50"/>
      <c r="HHE85" s="50"/>
      <c r="HHF85" s="50"/>
      <c r="HHG85" s="50"/>
      <c r="HHH85" s="50"/>
      <c r="HHI85" s="50"/>
      <c r="HHJ85" s="50"/>
      <c r="HHK85" s="50"/>
      <c r="HHL85" s="50"/>
      <c r="HHM85" s="50"/>
      <c r="HHN85" s="50"/>
      <c r="HHO85" s="50"/>
      <c r="HHP85" s="50"/>
      <c r="HHQ85" s="50"/>
      <c r="HHR85" s="50"/>
      <c r="HHS85" s="50"/>
      <c r="HHT85" s="50"/>
      <c r="HHU85" s="50"/>
      <c r="HHV85" s="50"/>
      <c r="HHW85" s="50"/>
      <c r="HHX85" s="50"/>
      <c r="HHY85" s="50"/>
      <c r="HHZ85" s="50"/>
      <c r="HIA85" s="50"/>
      <c r="HIB85" s="50"/>
      <c r="HIC85" s="50"/>
      <c r="HID85" s="50"/>
      <c r="HIE85" s="50"/>
      <c r="HIF85" s="50"/>
      <c r="HIG85" s="50"/>
      <c r="HIH85" s="50"/>
      <c r="HII85" s="50"/>
      <c r="HIJ85" s="50"/>
      <c r="HIK85" s="50"/>
      <c r="HIL85" s="50"/>
      <c r="HIM85" s="50"/>
      <c r="HIN85" s="50"/>
      <c r="HIO85" s="50"/>
      <c r="HIP85" s="50"/>
      <c r="HIQ85" s="50"/>
      <c r="HIR85" s="50"/>
      <c r="HIS85" s="50"/>
      <c r="HIT85" s="50"/>
      <c r="HIU85" s="50"/>
      <c r="HIV85" s="50"/>
      <c r="HIW85" s="50"/>
      <c r="HIX85" s="50"/>
      <c r="HIY85" s="50"/>
      <c r="HIZ85" s="50"/>
      <c r="HJA85" s="50"/>
      <c r="HJB85" s="50"/>
      <c r="HJC85" s="50"/>
      <c r="HJD85" s="50"/>
      <c r="HJE85" s="50"/>
      <c r="HJF85" s="50"/>
      <c r="HJG85" s="50"/>
      <c r="HJH85" s="50"/>
      <c r="HJI85" s="50"/>
      <c r="HJJ85" s="50"/>
      <c r="HJK85" s="50"/>
      <c r="HJL85" s="50"/>
      <c r="HJM85" s="50"/>
      <c r="HJN85" s="50"/>
      <c r="HJO85" s="50"/>
      <c r="HJP85" s="50"/>
      <c r="HJQ85" s="50"/>
      <c r="HJR85" s="50"/>
      <c r="HJS85" s="50"/>
      <c r="HJT85" s="50"/>
      <c r="HJU85" s="50"/>
      <c r="HJV85" s="50"/>
      <c r="HJW85" s="50"/>
      <c r="HJX85" s="50"/>
      <c r="HJY85" s="50"/>
      <c r="HJZ85" s="50"/>
      <c r="HKA85" s="50"/>
      <c r="HKB85" s="50"/>
      <c r="HKC85" s="50"/>
      <c r="HKD85" s="50"/>
      <c r="HKE85" s="50"/>
      <c r="HKF85" s="50"/>
      <c r="HKG85" s="50"/>
      <c r="HKH85" s="50"/>
      <c r="HKI85" s="50"/>
      <c r="HKJ85" s="50"/>
      <c r="HKK85" s="50"/>
      <c r="HKL85" s="50"/>
      <c r="HKM85" s="50"/>
      <c r="HKN85" s="50"/>
      <c r="HKO85" s="50"/>
      <c r="HKP85" s="50"/>
      <c r="HKQ85" s="50"/>
      <c r="HKR85" s="50"/>
      <c r="HKS85" s="50"/>
      <c r="HKT85" s="50"/>
      <c r="HKU85" s="50"/>
      <c r="HKV85" s="50"/>
      <c r="HKW85" s="50"/>
      <c r="HKX85" s="50"/>
      <c r="HKY85" s="50"/>
      <c r="HKZ85" s="50"/>
      <c r="HLA85" s="50"/>
      <c r="HLB85" s="50"/>
      <c r="HLC85" s="50"/>
      <c r="HLD85" s="50"/>
      <c r="HLE85" s="50"/>
      <c r="HLF85" s="50"/>
      <c r="HLG85" s="50"/>
      <c r="HLH85" s="50"/>
      <c r="HLI85" s="50"/>
      <c r="HLJ85" s="50"/>
      <c r="HLK85" s="50"/>
      <c r="HLL85" s="50"/>
      <c r="HLM85" s="50"/>
      <c r="HLN85" s="50"/>
      <c r="HLO85" s="50"/>
      <c r="HLP85" s="50"/>
      <c r="HLQ85" s="50"/>
      <c r="HLR85" s="50"/>
      <c r="HLS85" s="50"/>
      <c r="HLT85" s="50"/>
      <c r="HLU85" s="50"/>
      <c r="HLV85" s="50"/>
      <c r="HLW85" s="50"/>
      <c r="HLX85" s="50"/>
      <c r="HLY85" s="50"/>
      <c r="HLZ85" s="50"/>
      <c r="HMA85" s="50"/>
      <c r="HMB85" s="50"/>
      <c r="HMC85" s="50"/>
      <c r="HMD85" s="50"/>
      <c r="HME85" s="50"/>
      <c r="HMF85" s="50"/>
      <c r="HMG85" s="50"/>
      <c r="HMH85" s="50"/>
      <c r="HMI85" s="50"/>
      <c r="HMJ85" s="50"/>
      <c r="HMK85" s="50"/>
      <c r="HML85" s="50"/>
      <c r="HMM85" s="50"/>
      <c r="HMN85" s="50"/>
      <c r="HMO85" s="50"/>
      <c r="HMP85" s="50"/>
      <c r="HMQ85" s="50"/>
      <c r="HMR85" s="50"/>
      <c r="HMS85" s="50"/>
      <c r="HMT85" s="50"/>
      <c r="HMU85" s="50"/>
      <c r="HMV85" s="50"/>
      <c r="HMW85" s="50"/>
      <c r="HMX85" s="50"/>
      <c r="HMY85" s="50"/>
      <c r="HMZ85" s="50"/>
      <c r="HNA85" s="50"/>
      <c r="HNB85" s="50"/>
      <c r="HNC85" s="50"/>
      <c r="HND85" s="50"/>
      <c r="HNE85" s="50"/>
      <c r="HNF85" s="50"/>
      <c r="HNG85" s="50"/>
      <c r="HNH85" s="50"/>
      <c r="HNI85" s="50"/>
      <c r="HNJ85" s="50"/>
      <c r="HNK85" s="50"/>
      <c r="HNL85" s="50"/>
      <c r="HNM85" s="50"/>
      <c r="HNN85" s="50"/>
      <c r="HNO85" s="50"/>
      <c r="HNP85" s="50"/>
      <c r="HNQ85" s="50"/>
      <c r="HNR85" s="50"/>
      <c r="HNS85" s="50"/>
      <c r="HNT85" s="50"/>
      <c r="HNU85" s="50"/>
      <c r="HNV85" s="50"/>
      <c r="HNW85" s="50"/>
      <c r="HNX85" s="50"/>
      <c r="HNY85" s="50"/>
      <c r="HNZ85" s="50"/>
      <c r="HOA85" s="50"/>
      <c r="HOB85" s="50"/>
      <c r="HOC85" s="50"/>
      <c r="HOD85" s="50"/>
      <c r="HOE85" s="50"/>
      <c r="HOF85" s="50"/>
      <c r="HOG85" s="50"/>
      <c r="HOH85" s="50"/>
      <c r="HOI85" s="50"/>
      <c r="HOJ85" s="50"/>
      <c r="HOK85" s="50"/>
      <c r="HOL85" s="50"/>
      <c r="HOM85" s="50"/>
      <c r="HON85" s="50"/>
      <c r="HOO85" s="50"/>
      <c r="HOP85" s="50"/>
      <c r="HOQ85" s="50"/>
      <c r="HOR85" s="50"/>
      <c r="HOS85" s="50"/>
      <c r="HOT85" s="50"/>
      <c r="HOU85" s="50"/>
      <c r="HOV85" s="50"/>
      <c r="HOW85" s="50"/>
      <c r="HOX85" s="50"/>
      <c r="HOY85" s="50"/>
      <c r="HOZ85" s="50"/>
      <c r="HPA85" s="50"/>
      <c r="HPB85" s="50"/>
      <c r="HPC85" s="50"/>
      <c r="HPD85" s="50"/>
      <c r="HPE85" s="50"/>
      <c r="HPF85" s="50"/>
      <c r="HPG85" s="50"/>
      <c r="HPH85" s="50"/>
      <c r="HPI85" s="50"/>
      <c r="HPJ85" s="50"/>
      <c r="HPK85" s="50"/>
      <c r="HPL85" s="50"/>
      <c r="HPM85" s="50"/>
      <c r="HPN85" s="50"/>
      <c r="HPO85" s="50"/>
      <c r="HPP85" s="50"/>
      <c r="HPQ85" s="50"/>
      <c r="HPR85" s="50"/>
      <c r="HPS85" s="50"/>
      <c r="HPT85" s="50"/>
      <c r="HPU85" s="50"/>
      <c r="HPV85" s="50"/>
      <c r="HPW85" s="50"/>
      <c r="HPX85" s="50"/>
      <c r="HPY85" s="50"/>
      <c r="HPZ85" s="50"/>
      <c r="HQA85" s="50"/>
      <c r="HQB85" s="50"/>
      <c r="HQC85" s="50"/>
      <c r="HQD85" s="50"/>
      <c r="HQE85" s="50"/>
      <c r="HQF85" s="50"/>
      <c r="HQG85" s="50"/>
      <c r="HQH85" s="50"/>
      <c r="HQI85" s="50"/>
      <c r="HQJ85" s="50"/>
      <c r="HQK85" s="50"/>
      <c r="HQL85" s="50"/>
      <c r="HQM85" s="50"/>
      <c r="HQN85" s="50"/>
      <c r="HQO85" s="50"/>
      <c r="HQP85" s="50"/>
      <c r="HQQ85" s="50"/>
      <c r="HQR85" s="50"/>
      <c r="HQS85" s="50"/>
      <c r="HQT85" s="50"/>
      <c r="HQU85" s="50"/>
      <c r="HQV85" s="50"/>
      <c r="HQW85" s="50"/>
      <c r="HQX85" s="50"/>
      <c r="HQY85" s="50"/>
      <c r="HQZ85" s="50"/>
      <c r="HRA85" s="50"/>
      <c r="HRB85" s="50"/>
      <c r="HRC85" s="50"/>
      <c r="HRD85" s="50"/>
      <c r="HRE85" s="50"/>
      <c r="HRF85" s="50"/>
      <c r="HRG85" s="50"/>
      <c r="HRH85" s="50"/>
      <c r="HRI85" s="50"/>
      <c r="HRJ85" s="50"/>
      <c r="HRK85" s="50"/>
      <c r="HRL85" s="50"/>
      <c r="HRM85" s="50"/>
      <c r="HRN85" s="50"/>
      <c r="HRO85" s="50"/>
      <c r="HRP85" s="50"/>
      <c r="HRQ85" s="50"/>
      <c r="HRR85" s="50"/>
      <c r="HRS85" s="50"/>
      <c r="HRT85" s="50"/>
      <c r="HRU85" s="50"/>
      <c r="HRV85" s="50"/>
      <c r="HRW85" s="50"/>
      <c r="HRX85" s="50"/>
      <c r="HRY85" s="50"/>
      <c r="HRZ85" s="50"/>
      <c r="HSA85" s="50"/>
      <c r="HSB85" s="50"/>
      <c r="HSC85" s="50"/>
      <c r="HSD85" s="50"/>
      <c r="HSE85" s="50"/>
      <c r="HSF85" s="50"/>
      <c r="HSG85" s="50"/>
      <c r="HSH85" s="50"/>
      <c r="HSI85" s="50"/>
      <c r="HSJ85" s="50"/>
      <c r="HSK85" s="50"/>
      <c r="HSL85" s="50"/>
      <c r="HSM85" s="50"/>
      <c r="HSN85" s="50"/>
      <c r="HSO85" s="50"/>
      <c r="HSP85" s="50"/>
      <c r="HSQ85" s="50"/>
      <c r="HSR85" s="50"/>
      <c r="HSS85" s="50"/>
      <c r="HST85" s="50"/>
      <c r="HSU85" s="50"/>
      <c r="HSV85" s="50"/>
      <c r="HSW85" s="50"/>
      <c r="HSX85" s="50"/>
      <c r="HSY85" s="50"/>
      <c r="HSZ85" s="50"/>
      <c r="HTA85" s="50"/>
      <c r="HTB85" s="50"/>
      <c r="HTC85" s="50"/>
      <c r="HTD85" s="50"/>
      <c r="HTE85" s="50"/>
      <c r="HTF85" s="50"/>
      <c r="HTG85" s="50"/>
      <c r="HTH85" s="50"/>
      <c r="HTI85" s="50"/>
      <c r="HTJ85" s="50"/>
      <c r="HTK85" s="50"/>
      <c r="HTL85" s="50"/>
      <c r="HTM85" s="50"/>
      <c r="HTN85" s="50"/>
      <c r="HTO85" s="50"/>
      <c r="HTP85" s="50"/>
      <c r="HTQ85" s="50"/>
      <c r="HTR85" s="50"/>
      <c r="HTS85" s="50"/>
      <c r="HTT85" s="50"/>
      <c r="HTU85" s="50"/>
      <c r="HTV85" s="50"/>
      <c r="HTW85" s="50"/>
      <c r="HTX85" s="50"/>
      <c r="HTY85" s="50"/>
      <c r="HTZ85" s="50"/>
      <c r="HUA85" s="50"/>
      <c r="HUB85" s="50"/>
      <c r="HUC85" s="50"/>
      <c r="HUD85" s="50"/>
      <c r="HUE85" s="50"/>
      <c r="HUF85" s="50"/>
      <c r="HUG85" s="50"/>
      <c r="HUH85" s="50"/>
      <c r="HUI85" s="50"/>
      <c r="HUJ85" s="50"/>
      <c r="HUK85" s="50"/>
      <c r="HUL85" s="50"/>
      <c r="HUM85" s="50"/>
      <c r="HUN85" s="50"/>
      <c r="HUO85" s="50"/>
      <c r="HUP85" s="50"/>
      <c r="HUQ85" s="50"/>
      <c r="HUR85" s="50"/>
      <c r="HUS85" s="50"/>
      <c r="HUT85" s="50"/>
      <c r="HUU85" s="50"/>
      <c r="HUV85" s="50"/>
      <c r="HUW85" s="50"/>
      <c r="HUX85" s="50"/>
      <c r="HUY85" s="50"/>
      <c r="HUZ85" s="50"/>
      <c r="HVA85" s="50"/>
      <c r="HVB85" s="50"/>
      <c r="HVC85" s="50"/>
      <c r="HVD85" s="50"/>
      <c r="HVE85" s="50"/>
      <c r="HVF85" s="50"/>
      <c r="HVG85" s="50"/>
      <c r="HVH85" s="50"/>
      <c r="HVI85" s="50"/>
      <c r="HVJ85" s="50"/>
      <c r="HVK85" s="50"/>
      <c r="HVL85" s="50"/>
      <c r="HVM85" s="50"/>
      <c r="HVN85" s="50"/>
      <c r="HVO85" s="50"/>
      <c r="HVP85" s="50"/>
      <c r="HVQ85" s="50"/>
      <c r="HVR85" s="50"/>
      <c r="HVS85" s="50"/>
      <c r="HVT85" s="50"/>
      <c r="HVU85" s="50"/>
      <c r="HVV85" s="50"/>
      <c r="HVW85" s="50"/>
      <c r="HVX85" s="50"/>
      <c r="HVY85" s="50"/>
      <c r="HVZ85" s="50"/>
      <c r="HWA85" s="50"/>
      <c r="HWB85" s="50"/>
      <c r="HWC85" s="50"/>
      <c r="HWD85" s="50"/>
      <c r="HWE85" s="50"/>
      <c r="HWF85" s="50"/>
      <c r="HWG85" s="50"/>
      <c r="HWH85" s="50"/>
      <c r="HWI85" s="50"/>
      <c r="HWJ85" s="50"/>
      <c r="HWK85" s="50"/>
      <c r="HWL85" s="50"/>
      <c r="HWM85" s="50"/>
      <c r="HWN85" s="50"/>
      <c r="HWO85" s="50"/>
      <c r="HWP85" s="50"/>
      <c r="HWQ85" s="50"/>
      <c r="HWR85" s="50"/>
      <c r="HWS85" s="50"/>
      <c r="HWT85" s="50"/>
      <c r="HWU85" s="50"/>
      <c r="HWV85" s="50"/>
      <c r="HWW85" s="50"/>
      <c r="HWX85" s="50"/>
      <c r="HWY85" s="50"/>
      <c r="HWZ85" s="50"/>
      <c r="HXA85" s="50"/>
      <c r="HXB85" s="50"/>
      <c r="HXC85" s="50"/>
      <c r="HXD85" s="50"/>
      <c r="HXE85" s="50"/>
      <c r="HXF85" s="50"/>
      <c r="HXG85" s="50"/>
      <c r="HXH85" s="50"/>
      <c r="HXI85" s="50"/>
      <c r="HXJ85" s="50"/>
      <c r="HXK85" s="50"/>
      <c r="HXL85" s="50"/>
      <c r="HXM85" s="50"/>
      <c r="HXN85" s="50"/>
      <c r="HXO85" s="50"/>
      <c r="HXP85" s="50"/>
      <c r="HXQ85" s="50"/>
      <c r="HXR85" s="50"/>
      <c r="HXS85" s="50"/>
      <c r="HXT85" s="50"/>
      <c r="HXU85" s="50"/>
      <c r="HXV85" s="50"/>
      <c r="HXW85" s="50"/>
      <c r="HXX85" s="50"/>
      <c r="HXY85" s="50"/>
      <c r="HXZ85" s="50"/>
      <c r="HYA85" s="50"/>
      <c r="HYB85" s="50"/>
      <c r="HYC85" s="50"/>
      <c r="HYD85" s="50"/>
      <c r="HYE85" s="50"/>
      <c r="HYF85" s="50"/>
      <c r="HYG85" s="50"/>
      <c r="HYH85" s="50"/>
      <c r="HYI85" s="50"/>
      <c r="HYJ85" s="50"/>
      <c r="HYK85" s="50"/>
      <c r="HYL85" s="50"/>
      <c r="HYM85" s="50"/>
      <c r="HYN85" s="50"/>
      <c r="HYO85" s="50"/>
      <c r="HYP85" s="50"/>
      <c r="HYQ85" s="50"/>
      <c r="HYR85" s="50"/>
      <c r="HYS85" s="50"/>
      <c r="HYT85" s="50"/>
      <c r="HYU85" s="50"/>
      <c r="HYV85" s="50"/>
      <c r="HYW85" s="50"/>
      <c r="HYX85" s="50"/>
      <c r="HYY85" s="50"/>
      <c r="HYZ85" s="50"/>
      <c r="HZA85" s="50"/>
      <c r="HZB85" s="50"/>
      <c r="HZC85" s="50"/>
      <c r="HZD85" s="50"/>
      <c r="HZE85" s="50"/>
      <c r="HZF85" s="50"/>
      <c r="HZG85" s="50"/>
      <c r="HZH85" s="50"/>
      <c r="HZI85" s="50"/>
      <c r="HZJ85" s="50"/>
      <c r="HZK85" s="50"/>
      <c r="HZL85" s="50"/>
      <c r="HZM85" s="50"/>
      <c r="HZN85" s="50"/>
      <c r="HZO85" s="50"/>
      <c r="HZP85" s="50"/>
      <c r="HZQ85" s="50"/>
      <c r="HZR85" s="50"/>
      <c r="HZS85" s="50"/>
      <c r="HZT85" s="50"/>
      <c r="HZU85" s="50"/>
      <c r="HZV85" s="50"/>
      <c r="HZW85" s="50"/>
      <c r="HZX85" s="50"/>
      <c r="HZY85" s="50"/>
      <c r="HZZ85" s="50"/>
      <c r="IAA85" s="50"/>
      <c r="IAB85" s="50"/>
      <c r="IAC85" s="50"/>
      <c r="IAD85" s="50"/>
      <c r="IAE85" s="50"/>
      <c r="IAF85" s="50"/>
      <c r="IAG85" s="50"/>
      <c r="IAH85" s="50"/>
      <c r="IAI85" s="50"/>
      <c r="IAJ85" s="50"/>
      <c r="IAK85" s="50"/>
      <c r="IAL85" s="50"/>
      <c r="IAM85" s="50"/>
      <c r="IAN85" s="50"/>
      <c r="IAO85" s="50"/>
      <c r="IAP85" s="50"/>
      <c r="IAQ85" s="50"/>
      <c r="IAR85" s="50"/>
      <c r="IAS85" s="50"/>
      <c r="IAT85" s="50"/>
      <c r="IAU85" s="50"/>
      <c r="IAV85" s="50"/>
      <c r="IAW85" s="50"/>
      <c r="IAX85" s="50"/>
      <c r="IAY85" s="50"/>
      <c r="IAZ85" s="50"/>
      <c r="IBA85" s="50"/>
      <c r="IBB85" s="50"/>
      <c r="IBC85" s="50"/>
      <c r="IBD85" s="50"/>
      <c r="IBE85" s="50"/>
      <c r="IBF85" s="50"/>
      <c r="IBG85" s="50"/>
      <c r="IBH85" s="50"/>
      <c r="IBI85" s="50"/>
      <c r="IBJ85" s="50"/>
      <c r="IBK85" s="50"/>
      <c r="IBL85" s="50"/>
      <c r="IBM85" s="50"/>
      <c r="IBN85" s="50"/>
      <c r="IBO85" s="50"/>
      <c r="IBP85" s="50"/>
      <c r="IBQ85" s="50"/>
      <c r="IBR85" s="50"/>
      <c r="IBS85" s="50"/>
      <c r="IBT85" s="50"/>
      <c r="IBU85" s="50"/>
      <c r="IBV85" s="50"/>
      <c r="IBW85" s="50"/>
      <c r="IBX85" s="50"/>
      <c r="IBY85" s="50"/>
      <c r="IBZ85" s="50"/>
      <c r="ICA85" s="50"/>
      <c r="ICB85" s="50"/>
      <c r="ICC85" s="50"/>
      <c r="ICD85" s="50"/>
      <c r="ICE85" s="50"/>
      <c r="ICF85" s="50"/>
      <c r="ICG85" s="50"/>
      <c r="ICH85" s="50"/>
      <c r="ICI85" s="50"/>
      <c r="ICJ85" s="50"/>
      <c r="ICK85" s="50"/>
      <c r="ICL85" s="50"/>
      <c r="ICM85" s="50"/>
      <c r="ICN85" s="50"/>
      <c r="ICO85" s="50"/>
      <c r="ICP85" s="50"/>
      <c r="ICQ85" s="50"/>
      <c r="ICR85" s="50"/>
      <c r="ICS85" s="50"/>
      <c r="ICT85" s="50"/>
      <c r="ICU85" s="50"/>
      <c r="ICV85" s="50"/>
      <c r="ICW85" s="50"/>
      <c r="ICX85" s="50"/>
      <c r="ICY85" s="50"/>
      <c r="ICZ85" s="50"/>
      <c r="IDA85" s="50"/>
      <c r="IDB85" s="50"/>
      <c r="IDC85" s="50"/>
      <c r="IDD85" s="50"/>
      <c r="IDE85" s="50"/>
      <c r="IDF85" s="50"/>
      <c r="IDG85" s="50"/>
      <c r="IDH85" s="50"/>
      <c r="IDI85" s="50"/>
      <c r="IDJ85" s="50"/>
      <c r="IDK85" s="50"/>
      <c r="IDL85" s="50"/>
      <c r="IDM85" s="50"/>
      <c r="IDN85" s="50"/>
      <c r="IDO85" s="50"/>
      <c r="IDP85" s="50"/>
      <c r="IDQ85" s="50"/>
      <c r="IDR85" s="50"/>
      <c r="IDS85" s="50"/>
      <c r="IDT85" s="50"/>
      <c r="IDU85" s="50"/>
      <c r="IDV85" s="50"/>
      <c r="IDW85" s="50"/>
      <c r="IDX85" s="50"/>
      <c r="IDY85" s="50"/>
      <c r="IDZ85" s="50"/>
      <c r="IEA85" s="50"/>
      <c r="IEB85" s="50"/>
      <c r="IEC85" s="50"/>
      <c r="IED85" s="50"/>
      <c r="IEE85" s="50"/>
      <c r="IEF85" s="50"/>
      <c r="IEG85" s="50"/>
      <c r="IEH85" s="50"/>
      <c r="IEI85" s="50"/>
      <c r="IEJ85" s="50"/>
      <c r="IEK85" s="50"/>
      <c r="IEL85" s="50"/>
      <c r="IEM85" s="50"/>
      <c r="IEN85" s="50"/>
      <c r="IEO85" s="50"/>
      <c r="IEP85" s="50"/>
      <c r="IEQ85" s="50"/>
      <c r="IER85" s="50"/>
      <c r="IES85" s="50"/>
      <c r="IET85" s="50"/>
      <c r="IEU85" s="50"/>
      <c r="IEV85" s="50"/>
      <c r="IEW85" s="50"/>
      <c r="IEX85" s="50"/>
      <c r="IEY85" s="50"/>
      <c r="IEZ85" s="50"/>
      <c r="IFA85" s="50"/>
      <c r="IFB85" s="50"/>
      <c r="IFC85" s="50"/>
      <c r="IFD85" s="50"/>
      <c r="IFE85" s="50"/>
      <c r="IFF85" s="50"/>
      <c r="IFG85" s="50"/>
      <c r="IFH85" s="50"/>
      <c r="IFI85" s="50"/>
      <c r="IFJ85" s="50"/>
      <c r="IFK85" s="50"/>
      <c r="IFL85" s="50"/>
      <c r="IFM85" s="50"/>
      <c r="IFN85" s="50"/>
      <c r="IFO85" s="50"/>
      <c r="IFP85" s="50"/>
      <c r="IFQ85" s="50"/>
      <c r="IFR85" s="50"/>
      <c r="IFS85" s="50"/>
      <c r="IFT85" s="50"/>
      <c r="IFU85" s="50"/>
      <c r="IFV85" s="50"/>
      <c r="IFW85" s="50"/>
      <c r="IFX85" s="50"/>
      <c r="IFY85" s="50"/>
      <c r="IFZ85" s="50"/>
      <c r="IGA85" s="50"/>
      <c r="IGB85" s="50"/>
      <c r="IGC85" s="50"/>
      <c r="IGD85" s="50"/>
      <c r="IGE85" s="50"/>
      <c r="IGF85" s="50"/>
      <c r="IGG85" s="50"/>
      <c r="IGH85" s="50"/>
      <c r="IGI85" s="50"/>
      <c r="IGJ85" s="50"/>
      <c r="IGK85" s="50"/>
      <c r="IGL85" s="50"/>
      <c r="IGM85" s="50"/>
      <c r="IGN85" s="50"/>
      <c r="IGO85" s="50"/>
      <c r="IGP85" s="50"/>
      <c r="IGQ85" s="50"/>
      <c r="IGR85" s="50"/>
      <c r="IGS85" s="50"/>
      <c r="IGT85" s="50"/>
      <c r="IGU85" s="50"/>
      <c r="IGV85" s="50"/>
      <c r="IGW85" s="50"/>
      <c r="IGX85" s="50"/>
      <c r="IGY85" s="50"/>
      <c r="IGZ85" s="50"/>
      <c r="IHA85" s="50"/>
      <c r="IHB85" s="50"/>
      <c r="IHC85" s="50"/>
      <c r="IHD85" s="50"/>
      <c r="IHE85" s="50"/>
      <c r="IHF85" s="50"/>
      <c r="IHG85" s="50"/>
      <c r="IHH85" s="50"/>
      <c r="IHI85" s="50"/>
      <c r="IHJ85" s="50"/>
      <c r="IHK85" s="50"/>
      <c r="IHL85" s="50"/>
      <c r="IHM85" s="50"/>
      <c r="IHN85" s="50"/>
      <c r="IHO85" s="50"/>
      <c r="IHP85" s="50"/>
      <c r="IHQ85" s="50"/>
      <c r="IHR85" s="50"/>
      <c r="IHS85" s="50"/>
      <c r="IHT85" s="50"/>
      <c r="IHU85" s="50"/>
      <c r="IHV85" s="50"/>
      <c r="IHW85" s="50"/>
      <c r="IHX85" s="50"/>
      <c r="IHY85" s="50"/>
      <c r="IHZ85" s="50"/>
      <c r="IIA85" s="50"/>
      <c r="IIB85" s="50"/>
      <c r="IIC85" s="50"/>
      <c r="IID85" s="50"/>
      <c r="IIE85" s="50"/>
      <c r="IIF85" s="50"/>
      <c r="IIG85" s="50"/>
      <c r="IIH85" s="50"/>
      <c r="III85" s="50"/>
      <c r="IIJ85" s="50"/>
      <c r="IIK85" s="50"/>
      <c r="IIL85" s="50"/>
      <c r="IIM85" s="50"/>
      <c r="IIN85" s="50"/>
      <c r="IIO85" s="50"/>
      <c r="IIP85" s="50"/>
      <c r="IIQ85" s="50"/>
      <c r="IIR85" s="50"/>
      <c r="IIS85" s="50"/>
      <c r="IIT85" s="50"/>
      <c r="IIU85" s="50"/>
      <c r="IIV85" s="50"/>
      <c r="IIW85" s="50"/>
      <c r="IIX85" s="50"/>
      <c r="IIY85" s="50"/>
      <c r="IIZ85" s="50"/>
      <c r="IJA85" s="50"/>
      <c r="IJB85" s="50"/>
      <c r="IJC85" s="50"/>
      <c r="IJD85" s="50"/>
      <c r="IJE85" s="50"/>
      <c r="IJF85" s="50"/>
      <c r="IJG85" s="50"/>
      <c r="IJH85" s="50"/>
      <c r="IJI85" s="50"/>
      <c r="IJJ85" s="50"/>
      <c r="IJK85" s="50"/>
      <c r="IJL85" s="50"/>
      <c r="IJM85" s="50"/>
      <c r="IJN85" s="50"/>
      <c r="IJO85" s="50"/>
      <c r="IJP85" s="50"/>
      <c r="IJQ85" s="50"/>
      <c r="IJR85" s="50"/>
      <c r="IJS85" s="50"/>
      <c r="IJT85" s="50"/>
      <c r="IJU85" s="50"/>
      <c r="IJV85" s="50"/>
      <c r="IJW85" s="50"/>
      <c r="IJX85" s="50"/>
      <c r="IJY85" s="50"/>
      <c r="IJZ85" s="50"/>
      <c r="IKA85" s="50"/>
      <c r="IKB85" s="50"/>
      <c r="IKC85" s="50"/>
      <c r="IKD85" s="50"/>
      <c r="IKE85" s="50"/>
      <c r="IKF85" s="50"/>
      <c r="IKG85" s="50"/>
      <c r="IKH85" s="50"/>
      <c r="IKI85" s="50"/>
      <c r="IKJ85" s="50"/>
      <c r="IKK85" s="50"/>
      <c r="IKL85" s="50"/>
      <c r="IKM85" s="50"/>
      <c r="IKN85" s="50"/>
      <c r="IKO85" s="50"/>
      <c r="IKP85" s="50"/>
      <c r="IKQ85" s="50"/>
      <c r="IKR85" s="50"/>
      <c r="IKS85" s="50"/>
      <c r="IKT85" s="50"/>
      <c r="IKU85" s="50"/>
      <c r="IKV85" s="50"/>
      <c r="IKW85" s="50"/>
      <c r="IKX85" s="50"/>
      <c r="IKY85" s="50"/>
      <c r="IKZ85" s="50"/>
      <c r="ILA85" s="50"/>
      <c r="ILB85" s="50"/>
      <c r="ILC85" s="50"/>
      <c r="ILD85" s="50"/>
      <c r="ILE85" s="50"/>
      <c r="ILF85" s="50"/>
      <c r="ILG85" s="50"/>
      <c r="ILH85" s="50"/>
      <c r="ILI85" s="50"/>
      <c r="ILJ85" s="50"/>
      <c r="ILK85" s="50"/>
      <c r="ILL85" s="50"/>
      <c r="ILM85" s="50"/>
      <c r="ILN85" s="50"/>
      <c r="ILO85" s="50"/>
      <c r="ILP85" s="50"/>
      <c r="ILQ85" s="50"/>
      <c r="ILR85" s="50"/>
      <c r="ILS85" s="50"/>
      <c r="ILT85" s="50"/>
      <c r="ILU85" s="50"/>
      <c r="ILV85" s="50"/>
      <c r="ILW85" s="50"/>
      <c r="ILX85" s="50"/>
      <c r="ILY85" s="50"/>
      <c r="ILZ85" s="50"/>
      <c r="IMA85" s="50"/>
      <c r="IMB85" s="50"/>
      <c r="IMC85" s="50"/>
      <c r="IMD85" s="50"/>
      <c r="IME85" s="50"/>
      <c r="IMF85" s="50"/>
      <c r="IMG85" s="50"/>
      <c r="IMH85" s="50"/>
      <c r="IMI85" s="50"/>
      <c r="IMJ85" s="50"/>
      <c r="IMK85" s="50"/>
      <c r="IML85" s="50"/>
      <c r="IMM85" s="50"/>
      <c r="IMN85" s="50"/>
      <c r="IMO85" s="50"/>
      <c r="IMP85" s="50"/>
      <c r="IMQ85" s="50"/>
      <c r="IMR85" s="50"/>
      <c r="IMS85" s="50"/>
      <c r="IMT85" s="50"/>
      <c r="IMU85" s="50"/>
      <c r="IMV85" s="50"/>
      <c r="IMW85" s="50"/>
      <c r="IMX85" s="50"/>
      <c r="IMY85" s="50"/>
      <c r="IMZ85" s="50"/>
      <c r="INA85" s="50"/>
      <c r="INB85" s="50"/>
      <c r="INC85" s="50"/>
      <c r="IND85" s="50"/>
      <c r="INE85" s="50"/>
      <c r="INF85" s="50"/>
      <c r="ING85" s="50"/>
      <c r="INH85" s="50"/>
      <c r="INI85" s="50"/>
      <c r="INJ85" s="50"/>
      <c r="INK85" s="50"/>
      <c r="INL85" s="50"/>
      <c r="INM85" s="50"/>
      <c r="INN85" s="50"/>
      <c r="INO85" s="50"/>
      <c r="INP85" s="50"/>
      <c r="INQ85" s="50"/>
      <c r="INR85" s="50"/>
      <c r="INS85" s="50"/>
      <c r="INT85" s="50"/>
      <c r="INU85" s="50"/>
      <c r="INV85" s="50"/>
      <c r="INW85" s="50"/>
      <c r="INX85" s="50"/>
      <c r="INY85" s="50"/>
      <c r="INZ85" s="50"/>
      <c r="IOA85" s="50"/>
      <c r="IOB85" s="50"/>
      <c r="IOC85" s="50"/>
      <c r="IOD85" s="50"/>
      <c r="IOE85" s="50"/>
      <c r="IOF85" s="50"/>
      <c r="IOG85" s="50"/>
      <c r="IOH85" s="50"/>
      <c r="IOI85" s="50"/>
      <c r="IOJ85" s="50"/>
      <c r="IOK85" s="50"/>
      <c r="IOL85" s="50"/>
      <c r="IOM85" s="50"/>
      <c r="ION85" s="50"/>
      <c r="IOO85" s="50"/>
      <c r="IOP85" s="50"/>
      <c r="IOQ85" s="50"/>
      <c r="IOR85" s="50"/>
      <c r="IOS85" s="50"/>
      <c r="IOT85" s="50"/>
      <c r="IOU85" s="50"/>
      <c r="IOV85" s="50"/>
      <c r="IOW85" s="50"/>
      <c r="IOX85" s="50"/>
      <c r="IOY85" s="50"/>
      <c r="IOZ85" s="50"/>
      <c r="IPA85" s="50"/>
      <c r="IPB85" s="50"/>
      <c r="IPC85" s="50"/>
      <c r="IPD85" s="50"/>
      <c r="IPE85" s="50"/>
      <c r="IPF85" s="50"/>
      <c r="IPG85" s="50"/>
      <c r="IPH85" s="50"/>
      <c r="IPI85" s="50"/>
      <c r="IPJ85" s="50"/>
      <c r="IPK85" s="50"/>
      <c r="IPL85" s="50"/>
      <c r="IPM85" s="50"/>
      <c r="IPN85" s="50"/>
      <c r="IPO85" s="50"/>
      <c r="IPP85" s="50"/>
      <c r="IPQ85" s="50"/>
      <c r="IPR85" s="50"/>
      <c r="IPS85" s="50"/>
      <c r="IPT85" s="50"/>
      <c r="IPU85" s="50"/>
      <c r="IPV85" s="50"/>
      <c r="IPW85" s="50"/>
      <c r="IPX85" s="50"/>
      <c r="IPY85" s="50"/>
      <c r="IPZ85" s="50"/>
      <c r="IQA85" s="50"/>
      <c r="IQB85" s="50"/>
      <c r="IQC85" s="50"/>
      <c r="IQD85" s="50"/>
      <c r="IQE85" s="50"/>
      <c r="IQF85" s="50"/>
      <c r="IQG85" s="50"/>
      <c r="IQH85" s="50"/>
      <c r="IQI85" s="50"/>
      <c r="IQJ85" s="50"/>
      <c r="IQK85" s="50"/>
      <c r="IQL85" s="50"/>
      <c r="IQM85" s="50"/>
      <c r="IQN85" s="50"/>
      <c r="IQO85" s="50"/>
      <c r="IQP85" s="50"/>
      <c r="IQQ85" s="50"/>
      <c r="IQR85" s="50"/>
      <c r="IQS85" s="50"/>
      <c r="IQT85" s="50"/>
      <c r="IQU85" s="50"/>
      <c r="IQV85" s="50"/>
      <c r="IQW85" s="50"/>
      <c r="IQX85" s="50"/>
      <c r="IQY85" s="50"/>
      <c r="IQZ85" s="50"/>
      <c r="IRA85" s="50"/>
      <c r="IRB85" s="50"/>
      <c r="IRC85" s="50"/>
      <c r="IRD85" s="50"/>
      <c r="IRE85" s="50"/>
      <c r="IRF85" s="50"/>
      <c r="IRG85" s="50"/>
      <c r="IRH85" s="50"/>
      <c r="IRI85" s="50"/>
      <c r="IRJ85" s="50"/>
      <c r="IRK85" s="50"/>
      <c r="IRL85" s="50"/>
      <c r="IRM85" s="50"/>
      <c r="IRN85" s="50"/>
      <c r="IRO85" s="50"/>
      <c r="IRP85" s="50"/>
      <c r="IRQ85" s="50"/>
      <c r="IRR85" s="50"/>
      <c r="IRS85" s="50"/>
      <c r="IRT85" s="50"/>
      <c r="IRU85" s="50"/>
      <c r="IRV85" s="50"/>
      <c r="IRW85" s="50"/>
      <c r="IRX85" s="50"/>
      <c r="IRY85" s="50"/>
      <c r="IRZ85" s="50"/>
      <c r="ISA85" s="50"/>
      <c r="ISB85" s="50"/>
      <c r="ISC85" s="50"/>
      <c r="ISD85" s="50"/>
      <c r="ISE85" s="50"/>
      <c r="ISF85" s="50"/>
      <c r="ISG85" s="50"/>
      <c r="ISH85" s="50"/>
      <c r="ISI85" s="50"/>
      <c r="ISJ85" s="50"/>
      <c r="ISK85" s="50"/>
      <c r="ISL85" s="50"/>
      <c r="ISM85" s="50"/>
      <c r="ISN85" s="50"/>
      <c r="ISO85" s="50"/>
      <c r="ISP85" s="50"/>
      <c r="ISQ85" s="50"/>
      <c r="ISR85" s="50"/>
      <c r="ISS85" s="50"/>
      <c r="IST85" s="50"/>
      <c r="ISU85" s="50"/>
      <c r="ISV85" s="50"/>
      <c r="ISW85" s="50"/>
      <c r="ISX85" s="50"/>
      <c r="ISY85" s="50"/>
      <c r="ISZ85" s="50"/>
      <c r="ITA85" s="50"/>
      <c r="ITB85" s="50"/>
      <c r="ITC85" s="50"/>
      <c r="ITD85" s="50"/>
      <c r="ITE85" s="50"/>
      <c r="ITF85" s="50"/>
      <c r="ITG85" s="50"/>
      <c r="ITH85" s="50"/>
      <c r="ITI85" s="50"/>
      <c r="ITJ85" s="50"/>
      <c r="ITK85" s="50"/>
      <c r="ITL85" s="50"/>
      <c r="ITM85" s="50"/>
      <c r="ITN85" s="50"/>
      <c r="ITO85" s="50"/>
      <c r="ITP85" s="50"/>
      <c r="ITQ85" s="50"/>
      <c r="ITR85" s="50"/>
      <c r="ITS85" s="50"/>
      <c r="ITT85" s="50"/>
      <c r="ITU85" s="50"/>
      <c r="ITV85" s="50"/>
      <c r="ITW85" s="50"/>
      <c r="ITX85" s="50"/>
      <c r="ITY85" s="50"/>
      <c r="ITZ85" s="50"/>
      <c r="IUA85" s="50"/>
      <c r="IUB85" s="50"/>
      <c r="IUC85" s="50"/>
      <c r="IUD85" s="50"/>
      <c r="IUE85" s="50"/>
      <c r="IUF85" s="50"/>
      <c r="IUG85" s="50"/>
      <c r="IUH85" s="50"/>
      <c r="IUI85" s="50"/>
      <c r="IUJ85" s="50"/>
      <c r="IUK85" s="50"/>
      <c r="IUL85" s="50"/>
      <c r="IUM85" s="50"/>
      <c r="IUN85" s="50"/>
      <c r="IUO85" s="50"/>
      <c r="IUP85" s="50"/>
      <c r="IUQ85" s="50"/>
      <c r="IUR85" s="50"/>
      <c r="IUS85" s="50"/>
      <c r="IUT85" s="50"/>
      <c r="IUU85" s="50"/>
      <c r="IUV85" s="50"/>
      <c r="IUW85" s="50"/>
      <c r="IUX85" s="50"/>
      <c r="IUY85" s="50"/>
      <c r="IUZ85" s="50"/>
      <c r="IVA85" s="50"/>
      <c r="IVB85" s="50"/>
      <c r="IVC85" s="50"/>
      <c r="IVD85" s="50"/>
      <c r="IVE85" s="50"/>
      <c r="IVF85" s="50"/>
      <c r="IVG85" s="50"/>
      <c r="IVH85" s="50"/>
      <c r="IVI85" s="50"/>
      <c r="IVJ85" s="50"/>
      <c r="IVK85" s="50"/>
      <c r="IVL85" s="50"/>
      <c r="IVM85" s="50"/>
      <c r="IVN85" s="50"/>
      <c r="IVO85" s="50"/>
      <c r="IVP85" s="50"/>
      <c r="IVQ85" s="50"/>
      <c r="IVR85" s="50"/>
      <c r="IVS85" s="50"/>
      <c r="IVT85" s="50"/>
      <c r="IVU85" s="50"/>
      <c r="IVV85" s="50"/>
      <c r="IVW85" s="50"/>
      <c r="IVX85" s="50"/>
      <c r="IVY85" s="50"/>
      <c r="IVZ85" s="50"/>
      <c r="IWA85" s="50"/>
      <c r="IWB85" s="50"/>
      <c r="IWC85" s="50"/>
      <c r="IWD85" s="50"/>
      <c r="IWE85" s="50"/>
      <c r="IWF85" s="50"/>
      <c r="IWG85" s="50"/>
      <c r="IWH85" s="50"/>
      <c r="IWI85" s="50"/>
      <c r="IWJ85" s="50"/>
      <c r="IWK85" s="50"/>
      <c r="IWL85" s="50"/>
      <c r="IWM85" s="50"/>
      <c r="IWN85" s="50"/>
      <c r="IWO85" s="50"/>
      <c r="IWP85" s="50"/>
      <c r="IWQ85" s="50"/>
      <c r="IWR85" s="50"/>
      <c r="IWS85" s="50"/>
      <c r="IWT85" s="50"/>
      <c r="IWU85" s="50"/>
      <c r="IWV85" s="50"/>
      <c r="IWW85" s="50"/>
      <c r="IWX85" s="50"/>
      <c r="IWY85" s="50"/>
      <c r="IWZ85" s="50"/>
      <c r="IXA85" s="50"/>
      <c r="IXB85" s="50"/>
      <c r="IXC85" s="50"/>
      <c r="IXD85" s="50"/>
      <c r="IXE85" s="50"/>
      <c r="IXF85" s="50"/>
      <c r="IXG85" s="50"/>
      <c r="IXH85" s="50"/>
      <c r="IXI85" s="50"/>
      <c r="IXJ85" s="50"/>
      <c r="IXK85" s="50"/>
      <c r="IXL85" s="50"/>
      <c r="IXM85" s="50"/>
      <c r="IXN85" s="50"/>
      <c r="IXO85" s="50"/>
      <c r="IXP85" s="50"/>
      <c r="IXQ85" s="50"/>
      <c r="IXR85" s="50"/>
      <c r="IXS85" s="50"/>
      <c r="IXT85" s="50"/>
      <c r="IXU85" s="50"/>
      <c r="IXV85" s="50"/>
      <c r="IXW85" s="50"/>
      <c r="IXX85" s="50"/>
      <c r="IXY85" s="50"/>
      <c r="IXZ85" s="50"/>
      <c r="IYA85" s="50"/>
      <c r="IYB85" s="50"/>
      <c r="IYC85" s="50"/>
      <c r="IYD85" s="50"/>
      <c r="IYE85" s="50"/>
      <c r="IYF85" s="50"/>
      <c r="IYG85" s="50"/>
      <c r="IYH85" s="50"/>
      <c r="IYI85" s="50"/>
      <c r="IYJ85" s="50"/>
      <c r="IYK85" s="50"/>
      <c r="IYL85" s="50"/>
      <c r="IYM85" s="50"/>
      <c r="IYN85" s="50"/>
      <c r="IYO85" s="50"/>
      <c r="IYP85" s="50"/>
      <c r="IYQ85" s="50"/>
      <c r="IYR85" s="50"/>
      <c r="IYS85" s="50"/>
      <c r="IYT85" s="50"/>
      <c r="IYU85" s="50"/>
      <c r="IYV85" s="50"/>
      <c r="IYW85" s="50"/>
      <c r="IYX85" s="50"/>
      <c r="IYY85" s="50"/>
      <c r="IYZ85" s="50"/>
      <c r="IZA85" s="50"/>
      <c r="IZB85" s="50"/>
      <c r="IZC85" s="50"/>
      <c r="IZD85" s="50"/>
      <c r="IZE85" s="50"/>
      <c r="IZF85" s="50"/>
      <c r="IZG85" s="50"/>
      <c r="IZH85" s="50"/>
      <c r="IZI85" s="50"/>
      <c r="IZJ85" s="50"/>
      <c r="IZK85" s="50"/>
      <c r="IZL85" s="50"/>
      <c r="IZM85" s="50"/>
      <c r="IZN85" s="50"/>
      <c r="IZO85" s="50"/>
      <c r="IZP85" s="50"/>
      <c r="IZQ85" s="50"/>
      <c r="IZR85" s="50"/>
      <c r="IZS85" s="50"/>
      <c r="IZT85" s="50"/>
      <c r="IZU85" s="50"/>
      <c r="IZV85" s="50"/>
      <c r="IZW85" s="50"/>
      <c r="IZX85" s="50"/>
      <c r="IZY85" s="50"/>
      <c r="IZZ85" s="50"/>
      <c r="JAA85" s="50"/>
      <c r="JAB85" s="50"/>
      <c r="JAC85" s="50"/>
      <c r="JAD85" s="50"/>
      <c r="JAE85" s="50"/>
      <c r="JAF85" s="50"/>
      <c r="JAG85" s="50"/>
      <c r="JAH85" s="50"/>
      <c r="JAI85" s="50"/>
      <c r="JAJ85" s="50"/>
      <c r="JAK85" s="50"/>
      <c r="JAL85" s="50"/>
      <c r="JAM85" s="50"/>
      <c r="JAN85" s="50"/>
      <c r="JAO85" s="50"/>
      <c r="JAP85" s="50"/>
      <c r="JAQ85" s="50"/>
      <c r="JAR85" s="50"/>
      <c r="JAS85" s="50"/>
      <c r="JAT85" s="50"/>
      <c r="JAU85" s="50"/>
      <c r="JAV85" s="50"/>
      <c r="JAW85" s="50"/>
      <c r="JAX85" s="50"/>
      <c r="JAY85" s="50"/>
      <c r="JAZ85" s="50"/>
      <c r="JBA85" s="50"/>
      <c r="JBB85" s="50"/>
      <c r="JBC85" s="50"/>
      <c r="JBD85" s="50"/>
      <c r="JBE85" s="50"/>
      <c r="JBF85" s="50"/>
      <c r="JBG85" s="50"/>
      <c r="JBH85" s="50"/>
      <c r="JBI85" s="50"/>
      <c r="JBJ85" s="50"/>
      <c r="JBK85" s="50"/>
      <c r="JBL85" s="50"/>
      <c r="JBM85" s="50"/>
      <c r="JBN85" s="50"/>
      <c r="JBO85" s="50"/>
      <c r="JBP85" s="50"/>
      <c r="JBQ85" s="50"/>
      <c r="JBR85" s="50"/>
      <c r="JBS85" s="50"/>
      <c r="JBT85" s="50"/>
      <c r="JBU85" s="50"/>
      <c r="JBV85" s="50"/>
      <c r="JBW85" s="50"/>
      <c r="JBX85" s="50"/>
      <c r="JBY85" s="50"/>
      <c r="JBZ85" s="50"/>
      <c r="JCA85" s="50"/>
      <c r="JCB85" s="50"/>
      <c r="JCC85" s="50"/>
      <c r="JCD85" s="50"/>
      <c r="JCE85" s="50"/>
      <c r="JCF85" s="50"/>
      <c r="JCG85" s="50"/>
      <c r="JCH85" s="50"/>
      <c r="JCI85" s="50"/>
      <c r="JCJ85" s="50"/>
      <c r="JCK85" s="50"/>
      <c r="JCL85" s="50"/>
      <c r="JCM85" s="50"/>
      <c r="JCN85" s="50"/>
      <c r="JCO85" s="50"/>
      <c r="JCP85" s="50"/>
      <c r="JCQ85" s="50"/>
      <c r="JCR85" s="50"/>
      <c r="JCS85" s="50"/>
      <c r="JCT85" s="50"/>
      <c r="JCU85" s="50"/>
      <c r="JCV85" s="50"/>
      <c r="JCW85" s="50"/>
      <c r="JCX85" s="50"/>
      <c r="JCY85" s="50"/>
      <c r="JCZ85" s="50"/>
      <c r="JDA85" s="50"/>
      <c r="JDB85" s="50"/>
      <c r="JDC85" s="50"/>
      <c r="JDD85" s="50"/>
      <c r="JDE85" s="50"/>
      <c r="JDF85" s="50"/>
      <c r="JDG85" s="50"/>
      <c r="JDH85" s="50"/>
      <c r="JDI85" s="50"/>
      <c r="JDJ85" s="50"/>
      <c r="JDK85" s="50"/>
      <c r="JDL85" s="50"/>
      <c r="JDM85" s="50"/>
      <c r="JDN85" s="50"/>
      <c r="JDO85" s="50"/>
      <c r="JDP85" s="50"/>
      <c r="JDQ85" s="50"/>
      <c r="JDR85" s="50"/>
      <c r="JDS85" s="50"/>
      <c r="JDT85" s="50"/>
      <c r="JDU85" s="50"/>
      <c r="JDV85" s="50"/>
      <c r="JDW85" s="50"/>
      <c r="JDX85" s="50"/>
      <c r="JDY85" s="50"/>
      <c r="JDZ85" s="50"/>
      <c r="JEA85" s="50"/>
      <c r="JEB85" s="50"/>
      <c r="JEC85" s="50"/>
      <c r="JED85" s="50"/>
      <c r="JEE85" s="50"/>
      <c r="JEF85" s="50"/>
      <c r="JEG85" s="50"/>
      <c r="JEH85" s="50"/>
      <c r="JEI85" s="50"/>
      <c r="JEJ85" s="50"/>
      <c r="JEK85" s="50"/>
      <c r="JEL85" s="50"/>
      <c r="JEM85" s="50"/>
      <c r="JEN85" s="50"/>
      <c r="JEO85" s="50"/>
      <c r="JEP85" s="50"/>
      <c r="JEQ85" s="50"/>
      <c r="JER85" s="50"/>
      <c r="JES85" s="50"/>
      <c r="JET85" s="50"/>
      <c r="JEU85" s="50"/>
      <c r="JEV85" s="50"/>
      <c r="JEW85" s="50"/>
      <c r="JEX85" s="50"/>
      <c r="JEY85" s="50"/>
      <c r="JEZ85" s="50"/>
      <c r="JFA85" s="50"/>
      <c r="JFB85" s="50"/>
      <c r="JFC85" s="50"/>
      <c r="JFD85" s="50"/>
      <c r="JFE85" s="50"/>
      <c r="JFF85" s="50"/>
      <c r="JFG85" s="50"/>
      <c r="JFH85" s="50"/>
      <c r="JFI85" s="50"/>
      <c r="JFJ85" s="50"/>
      <c r="JFK85" s="50"/>
      <c r="JFL85" s="50"/>
      <c r="JFM85" s="50"/>
      <c r="JFN85" s="50"/>
      <c r="JFO85" s="50"/>
      <c r="JFP85" s="50"/>
      <c r="JFQ85" s="50"/>
      <c r="JFR85" s="50"/>
      <c r="JFS85" s="50"/>
      <c r="JFT85" s="50"/>
      <c r="JFU85" s="50"/>
      <c r="JFV85" s="50"/>
      <c r="JFW85" s="50"/>
      <c r="JFX85" s="50"/>
      <c r="JFY85" s="50"/>
      <c r="JFZ85" s="50"/>
      <c r="JGA85" s="50"/>
      <c r="JGB85" s="50"/>
      <c r="JGC85" s="50"/>
      <c r="JGD85" s="50"/>
      <c r="JGE85" s="50"/>
      <c r="JGF85" s="50"/>
      <c r="JGG85" s="50"/>
      <c r="JGH85" s="50"/>
      <c r="JGI85" s="50"/>
      <c r="JGJ85" s="50"/>
      <c r="JGK85" s="50"/>
      <c r="JGL85" s="50"/>
      <c r="JGM85" s="50"/>
      <c r="JGN85" s="50"/>
      <c r="JGO85" s="50"/>
      <c r="JGP85" s="50"/>
      <c r="JGQ85" s="50"/>
      <c r="JGR85" s="50"/>
      <c r="JGS85" s="50"/>
      <c r="JGT85" s="50"/>
      <c r="JGU85" s="50"/>
      <c r="JGV85" s="50"/>
      <c r="JGW85" s="50"/>
      <c r="JGX85" s="50"/>
      <c r="JGY85" s="50"/>
      <c r="JGZ85" s="50"/>
      <c r="JHA85" s="50"/>
      <c r="JHB85" s="50"/>
      <c r="JHC85" s="50"/>
      <c r="JHD85" s="50"/>
      <c r="JHE85" s="50"/>
      <c r="JHF85" s="50"/>
      <c r="JHG85" s="50"/>
      <c r="JHH85" s="50"/>
      <c r="JHI85" s="50"/>
      <c r="JHJ85" s="50"/>
      <c r="JHK85" s="50"/>
      <c r="JHL85" s="50"/>
      <c r="JHM85" s="50"/>
      <c r="JHN85" s="50"/>
      <c r="JHO85" s="50"/>
      <c r="JHP85" s="50"/>
      <c r="JHQ85" s="50"/>
      <c r="JHR85" s="50"/>
      <c r="JHS85" s="50"/>
      <c r="JHT85" s="50"/>
      <c r="JHU85" s="50"/>
      <c r="JHV85" s="50"/>
      <c r="JHW85" s="50"/>
      <c r="JHX85" s="50"/>
      <c r="JHY85" s="50"/>
      <c r="JHZ85" s="50"/>
      <c r="JIA85" s="50"/>
      <c r="JIB85" s="50"/>
      <c r="JIC85" s="50"/>
      <c r="JID85" s="50"/>
      <c r="JIE85" s="50"/>
      <c r="JIF85" s="50"/>
      <c r="JIG85" s="50"/>
      <c r="JIH85" s="50"/>
      <c r="JII85" s="50"/>
      <c r="JIJ85" s="50"/>
      <c r="JIK85" s="50"/>
      <c r="JIL85" s="50"/>
      <c r="JIM85" s="50"/>
      <c r="JIN85" s="50"/>
      <c r="JIO85" s="50"/>
      <c r="JIP85" s="50"/>
      <c r="JIQ85" s="50"/>
      <c r="JIR85" s="50"/>
      <c r="JIS85" s="50"/>
      <c r="JIT85" s="50"/>
      <c r="JIU85" s="50"/>
      <c r="JIV85" s="50"/>
      <c r="JIW85" s="50"/>
      <c r="JIX85" s="50"/>
      <c r="JIY85" s="50"/>
      <c r="JIZ85" s="50"/>
      <c r="JJA85" s="50"/>
      <c r="JJB85" s="50"/>
      <c r="JJC85" s="50"/>
      <c r="JJD85" s="50"/>
      <c r="JJE85" s="50"/>
      <c r="JJF85" s="50"/>
      <c r="JJG85" s="50"/>
      <c r="JJH85" s="50"/>
      <c r="JJI85" s="50"/>
      <c r="JJJ85" s="50"/>
      <c r="JJK85" s="50"/>
      <c r="JJL85" s="50"/>
      <c r="JJM85" s="50"/>
      <c r="JJN85" s="50"/>
      <c r="JJO85" s="50"/>
      <c r="JJP85" s="50"/>
      <c r="JJQ85" s="50"/>
      <c r="JJR85" s="50"/>
      <c r="JJS85" s="50"/>
      <c r="JJT85" s="50"/>
      <c r="JJU85" s="50"/>
      <c r="JJV85" s="50"/>
      <c r="JJW85" s="50"/>
      <c r="JJX85" s="50"/>
      <c r="JJY85" s="50"/>
      <c r="JJZ85" s="50"/>
      <c r="JKA85" s="50"/>
      <c r="JKB85" s="50"/>
      <c r="JKC85" s="50"/>
      <c r="JKD85" s="50"/>
      <c r="JKE85" s="50"/>
      <c r="JKF85" s="50"/>
      <c r="JKG85" s="50"/>
      <c r="JKH85" s="50"/>
      <c r="JKI85" s="50"/>
      <c r="JKJ85" s="50"/>
      <c r="JKK85" s="50"/>
      <c r="JKL85" s="50"/>
      <c r="JKM85" s="50"/>
      <c r="JKN85" s="50"/>
      <c r="JKO85" s="50"/>
      <c r="JKP85" s="50"/>
      <c r="JKQ85" s="50"/>
      <c r="JKR85" s="50"/>
      <c r="JKS85" s="50"/>
      <c r="JKT85" s="50"/>
      <c r="JKU85" s="50"/>
      <c r="JKV85" s="50"/>
      <c r="JKW85" s="50"/>
      <c r="JKX85" s="50"/>
      <c r="JKY85" s="50"/>
      <c r="JKZ85" s="50"/>
      <c r="JLA85" s="50"/>
      <c r="JLB85" s="50"/>
      <c r="JLC85" s="50"/>
      <c r="JLD85" s="50"/>
      <c r="JLE85" s="50"/>
      <c r="JLF85" s="50"/>
      <c r="JLG85" s="50"/>
      <c r="JLH85" s="50"/>
      <c r="JLI85" s="50"/>
      <c r="JLJ85" s="50"/>
      <c r="JLK85" s="50"/>
      <c r="JLL85" s="50"/>
      <c r="JLM85" s="50"/>
      <c r="JLN85" s="50"/>
      <c r="JLO85" s="50"/>
      <c r="JLP85" s="50"/>
      <c r="JLQ85" s="50"/>
      <c r="JLR85" s="50"/>
      <c r="JLS85" s="50"/>
      <c r="JLT85" s="50"/>
      <c r="JLU85" s="50"/>
      <c r="JLV85" s="50"/>
      <c r="JLW85" s="50"/>
      <c r="JLX85" s="50"/>
      <c r="JLY85" s="50"/>
      <c r="JLZ85" s="50"/>
      <c r="JMA85" s="50"/>
      <c r="JMB85" s="50"/>
      <c r="JMC85" s="50"/>
      <c r="JMD85" s="50"/>
      <c r="JME85" s="50"/>
      <c r="JMF85" s="50"/>
      <c r="JMG85" s="50"/>
      <c r="JMH85" s="50"/>
      <c r="JMI85" s="50"/>
      <c r="JMJ85" s="50"/>
      <c r="JMK85" s="50"/>
      <c r="JML85" s="50"/>
      <c r="JMM85" s="50"/>
      <c r="JMN85" s="50"/>
      <c r="JMO85" s="50"/>
      <c r="JMP85" s="50"/>
      <c r="JMQ85" s="50"/>
      <c r="JMR85" s="50"/>
      <c r="JMS85" s="50"/>
      <c r="JMT85" s="50"/>
      <c r="JMU85" s="50"/>
      <c r="JMV85" s="50"/>
      <c r="JMW85" s="50"/>
      <c r="JMX85" s="50"/>
      <c r="JMY85" s="50"/>
      <c r="JMZ85" s="50"/>
      <c r="JNA85" s="50"/>
      <c r="JNB85" s="50"/>
      <c r="JNC85" s="50"/>
      <c r="JND85" s="50"/>
      <c r="JNE85" s="50"/>
      <c r="JNF85" s="50"/>
      <c r="JNG85" s="50"/>
      <c r="JNH85" s="50"/>
      <c r="JNI85" s="50"/>
      <c r="JNJ85" s="50"/>
      <c r="JNK85" s="50"/>
      <c r="JNL85" s="50"/>
      <c r="JNM85" s="50"/>
      <c r="JNN85" s="50"/>
      <c r="JNO85" s="50"/>
      <c r="JNP85" s="50"/>
      <c r="JNQ85" s="50"/>
      <c r="JNR85" s="50"/>
      <c r="JNS85" s="50"/>
      <c r="JNT85" s="50"/>
      <c r="JNU85" s="50"/>
      <c r="JNV85" s="50"/>
      <c r="JNW85" s="50"/>
      <c r="JNX85" s="50"/>
      <c r="JNY85" s="50"/>
      <c r="JNZ85" s="50"/>
      <c r="JOA85" s="50"/>
      <c r="JOB85" s="50"/>
      <c r="JOC85" s="50"/>
      <c r="JOD85" s="50"/>
      <c r="JOE85" s="50"/>
      <c r="JOF85" s="50"/>
      <c r="JOG85" s="50"/>
      <c r="JOH85" s="50"/>
      <c r="JOI85" s="50"/>
      <c r="JOJ85" s="50"/>
      <c r="JOK85" s="50"/>
      <c r="JOL85" s="50"/>
      <c r="JOM85" s="50"/>
      <c r="JON85" s="50"/>
      <c r="JOO85" s="50"/>
      <c r="JOP85" s="50"/>
      <c r="JOQ85" s="50"/>
      <c r="JOR85" s="50"/>
      <c r="JOS85" s="50"/>
      <c r="JOT85" s="50"/>
      <c r="JOU85" s="50"/>
      <c r="JOV85" s="50"/>
      <c r="JOW85" s="50"/>
      <c r="JOX85" s="50"/>
      <c r="JOY85" s="50"/>
      <c r="JOZ85" s="50"/>
      <c r="JPA85" s="50"/>
      <c r="JPB85" s="50"/>
      <c r="JPC85" s="50"/>
      <c r="JPD85" s="50"/>
      <c r="JPE85" s="50"/>
      <c r="JPF85" s="50"/>
      <c r="JPG85" s="50"/>
      <c r="JPH85" s="50"/>
      <c r="JPI85" s="50"/>
      <c r="JPJ85" s="50"/>
      <c r="JPK85" s="50"/>
      <c r="JPL85" s="50"/>
      <c r="JPM85" s="50"/>
      <c r="JPN85" s="50"/>
      <c r="JPO85" s="50"/>
      <c r="JPP85" s="50"/>
      <c r="JPQ85" s="50"/>
      <c r="JPR85" s="50"/>
      <c r="JPS85" s="50"/>
      <c r="JPT85" s="50"/>
      <c r="JPU85" s="50"/>
      <c r="JPV85" s="50"/>
      <c r="JPW85" s="50"/>
      <c r="JPX85" s="50"/>
      <c r="JPY85" s="50"/>
      <c r="JPZ85" s="50"/>
      <c r="JQA85" s="50"/>
      <c r="JQB85" s="50"/>
      <c r="JQC85" s="50"/>
      <c r="JQD85" s="50"/>
      <c r="JQE85" s="50"/>
      <c r="JQF85" s="50"/>
      <c r="JQG85" s="50"/>
      <c r="JQH85" s="50"/>
      <c r="JQI85" s="50"/>
      <c r="JQJ85" s="50"/>
      <c r="JQK85" s="50"/>
      <c r="JQL85" s="50"/>
      <c r="JQM85" s="50"/>
      <c r="JQN85" s="50"/>
      <c r="JQO85" s="50"/>
      <c r="JQP85" s="50"/>
      <c r="JQQ85" s="50"/>
      <c r="JQR85" s="50"/>
      <c r="JQS85" s="50"/>
      <c r="JQT85" s="50"/>
      <c r="JQU85" s="50"/>
      <c r="JQV85" s="50"/>
      <c r="JQW85" s="50"/>
      <c r="JQX85" s="50"/>
      <c r="JQY85" s="50"/>
      <c r="JQZ85" s="50"/>
      <c r="JRA85" s="50"/>
      <c r="JRB85" s="50"/>
      <c r="JRC85" s="50"/>
      <c r="JRD85" s="50"/>
      <c r="JRE85" s="50"/>
      <c r="JRF85" s="50"/>
      <c r="JRG85" s="50"/>
      <c r="JRH85" s="50"/>
      <c r="JRI85" s="50"/>
      <c r="JRJ85" s="50"/>
      <c r="JRK85" s="50"/>
      <c r="JRL85" s="50"/>
      <c r="JRM85" s="50"/>
      <c r="JRN85" s="50"/>
      <c r="JRO85" s="50"/>
      <c r="JRP85" s="50"/>
      <c r="JRQ85" s="50"/>
      <c r="JRR85" s="50"/>
      <c r="JRS85" s="50"/>
      <c r="JRT85" s="50"/>
      <c r="JRU85" s="50"/>
      <c r="JRV85" s="50"/>
      <c r="JRW85" s="50"/>
      <c r="JRX85" s="50"/>
      <c r="JRY85" s="50"/>
      <c r="JRZ85" s="50"/>
      <c r="JSA85" s="50"/>
      <c r="JSB85" s="50"/>
      <c r="JSC85" s="50"/>
      <c r="JSD85" s="50"/>
      <c r="JSE85" s="50"/>
      <c r="JSF85" s="50"/>
      <c r="JSG85" s="50"/>
      <c r="JSH85" s="50"/>
      <c r="JSI85" s="50"/>
      <c r="JSJ85" s="50"/>
      <c r="JSK85" s="50"/>
      <c r="JSL85" s="50"/>
      <c r="JSM85" s="50"/>
      <c r="JSN85" s="50"/>
      <c r="JSO85" s="50"/>
      <c r="JSP85" s="50"/>
      <c r="JSQ85" s="50"/>
      <c r="JSR85" s="50"/>
      <c r="JSS85" s="50"/>
      <c r="JST85" s="50"/>
      <c r="JSU85" s="50"/>
      <c r="JSV85" s="50"/>
      <c r="JSW85" s="50"/>
      <c r="JSX85" s="50"/>
      <c r="JSY85" s="50"/>
      <c r="JSZ85" s="50"/>
      <c r="JTA85" s="50"/>
      <c r="JTB85" s="50"/>
      <c r="JTC85" s="50"/>
      <c r="JTD85" s="50"/>
      <c r="JTE85" s="50"/>
      <c r="JTF85" s="50"/>
      <c r="JTG85" s="50"/>
      <c r="JTH85" s="50"/>
      <c r="JTI85" s="50"/>
      <c r="JTJ85" s="50"/>
      <c r="JTK85" s="50"/>
      <c r="JTL85" s="50"/>
      <c r="JTM85" s="50"/>
      <c r="JTN85" s="50"/>
      <c r="JTO85" s="50"/>
      <c r="JTP85" s="50"/>
      <c r="JTQ85" s="50"/>
      <c r="JTR85" s="50"/>
      <c r="JTS85" s="50"/>
      <c r="JTT85" s="50"/>
      <c r="JTU85" s="50"/>
      <c r="JTV85" s="50"/>
      <c r="JTW85" s="50"/>
      <c r="JTX85" s="50"/>
      <c r="JTY85" s="50"/>
      <c r="JTZ85" s="50"/>
      <c r="JUA85" s="50"/>
      <c r="JUB85" s="50"/>
      <c r="JUC85" s="50"/>
      <c r="JUD85" s="50"/>
      <c r="JUE85" s="50"/>
      <c r="JUF85" s="50"/>
      <c r="JUG85" s="50"/>
      <c r="JUH85" s="50"/>
      <c r="JUI85" s="50"/>
      <c r="JUJ85" s="50"/>
      <c r="JUK85" s="50"/>
      <c r="JUL85" s="50"/>
      <c r="JUM85" s="50"/>
      <c r="JUN85" s="50"/>
      <c r="JUO85" s="50"/>
      <c r="JUP85" s="50"/>
      <c r="JUQ85" s="50"/>
      <c r="JUR85" s="50"/>
      <c r="JUS85" s="50"/>
      <c r="JUT85" s="50"/>
      <c r="JUU85" s="50"/>
      <c r="JUV85" s="50"/>
      <c r="JUW85" s="50"/>
      <c r="JUX85" s="50"/>
      <c r="JUY85" s="50"/>
      <c r="JUZ85" s="50"/>
      <c r="JVA85" s="50"/>
      <c r="JVB85" s="50"/>
      <c r="JVC85" s="50"/>
      <c r="JVD85" s="50"/>
      <c r="JVE85" s="50"/>
      <c r="JVF85" s="50"/>
      <c r="JVG85" s="50"/>
      <c r="JVH85" s="50"/>
      <c r="JVI85" s="50"/>
      <c r="JVJ85" s="50"/>
      <c r="JVK85" s="50"/>
      <c r="JVL85" s="50"/>
      <c r="JVM85" s="50"/>
      <c r="JVN85" s="50"/>
      <c r="JVO85" s="50"/>
      <c r="JVP85" s="50"/>
      <c r="JVQ85" s="50"/>
      <c r="JVR85" s="50"/>
      <c r="JVS85" s="50"/>
      <c r="JVT85" s="50"/>
      <c r="JVU85" s="50"/>
      <c r="JVV85" s="50"/>
      <c r="JVW85" s="50"/>
      <c r="JVX85" s="50"/>
      <c r="JVY85" s="50"/>
      <c r="JVZ85" s="50"/>
      <c r="JWA85" s="50"/>
      <c r="JWB85" s="50"/>
      <c r="JWC85" s="50"/>
      <c r="JWD85" s="50"/>
      <c r="JWE85" s="50"/>
      <c r="JWF85" s="50"/>
      <c r="JWG85" s="50"/>
      <c r="JWH85" s="50"/>
      <c r="JWI85" s="50"/>
      <c r="JWJ85" s="50"/>
      <c r="JWK85" s="50"/>
      <c r="JWL85" s="50"/>
      <c r="JWM85" s="50"/>
      <c r="JWN85" s="50"/>
      <c r="JWO85" s="50"/>
      <c r="JWP85" s="50"/>
      <c r="JWQ85" s="50"/>
      <c r="JWR85" s="50"/>
      <c r="JWS85" s="50"/>
      <c r="JWT85" s="50"/>
      <c r="JWU85" s="50"/>
      <c r="JWV85" s="50"/>
      <c r="JWW85" s="50"/>
      <c r="JWX85" s="50"/>
      <c r="JWY85" s="50"/>
      <c r="JWZ85" s="50"/>
      <c r="JXA85" s="50"/>
      <c r="JXB85" s="50"/>
      <c r="JXC85" s="50"/>
      <c r="JXD85" s="50"/>
      <c r="JXE85" s="50"/>
      <c r="JXF85" s="50"/>
      <c r="JXG85" s="50"/>
      <c r="JXH85" s="50"/>
      <c r="JXI85" s="50"/>
      <c r="JXJ85" s="50"/>
      <c r="JXK85" s="50"/>
      <c r="JXL85" s="50"/>
      <c r="JXM85" s="50"/>
      <c r="JXN85" s="50"/>
      <c r="JXO85" s="50"/>
      <c r="JXP85" s="50"/>
      <c r="JXQ85" s="50"/>
      <c r="JXR85" s="50"/>
      <c r="JXS85" s="50"/>
      <c r="JXT85" s="50"/>
      <c r="JXU85" s="50"/>
      <c r="JXV85" s="50"/>
      <c r="JXW85" s="50"/>
      <c r="JXX85" s="50"/>
      <c r="JXY85" s="50"/>
      <c r="JXZ85" s="50"/>
      <c r="JYA85" s="50"/>
      <c r="JYB85" s="50"/>
      <c r="JYC85" s="50"/>
      <c r="JYD85" s="50"/>
      <c r="JYE85" s="50"/>
      <c r="JYF85" s="50"/>
      <c r="JYG85" s="50"/>
      <c r="JYH85" s="50"/>
      <c r="JYI85" s="50"/>
      <c r="JYJ85" s="50"/>
      <c r="JYK85" s="50"/>
      <c r="JYL85" s="50"/>
      <c r="JYM85" s="50"/>
      <c r="JYN85" s="50"/>
      <c r="JYO85" s="50"/>
      <c r="JYP85" s="50"/>
      <c r="JYQ85" s="50"/>
      <c r="JYR85" s="50"/>
      <c r="JYS85" s="50"/>
      <c r="JYT85" s="50"/>
      <c r="JYU85" s="50"/>
      <c r="JYV85" s="50"/>
      <c r="JYW85" s="50"/>
      <c r="JYX85" s="50"/>
      <c r="JYY85" s="50"/>
      <c r="JYZ85" s="50"/>
      <c r="JZA85" s="50"/>
      <c r="JZB85" s="50"/>
      <c r="JZC85" s="50"/>
      <c r="JZD85" s="50"/>
      <c r="JZE85" s="50"/>
      <c r="JZF85" s="50"/>
      <c r="JZG85" s="50"/>
      <c r="JZH85" s="50"/>
      <c r="JZI85" s="50"/>
      <c r="JZJ85" s="50"/>
      <c r="JZK85" s="50"/>
      <c r="JZL85" s="50"/>
      <c r="JZM85" s="50"/>
      <c r="JZN85" s="50"/>
      <c r="JZO85" s="50"/>
      <c r="JZP85" s="50"/>
      <c r="JZQ85" s="50"/>
      <c r="JZR85" s="50"/>
      <c r="JZS85" s="50"/>
      <c r="JZT85" s="50"/>
      <c r="JZU85" s="50"/>
      <c r="JZV85" s="50"/>
      <c r="JZW85" s="50"/>
      <c r="JZX85" s="50"/>
      <c r="JZY85" s="50"/>
      <c r="JZZ85" s="50"/>
      <c r="KAA85" s="50"/>
      <c r="KAB85" s="50"/>
      <c r="KAC85" s="50"/>
      <c r="KAD85" s="50"/>
      <c r="KAE85" s="50"/>
      <c r="KAF85" s="50"/>
      <c r="KAG85" s="50"/>
      <c r="KAH85" s="50"/>
      <c r="KAI85" s="50"/>
      <c r="KAJ85" s="50"/>
      <c r="KAK85" s="50"/>
      <c r="KAL85" s="50"/>
      <c r="KAM85" s="50"/>
      <c r="KAN85" s="50"/>
      <c r="KAO85" s="50"/>
      <c r="KAP85" s="50"/>
      <c r="KAQ85" s="50"/>
      <c r="KAR85" s="50"/>
      <c r="KAS85" s="50"/>
      <c r="KAT85" s="50"/>
      <c r="KAU85" s="50"/>
      <c r="KAV85" s="50"/>
      <c r="KAW85" s="50"/>
      <c r="KAX85" s="50"/>
      <c r="KAY85" s="50"/>
      <c r="KAZ85" s="50"/>
      <c r="KBA85" s="50"/>
      <c r="KBB85" s="50"/>
      <c r="KBC85" s="50"/>
      <c r="KBD85" s="50"/>
      <c r="KBE85" s="50"/>
      <c r="KBF85" s="50"/>
      <c r="KBG85" s="50"/>
      <c r="KBH85" s="50"/>
      <c r="KBI85" s="50"/>
      <c r="KBJ85" s="50"/>
      <c r="KBK85" s="50"/>
      <c r="KBL85" s="50"/>
      <c r="KBM85" s="50"/>
      <c r="KBN85" s="50"/>
      <c r="KBO85" s="50"/>
      <c r="KBP85" s="50"/>
      <c r="KBQ85" s="50"/>
      <c r="KBR85" s="50"/>
      <c r="KBS85" s="50"/>
      <c r="KBT85" s="50"/>
      <c r="KBU85" s="50"/>
      <c r="KBV85" s="50"/>
      <c r="KBW85" s="50"/>
      <c r="KBX85" s="50"/>
      <c r="KBY85" s="50"/>
      <c r="KBZ85" s="50"/>
      <c r="KCA85" s="50"/>
      <c r="KCB85" s="50"/>
      <c r="KCC85" s="50"/>
      <c r="KCD85" s="50"/>
      <c r="KCE85" s="50"/>
      <c r="KCF85" s="50"/>
      <c r="KCG85" s="50"/>
      <c r="KCH85" s="50"/>
      <c r="KCI85" s="50"/>
      <c r="KCJ85" s="50"/>
      <c r="KCK85" s="50"/>
      <c r="KCL85" s="50"/>
      <c r="KCM85" s="50"/>
      <c r="KCN85" s="50"/>
      <c r="KCO85" s="50"/>
      <c r="KCP85" s="50"/>
      <c r="KCQ85" s="50"/>
      <c r="KCR85" s="50"/>
      <c r="KCS85" s="50"/>
      <c r="KCT85" s="50"/>
      <c r="KCU85" s="50"/>
      <c r="KCV85" s="50"/>
      <c r="KCW85" s="50"/>
      <c r="KCX85" s="50"/>
      <c r="KCY85" s="50"/>
      <c r="KCZ85" s="50"/>
      <c r="KDA85" s="50"/>
      <c r="KDB85" s="50"/>
      <c r="KDC85" s="50"/>
      <c r="KDD85" s="50"/>
      <c r="KDE85" s="50"/>
      <c r="KDF85" s="50"/>
      <c r="KDG85" s="50"/>
      <c r="KDH85" s="50"/>
      <c r="KDI85" s="50"/>
      <c r="KDJ85" s="50"/>
      <c r="KDK85" s="50"/>
      <c r="KDL85" s="50"/>
      <c r="KDM85" s="50"/>
      <c r="KDN85" s="50"/>
      <c r="KDO85" s="50"/>
      <c r="KDP85" s="50"/>
      <c r="KDQ85" s="50"/>
      <c r="KDR85" s="50"/>
      <c r="KDS85" s="50"/>
      <c r="KDT85" s="50"/>
      <c r="KDU85" s="50"/>
      <c r="KDV85" s="50"/>
      <c r="KDW85" s="50"/>
      <c r="KDX85" s="50"/>
      <c r="KDY85" s="50"/>
      <c r="KDZ85" s="50"/>
      <c r="KEA85" s="50"/>
      <c r="KEB85" s="50"/>
      <c r="KEC85" s="50"/>
      <c r="KED85" s="50"/>
      <c r="KEE85" s="50"/>
      <c r="KEF85" s="50"/>
      <c r="KEG85" s="50"/>
      <c r="KEH85" s="50"/>
      <c r="KEI85" s="50"/>
      <c r="KEJ85" s="50"/>
      <c r="KEK85" s="50"/>
      <c r="KEL85" s="50"/>
      <c r="KEM85" s="50"/>
      <c r="KEN85" s="50"/>
      <c r="KEO85" s="50"/>
      <c r="KEP85" s="50"/>
      <c r="KEQ85" s="50"/>
      <c r="KER85" s="50"/>
      <c r="KES85" s="50"/>
      <c r="KET85" s="50"/>
      <c r="KEU85" s="50"/>
      <c r="KEV85" s="50"/>
      <c r="KEW85" s="50"/>
      <c r="KEX85" s="50"/>
      <c r="KEY85" s="50"/>
      <c r="KEZ85" s="50"/>
      <c r="KFA85" s="50"/>
      <c r="KFB85" s="50"/>
      <c r="KFC85" s="50"/>
      <c r="KFD85" s="50"/>
      <c r="KFE85" s="50"/>
      <c r="KFF85" s="50"/>
      <c r="KFG85" s="50"/>
      <c r="KFH85" s="50"/>
      <c r="KFI85" s="50"/>
      <c r="KFJ85" s="50"/>
      <c r="KFK85" s="50"/>
      <c r="KFL85" s="50"/>
      <c r="KFM85" s="50"/>
      <c r="KFN85" s="50"/>
      <c r="KFO85" s="50"/>
      <c r="KFP85" s="50"/>
      <c r="KFQ85" s="50"/>
      <c r="KFR85" s="50"/>
      <c r="KFS85" s="50"/>
      <c r="KFT85" s="50"/>
      <c r="KFU85" s="50"/>
      <c r="KFV85" s="50"/>
      <c r="KFW85" s="50"/>
      <c r="KFX85" s="50"/>
      <c r="KFY85" s="50"/>
      <c r="KFZ85" s="50"/>
      <c r="KGA85" s="50"/>
      <c r="KGB85" s="50"/>
      <c r="KGC85" s="50"/>
      <c r="KGD85" s="50"/>
      <c r="KGE85" s="50"/>
      <c r="KGF85" s="50"/>
      <c r="KGG85" s="50"/>
      <c r="KGH85" s="50"/>
      <c r="KGI85" s="50"/>
      <c r="KGJ85" s="50"/>
      <c r="KGK85" s="50"/>
      <c r="KGL85" s="50"/>
      <c r="KGM85" s="50"/>
      <c r="KGN85" s="50"/>
      <c r="KGO85" s="50"/>
      <c r="KGP85" s="50"/>
      <c r="KGQ85" s="50"/>
      <c r="KGR85" s="50"/>
      <c r="KGS85" s="50"/>
      <c r="KGT85" s="50"/>
      <c r="KGU85" s="50"/>
      <c r="KGV85" s="50"/>
      <c r="KGW85" s="50"/>
      <c r="KGX85" s="50"/>
      <c r="KGY85" s="50"/>
      <c r="KGZ85" s="50"/>
      <c r="KHA85" s="50"/>
      <c r="KHB85" s="50"/>
      <c r="KHC85" s="50"/>
      <c r="KHD85" s="50"/>
      <c r="KHE85" s="50"/>
      <c r="KHF85" s="50"/>
      <c r="KHG85" s="50"/>
      <c r="KHH85" s="50"/>
      <c r="KHI85" s="50"/>
      <c r="KHJ85" s="50"/>
      <c r="KHK85" s="50"/>
      <c r="KHL85" s="50"/>
      <c r="KHM85" s="50"/>
      <c r="KHN85" s="50"/>
      <c r="KHO85" s="50"/>
      <c r="KHP85" s="50"/>
      <c r="KHQ85" s="50"/>
      <c r="KHR85" s="50"/>
      <c r="KHS85" s="50"/>
      <c r="KHT85" s="50"/>
      <c r="KHU85" s="50"/>
      <c r="KHV85" s="50"/>
      <c r="KHW85" s="50"/>
      <c r="KHX85" s="50"/>
      <c r="KHY85" s="50"/>
      <c r="KHZ85" s="50"/>
      <c r="KIA85" s="50"/>
      <c r="KIB85" s="50"/>
      <c r="KIC85" s="50"/>
      <c r="KID85" s="50"/>
      <c r="KIE85" s="50"/>
      <c r="KIF85" s="50"/>
      <c r="KIG85" s="50"/>
      <c r="KIH85" s="50"/>
      <c r="KII85" s="50"/>
      <c r="KIJ85" s="50"/>
      <c r="KIK85" s="50"/>
      <c r="KIL85" s="50"/>
      <c r="KIM85" s="50"/>
      <c r="KIN85" s="50"/>
      <c r="KIO85" s="50"/>
      <c r="KIP85" s="50"/>
      <c r="KIQ85" s="50"/>
      <c r="KIR85" s="50"/>
      <c r="KIS85" s="50"/>
      <c r="KIT85" s="50"/>
      <c r="KIU85" s="50"/>
      <c r="KIV85" s="50"/>
      <c r="KIW85" s="50"/>
      <c r="KIX85" s="50"/>
      <c r="KIY85" s="50"/>
      <c r="KIZ85" s="50"/>
      <c r="KJA85" s="50"/>
      <c r="KJB85" s="50"/>
      <c r="KJC85" s="50"/>
      <c r="KJD85" s="50"/>
      <c r="KJE85" s="50"/>
      <c r="KJF85" s="50"/>
      <c r="KJG85" s="50"/>
      <c r="KJH85" s="50"/>
      <c r="KJI85" s="50"/>
      <c r="KJJ85" s="50"/>
      <c r="KJK85" s="50"/>
      <c r="KJL85" s="50"/>
      <c r="KJM85" s="50"/>
      <c r="KJN85" s="50"/>
      <c r="KJO85" s="50"/>
      <c r="KJP85" s="50"/>
      <c r="KJQ85" s="50"/>
      <c r="KJR85" s="50"/>
      <c r="KJS85" s="50"/>
      <c r="KJT85" s="50"/>
      <c r="KJU85" s="50"/>
      <c r="KJV85" s="50"/>
      <c r="KJW85" s="50"/>
      <c r="KJX85" s="50"/>
      <c r="KJY85" s="50"/>
      <c r="KJZ85" s="50"/>
      <c r="KKA85" s="50"/>
      <c r="KKB85" s="50"/>
      <c r="KKC85" s="50"/>
      <c r="KKD85" s="50"/>
      <c r="KKE85" s="50"/>
      <c r="KKF85" s="50"/>
      <c r="KKG85" s="50"/>
      <c r="KKH85" s="50"/>
      <c r="KKI85" s="50"/>
      <c r="KKJ85" s="50"/>
      <c r="KKK85" s="50"/>
      <c r="KKL85" s="50"/>
      <c r="KKM85" s="50"/>
      <c r="KKN85" s="50"/>
      <c r="KKO85" s="50"/>
      <c r="KKP85" s="50"/>
      <c r="KKQ85" s="50"/>
      <c r="KKR85" s="50"/>
      <c r="KKS85" s="50"/>
      <c r="KKT85" s="50"/>
      <c r="KKU85" s="50"/>
      <c r="KKV85" s="50"/>
      <c r="KKW85" s="50"/>
      <c r="KKX85" s="50"/>
      <c r="KKY85" s="50"/>
      <c r="KKZ85" s="50"/>
      <c r="KLA85" s="50"/>
      <c r="KLB85" s="50"/>
      <c r="KLC85" s="50"/>
      <c r="KLD85" s="50"/>
      <c r="KLE85" s="50"/>
      <c r="KLF85" s="50"/>
      <c r="KLG85" s="50"/>
      <c r="KLH85" s="50"/>
      <c r="KLI85" s="50"/>
      <c r="KLJ85" s="50"/>
      <c r="KLK85" s="50"/>
      <c r="KLL85" s="50"/>
      <c r="KLM85" s="50"/>
      <c r="KLN85" s="50"/>
      <c r="KLO85" s="50"/>
      <c r="KLP85" s="50"/>
      <c r="KLQ85" s="50"/>
      <c r="KLR85" s="50"/>
      <c r="KLS85" s="50"/>
      <c r="KLT85" s="50"/>
      <c r="KLU85" s="50"/>
      <c r="KLV85" s="50"/>
      <c r="KLW85" s="50"/>
      <c r="KLX85" s="50"/>
      <c r="KLY85" s="50"/>
      <c r="KLZ85" s="50"/>
      <c r="KMA85" s="50"/>
      <c r="KMB85" s="50"/>
      <c r="KMC85" s="50"/>
      <c r="KMD85" s="50"/>
      <c r="KME85" s="50"/>
      <c r="KMF85" s="50"/>
      <c r="KMG85" s="50"/>
      <c r="KMH85" s="50"/>
      <c r="KMI85" s="50"/>
      <c r="KMJ85" s="50"/>
      <c r="KMK85" s="50"/>
      <c r="KML85" s="50"/>
      <c r="KMM85" s="50"/>
      <c r="KMN85" s="50"/>
      <c r="KMO85" s="50"/>
      <c r="KMP85" s="50"/>
      <c r="KMQ85" s="50"/>
      <c r="KMR85" s="50"/>
      <c r="KMS85" s="50"/>
      <c r="KMT85" s="50"/>
      <c r="KMU85" s="50"/>
      <c r="KMV85" s="50"/>
      <c r="KMW85" s="50"/>
      <c r="KMX85" s="50"/>
      <c r="KMY85" s="50"/>
      <c r="KMZ85" s="50"/>
      <c r="KNA85" s="50"/>
      <c r="KNB85" s="50"/>
      <c r="KNC85" s="50"/>
      <c r="KND85" s="50"/>
      <c r="KNE85" s="50"/>
      <c r="KNF85" s="50"/>
      <c r="KNG85" s="50"/>
      <c r="KNH85" s="50"/>
      <c r="KNI85" s="50"/>
      <c r="KNJ85" s="50"/>
      <c r="KNK85" s="50"/>
      <c r="KNL85" s="50"/>
      <c r="KNM85" s="50"/>
      <c r="KNN85" s="50"/>
      <c r="KNO85" s="50"/>
      <c r="KNP85" s="50"/>
      <c r="KNQ85" s="50"/>
      <c r="KNR85" s="50"/>
      <c r="KNS85" s="50"/>
      <c r="KNT85" s="50"/>
      <c r="KNU85" s="50"/>
      <c r="KNV85" s="50"/>
      <c r="KNW85" s="50"/>
      <c r="KNX85" s="50"/>
      <c r="KNY85" s="50"/>
      <c r="KNZ85" s="50"/>
      <c r="KOA85" s="50"/>
      <c r="KOB85" s="50"/>
      <c r="KOC85" s="50"/>
      <c r="KOD85" s="50"/>
      <c r="KOE85" s="50"/>
      <c r="KOF85" s="50"/>
      <c r="KOG85" s="50"/>
      <c r="KOH85" s="50"/>
      <c r="KOI85" s="50"/>
      <c r="KOJ85" s="50"/>
      <c r="KOK85" s="50"/>
      <c r="KOL85" s="50"/>
      <c r="KOM85" s="50"/>
      <c r="KON85" s="50"/>
      <c r="KOO85" s="50"/>
      <c r="KOP85" s="50"/>
      <c r="KOQ85" s="50"/>
      <c r="KOR85" s="50"/>
      <c r="KOS85" s="50"/>
      <c r="KOT85" s="50"/>
      <c r="KOU85" s="50"/>
      <c r="KOV85" s="50"/>
      <c r="KOW85" s="50"/>
      <c r="KOX85" s="50"/>
      <c r="KOY85" s="50"/>
      <c r="KOZ85" s="50"/>
      <c r="KPA85" s="50"/>
      <c r="KPB85" s="50"/>
      <c r="KPC85" s="50"/>
      <c r="KPD85" s="50"/>
      <c r="KPE85" s="50"/>
      <c r="KPF85" s="50"/>
      <c r="KPG85" s="50"/>
      <c r="KPH85" s="50"/>
      <c r="KPI85" s="50"/>
      <c r="KPJ85" s="50"/>
      <c r="KPK85" s="50"/>
      <c r="KPL85" s="50"/>
      <c r="KPM85" s="50"/>
      <c r="KPN85" s="50"/>
      <c r="KPO85" s="50"/>
      <c r="KPP85" s="50"/>
      <c r="KPQ85" s="50"/>
      <c r="KPR85" s="50"/>
      <c r="KPS85" s="50"/>
      <c r="KPT85" s="50"/>
      <c r="KPU85" s="50"/>
      <c r="KPV85" s="50"/>
      <c r="KPW85" s="50"/>
      <c r="KPX85" s="50"/>
      <c r="KPY85" s="50"/>
      <c r="KPZ85" s="50"/>
      <c r="KQA85" s="50"/>
      <c r="KQB85" s="50"/>
      <c r="KQC85" s="50"/>
      <c r="KQD85" s="50"/>
      <c r="KQE85" s="50"/>
      <c r="KQF85" s="50"/>
      <c r="KQG85" s="50"/>
      <c r="KQH85" s="50"/>
      <c r="KQI85" s="50"/>
      <c r="KQJ85" s="50"/>
      <c r="KQK85" s="50"/>
      <c r="KQL85" s="50"/>
      <c r="KQM85" s="50"/>
      <c r="KQN85" s="50"/>
      <c r="KQO85" s="50"/>
      <c r="KQP85" s="50"/>
      <c r="KQQ85" s="50"/>
      <c r="KQR85" s="50"/>
      <c r="KQS85" s="50"/>
      <c r="KQT85" s="50"/>
      <c r="KQU85" s="50"/>
      <c r="KQV85" s="50"/>
      <c r="KQW85" s="50"/>
      <c r="KQX85" s="50"/>
      <c r="KQY85" s="50"/>
      <c r="KQZ85" s="50"/>
      <c r="KRA85" s="50"/>
      <c r="KRB85" s="50"/>
      <c r="KRC85" s="50"/>
      <c r="KRD85" s="50"/>
      <c r="KRE85" s="50"/>
      <c r="KRF85" s="50"/>
      <c r="KRG85" s="50"/>
      <c r="KRH85" s="50"/>
      <c r="KRI85" s="50"/>
      <c r="KRJ85" s="50"/>
      <c r="KRK85" s="50"/>
      <c r="KRL85" s="50"/>
      <c r="KRM85" s="50"/>
      <c r="KRN85" s="50"/>
      <c r="KRO85" s="50"/>
      <c r="KRP85" s="50"/>
      <c r="KRQ85" s="50"/>
      <c r="KRR85" s="50"/>
      <c r="KRS85" s="50"/>
      <c r="KRT85" s="50"/>
      <c r="KRU85" s="50"/>
      <c r="KRV85" s="50"/>
      <c r="KRW85" s="50"/>
      <c r="KRX85" s="50"/>
      <c r="KRY85" s="50"/>
      <c r="KRZ85" s="50"/>
      <c r="KSA85" s="50"/>
      <c r="KSB85" s="50"/>
      <c r="KSC85" s="50"/>
      <c r="KSD85" s="50"/>
      <c r="KSE85" s="50"/>
      <c r="KSF85" s="50"/>
      <c r="KSG85" s="50"/>
      <c r="KSH85" s="50"/>
      <c r="KSI85" s="50"/>
      <c r="KSJ85" s="50"/>
      <c r="KSK85" s="50"/>
      <c r="KSL85" s="50"/>
      <c r="KSM85" s="50"/>
      <c r="KSN85" s="50"/>
      <c r="KSO85" s="50"/>
      <c r="KSP85" s="50"/>
      <c r="KSQ85" s="50"/>
      <c r="KSR85" s="50"/>
      <c r="KSS85" s="50"/>
      <c r="KST85" s="50"/>
      <c r="KSU85" s="50"/>
      <c r="KSV85" s="50"/>
      <c r="KSW85" s="50"/>
      <c r="KSX85" s="50"/>
      <c r="KSY85" s="50"/>
      <c r="KSZ85" s="50"/>
      <c r="KTA85" s="50"/>
      <c r="KTB85" s="50"/>
      <c r="KTC85" s="50"/>
      <c r="KTD85" s="50"/>
      <c r="KTE85" s="50"/>
      <c r="KTF85" s="50"/>
      <c r="KTG85" s="50"/>
      <c r="KTH85" s="50"/>
      <c r="KTI85" s="50"/>
      <c r="KTJ85" s="50"/>
      <c r="KTK85" s="50"/>
      <c r="KTL85" s="50"/>
      <c r="KTM85" s="50"/>
      <c r="KTN85" s="50"/>
      <c r="KTO85" s="50"/>
      <c r="KTP85" s="50"/>
      <c r="KTQ85" s="50"/>
      <c r="KTR85" s="50"/>
      <c r="KTS85" s="50"/>
      <c r="KTT85" s="50"/>
      <c r="KTU85" s="50"/>
      <c r="KTV85" s="50"/>
      <c r="KTW85" s="50"/>
      <c r="KTX85" s="50"/>
      <c r="KTY85" s="50"/>
      <c r="KTZ85" s="50"/>
      <c r="KUA85" s="50"/>
      <c r="KUB85" s="50"/>
      <c r="KUC85" s="50"/>
      <c r="KUD85" s="50"/>
      <c r="KUE85" s="50"/>
      <c r="KUF85" s="50"/>
      <c r="KUG85" s="50"/>
      <c r="KUH85" s="50"/>
      <c r="KUI85" s="50"/>
      <c r="KUJ85" s="50"/>
      <c r="KUK85" s="50"/>
      <c r="KUL85" s="50"/>
      <c r="KUM85" s="50"/>
      <c r="KUN85" s="50"/>
      <c r="KUO85" s="50"/>
      <c r="KUP85" s="50"/>
      <c r="KUQ85" s="50"/>
      <c r="KUR85" s="50"/>
      <c r="KUS85" s="50"/>
      <c r="KUT85" s="50"/>
      <c r="KUU85" s="50"/>
      <c r="KUV85" s="50"/>
      <c r="KUW85" s="50"/>
      <c r="KUX85" s="50"/>
      <c r="KUY85" s="50"/>
      <c r="KUZ85" s="50"/>
      <c r="KVA85" s="50"/>
      <c r="KVB85" s="50"/>
      <c r="KVC85" s="50"/>
      <c r="KVD85" s="50"/>
      <c r="KVE85" s="50"/>
      <c r="KVF85" s="50"/>
      <c r="KVG85" s="50"/>
      <c r="KVH85" s="50"/>
      <c r="KVI85" s="50"/>
      <c r="KVJ85" s="50"/>
      <c r="KVK85" s="50"/>
      <c r="KVL85" s="50"/>
      <c r="KVM85" s="50"/>
      <c r="KVN85" s="50"/>
      <c r="KVO85" s="50"/>
      <c r="KVP85" s="50"/>
      <c r="KVQ85" s="50"/>
      <c r="KVR85" s="50"/>
      <c r="KVS85" s="50"/>
      <c r="KVT85" s="50"/>
      <c r="KVU85" s="50"/>
      <c r="KVV85" s="50"/>
      <c r="KVW85" s="50"/>
      <c r="KVX85" s="50"/>
      <c r="KVY85" s="50"/>
      <c r="KVZ85" s="50"/>
      <c r="KWA85" s="50"/>
      <c r="KWB85" s="50"/>
      <c r="KWC85" s="50"/>
      <c r="KWD85" s="50"/>
      <c r="KWE85" s="50"/>
      <c r="KWF85" s="50"/>
      <c r="KWG85" s="50"/>
      <c r="KWH85" s="50"/>
      <c r="KWI85" s="50"/>
      <c r="KWJ85" s="50"/>
      <c r="KWK85" s="50"/>
      <c r="KWL85" s="50"/>
      <c r="KWM85" s="50"/>
      <c r="KWN85" s="50"/>
      <c r="KWO85" s="50"/>
      <c r="KWP85" s="50"/>
      <c r="KWQ85" s="50"/>
      <c r="KWR85" s="50"/>
      <c r="KWS85" s="50"/>
      <c r="KWT85" s="50"/>
      <c r="KWU85" s="50"/>
      <c r="KWV85" s="50"/>
      <c r="KWW85" s="50"/>
      <c r="KWX85" s="50"/>
      <c r="KWY85" s="50"/>
      <c r="KWZ85" s="50"/>
      <c r="KXA85" s="50"/>
      <c r="KXB85" s="50"/>
      <c r="KXC85" s="50"/>
      <c r="KXD85" s="50"/>
      <c r="KXE85" s="50"/>
      <c r="KXF85" s="50"/>
      <c r="KXG85" s="50"/>
      <c r="KXH85" s="50"/>
      <c r="KXI85" s="50"/>
      <c r="KXJ85" s="50"/>
      <c r="KXK85" s="50"/>
      <c r="KXL85" s="50"/>
      <c r="KXM85" s="50"/>
      <c r="KXN85" s="50"/>
      <c r="KXO85" s="50"/>
      <c r="KXP85" s="50"/>
      <c r="KXQ85" s="50"/>
      <c r="KXR85" s="50"/>
      <c r="KXS85" s="50"/>
      <c r="KXT85" s="50"/>
      <c r="KXU85" s="50"/>
      <c r="KXV85" s="50"/>
      <c r="KXW85" s="50"/>
      <c r="KXX85" s="50"/>
      <c r="KXY85" s="50"/>
      <c r="KXZ85" s="50"/>
      <c r="KYA85" s="50"/>
      <c r="KYB85" s="50"/>
      <c r="KYC85" s="50"/>
      <c r="KYD85" s="50"/>
      <c r="KYE85" s="50"/>
      <c r="KYF85" s="50"/>
      <c r="KYG85" s="50"/>
      <c r="KYH85" s="50"/>
      <c r="KYI85" s="50"/>
      <c r="KYJ85" s="50"/>
      <c r="KYK85" s="50"/>
      <c r="KYL85" s="50"/>
      <c r="KYM85" s="50"/>
      <c r="KYN85" s="50"/>
      <c r="KYO85" s="50"/>
      <c r="KYP85" s="50"/>
      <c r="KYQ85" s="50"/>
      <c r="KYR85" s="50"/>
      <c r="KYS85" s="50"/>
      <c r="KYT85" s="50"/>
      <c r="KYU85" s="50"/>
      <c r="KYV85" s="50"/>
      <c r="KYW85" s="50"/>
      <c r="KYX85" s="50"/>
      <c r="KYY85" s="50"/>
      <c r="KYZ85" s="50"/>
      <c r="KZA85" s="50"/>
      <c r="KZB85" s="50"/>
      <c r="KZC85" s="50"/>
      <c r="KZD85" s="50"/>
      <c r="KZE85" s="50"/>
      <c r="KZF85" s="50"/>
      <c r="KZG85" s="50"/>
      <c r="KZH85" s="50"/>
      <c r="KZI85" s="50"/>
      <c r="KZJ85" s="50"/>
      <c r="KZK85" s="50"/>
      <c r="KZL85" s="50"/>
      <c r="KZM85" s="50"/>
      <c r="KZN85" s="50"/>
      <c r="KZO85" s="50"/>
      <c r="KZP85" s="50"/>
      <c r="KZQ85" s="50"/>
      <c r="KZR85" s="50"/>
      <c r="KZS85" s="50"/>
      <c r="KZT85" s="50"/>
      <c r="KZU85" s="50"/>
      <c r="KZV85" s="50"/>
      <c r="KZW85" s="50"/>
      <c r="KZX85" s="50"/>
      <c r="KZY85" s="50"/>
      <c r="KZZ85" s="50"/>
      <c r="LAA85" s="50"/>
      <c r="LAB85" s="50"/>
      <c r="LAC85" s="50"/>
      <c r="LAD85" s="50"/>
      <c r="LAE85" s="50"/>
      <c r="LAF85" s="50"/>
      <c r="LAG85" s="50"/>
      <c r="LAH85" s="50"/>
      <c r="LAI85" s="50"/>
      <c r="LAJ85" s="50"/>
      <c r="LAK85" s="50"/>
      <c r="LAL85" s="50"/>
      <c r="LAM85" s="50"/>
      <c r="LAN85" s="50"/>
      <c r="LAO85" s="50"/>
      <c r="LAP85" s="50"/>
      <c r="LAQ85" s="50"/>
      <c r="LAR85" s="50"/>
      <c r="LAS85" s="50"/>
      <c r="LAT85" s="50"/>
      <c r="LAU85" s="50"/>
      <c r="LAV85" s="50"/>
      <c r="LAW85" s="50"/>
      <c r="LAX85" s="50"/>
      <c r="LAY85" s="50"/>
      <c r="LAZ85" s="50"/>
      <c r="LBA85" s="50"/>
      <c r="LBB85" s="50"/>
      <c r="LBC85" s="50"/>
      <c r="LBD85" s="50"/>
      <c r="LBE85" s="50"/>
      <c r="LBF85" s="50"/>
      <c r="LBG85" s="50"/>
      <c r="LBH85" s="50"/>
      <c r="LBI85" s="50"/>
      <c r="LBJ85" s="50"/>
      <c r="LBK85" s="50"/>
      <c r="LBL85" s="50"/>
      <c r="LBM85" s="50"/>
      <c r="LBN85" s="50"/>
      <c r="LBO85" s="50"/>
      <c r="LBP85" s="50"/>
      <c r="LBQ85" s="50"/>
      <c r="LBR85" s="50"/>
      <c r="LBS85" s="50"/>
      <c r="LBT85" s="50"/>
      <c r="LBU85" s="50"/>
      <c r="LBV85" s="50"/>
      <c r="LBW85" s="50"/>
      <c r="LBX85" s="50"/>
      <c r="LBY85" s="50"/>
      <c r="LBZ85" s="50"/>
      <c r="LCA85" s="50"/>
      <c r="LCB85" s="50"/>
      <c r="LCC85" s="50"/>
      <c r="LCD85" s="50"/>
      <c r="LCE85" s="50"/>
      <c r="LCF85" s="50"/>
      <c r="LCG85" s="50"/>
      <c r="LCH85" s="50"/>
      <c r="LCI85" s="50"/>
      <c r="LCJ85" s="50"/>
      <c r="LCK85" s="50"/>
      <c r="LCL85" s="50"/>
      <c r="LCM85" s="50"/>
      <c r="LCN85" s="50"/>
      <c r="LCO85" s="50"/>
      <c r="LCP85" s="50"/>
      <c r="LCQ85" s="50"/>
      <c r="LCR85" s="50"/>
      <c r="LCS85" s="50"/>
      <c r="LCT85" s="50"/>
      <c r="LCU85" s="50"/>
      <c r="LCV85" s="50"/>
      <c r="LCW85" s="50"/>
      <c r="LCX85" s="50"/>
      <c r="LCY85" s="50"/>
      <c r="LCZ85" s="50"/>
      <c r="LDA85" s="50"/>
      <c r="LDB85" s="50"/>
      <c r="LDC85" s="50"/>
      <c r="LDD85" s="50"/>
      <c r="LDE85" s="50"/>
      <c r="LDF85" s="50"/>
      <c r="LDG85" s="50"/>
      <c r="LDH85" s="50"/>
      <c r="LDI85" s="50"/>
      <c r="LDJ85" s="50"/>
      <c r="LDK85" s="50"/>
      <c r="LDL85" s="50"/>
      <c r="LDM85" s="50"/>
      <c r="LDN85" s="50"/>
      <c r="LDO85" s="50"/>
      <c r="LDP85" s="50"/>
      <c r="LDQ85" s="50"/>
      <c r="LDR85" s="50"/>
      <c r="LDS85" s="50"/>
      <c r="LDT85" s="50"/>
      <c r="LDU85" s="50"/>
      <c r="LDV85" s="50"/>
      <c r="LDW85" s="50"/>
      <c r="LDX85" s="50"/>
      <c r="LDY85" s="50"/>
      <c r="LDZ85" s="50"/>
      <c r="LEA85" s="50"/>
      <c r="LEB85" s="50"/>
      <c r="LEC85" s="50"/>
      <c r="LED85" s="50"/>
      <c r="LEE85" s="50"/>
      <c r="LEF85" s="50"/>
      <c r="LEG85" s="50"/>
      <c r="LEH85" s="50"/>
      <c r="LEI85" s="50"/>
      <c r="LEJ85" s="50"/>
      <c r="LEK85" s="50"/>
      <c r="LEL85" s="50"/>
      <c r="LEM85" s="50"/>
      <c r="LEN85" s="50"/>
      <c r="LEO85" s="50"/>
      <c r="LEP85" s="50"/>
      <c r="LEQ85" s="50"/>
      <c r="LER85" s="50"/>
      <c r="LES85" s="50"/>
      <c r="LET85" s="50"/>
      <c r="LEU85" s="50"/>
      <c r="LEV85" s="50"/>
      <c r="LEW85" s="50"/>
      <c r="LEX85" s="50"/>
      <c r="LEY85" s="50"/>
      <c r="LEZ85" s="50"/>
      <c r="LFA85" s="50"/>
      <c r="LFB85" s="50"/>
      <c r="LFC85" s="50"/>
      <c r="LFD85" s="50"/>
      <c r="LFE85" s="50"/>
      <c r="LFF85" s="50"/>
      <c r="LFG85" s="50"/>
      <c r="LFH85" s="50"/>
      <c r="LFI85" s="50"/>
      <c r="LFJ85" s="50"/>
      <c r="LFK85" s="50"/>
      <c r="LFL85" s="50"/>
      <c r="LFM85" s="50"/>
      <c r="LFN85" s="50"/>
      <c r="LFO85" s="50"/>
      <c r="LFP85" s="50"/>
      <c r="LFQ85" s="50"/>
      <c r="LFR85" s="50"/>
      <c r="LFS85" s="50"/>
      <c r="LFT85" s="50"/>
      <c r="LFU85" s="50"/>
      <c r="LFV85" s="50"/>
      <c r="LFW85" s="50"/>
      <c r="LFX85" s="50"/>
      <c r="LFY85" s="50"/>
      <c r="LFZ85" s="50"/>
      <c r="LGA85" s="50"/>
      <c r="LGB85" s="50"/>
      <c r="LGC85" s="50"/>
      <c r="LGD85" s="50"/>
      <c r="LGE85" s="50"/>
      <c r="LGF85" s="50"/>
      <c r="LGG85" s="50"/>
      <c r="LGH85" s="50"/>
      <c r="LGI85" s="50"/>
      <c r="LGJ85" s="50"/>
      <c r="LGK85" s="50"/>
      <c r="LGL85" s="50"/>
      <c r="LGM85" s="50"/>
      <c r="LGN85" s="50"/>
      <c r="LGO85" s="50"/>
      <c r="LGP85" s="50"/>
      <c r="LGQ85" s="50"/>
      <c r="LGR85" s="50"/>
      <c r="LGS85" s="50"/>
      <c r="LGT85" s="50"/>
      <c r="LGU85" s="50"/>
      <c r="LGV85" s="50"/>
      <c r="LGW85" s="50"/>
      <c r="LGX85" s="50"/>
      <c r="LGY85" s="50"/>
      <c r="LGZ85" s="50"/>
      <c r="LHA85" s="50"/>
      <c r="LHB85" s="50"/>
      <c r="LHC85" s="50"/>
      <c r="LHD85" s="50"/>
      <c r="LHE85" s="50"/>
      <c r="LHF85" s="50"/>
      <c r="LHG85" s="50"/>
      <c r="LHH85" s="50"/>
      <c r="LHI85" s="50"/>
      <c r="LHJ85" s="50"/>
      <c r="LHK85" s="50"/>
      <c r="LHL85" s="50"/>
      <c r="LHM85" s="50"/>
      <c r="LHN85" s="50"/>
      <c r="LHO85" s="50"/>
      <c r="LHP85" s="50"/>
      <c r="LHQ85" s="50"/>
      <c r="LHR85" s="50"/>
      <c r="LHS85" s="50"/>
      <c r="LHT85" s="50"/>
      <c r="LHU85" s="50"/>
      <c r="LHV85" s="50"/>
      <c r="LHW85" s="50"/>
      <c r="LHX85" s="50"/>
      <c r="LHY85" s="50"/>
      <c r="LHZ85" s="50"/>
      <c r="LIA85" s="50"/>
      <c r="LIB85" s="50"/>
      <c r="LIC85" s="50"/>
      <c r="LID85" s="50"/>
      <c r="LIE85" s="50"/>
      <c r="LIF85" s="50"/>
      <c r="LIG85" s="50"/>
      <c r="LIH85" s="50"/>
      <c r="LII85" s="50"/>
      <c r="LIJ85" s="50"/>
      <c r="LIK85" s="50"/>
      <c r="LIL85" s="50"/>
      <c r="LIM85" s="50"/>
      <c r="LIN85" s="50"/>
      <c r="LIO85" s="50"/>
      <c r="LIP85" s="50"/>
      <c r="LIQ85" s="50"/>
      <c r="LIR85" s="50"/>
      <c r="LIS85" s="50"/>
      <c r="LIT85" s="50"/>
      <c r="LIU85" s="50"/>
      <c r="LIV85" s="50"/>
      <c r="LIW85" s="50"/>
      <c r="LIX85" s="50"/>
      <c r="LIY85" s="50"/>
      <c r="LIZ85" s="50"/>
      <c r="LJA85" s="50"/>
      <c r="LJB85" s="50"/>
      <c r="LJC85" s="50"/>
      <c r="LJD85" s="50"/>
      <c r="LJE85" s="50"/>
      <c r="LJF85" s="50"/>
      <c r="LJG85" s="50"/>
      <c r="LJH85" s="50"/>
      <c r="LJI85" s="50"/>
      <c r="LJJ85" s="50"/>
      <c r="LJK85" s="50"/>
      <c r="LJL85" s="50"/>
      <c r="LJM85" s="50"/>
      <c r="LJN85" s="50"/>
      <c r="LJO85" s="50"/>
      <c r="LJP85" s="50"/>
      <c r="LJQ85" s="50"/>
      <c r="LJR85" s="50"/>
      <c r="LJS85" s="50"/>
      <c r="LJT85" s="50"/>
      <c r="LJU85" s="50"/>
      <c r="LJV85" s="50"/>
      <c r="LJW85" s="50"/>
      <c r="LJX85" s="50"/>
      <c r="LJY85" s="50"/>
      <c r="LJZ85" s="50"/>
      <c r="LKA85" s="50"/>
      <c r="LKB85" s="50"/>
      <c r="LKC85" s="50"/>
      <c r="LKD85" s="50"/>
      <c r="LKE85" s="50"/>
      <c r="LKF85" s="50"/>
      <c r="LKG85" s="50"/>
      <c r="LKH85" s="50"/>
      <c r="LKI85" s="50"/>
      <c r="LKJ85" s="50"/>
      <c r="LKK85" s="50"/>
      <c r="LKL85" s="50"/>
      <c r="LKM85" s="50"/>
      <c r="LKN85" s="50"/>
      <c r="LKO85" s="50"/>
      <c r="LKP85" s="50"/>
      <c r="LKQ85" s="50"/>
      <c r="LKR85" s="50"/>
      <c r="LKS85" s="50"/>
      <c r="LKT85" s="50"/>
      <c r="LKU85" s="50"/>
      <c r="LKV85" s="50"/>
      <c r="LKW85" s="50"/>
      <c r="LKX85" s="50"/>
      <c r="LKY85" s="50"/>
      <c r="LKZ85" s="50"/>
      <c r="LLA85" s="50"/>
      <c r="LLB85" s="50"/>
      <c r="LLC85" s="50"/>
      <c r="LLD85" s="50"/>
      <c r="LLE85" s="50"/>
      <c r="LLF85" s="50"/>
      <c r="LLG85" s="50"/>
      <c r="LLH85" s="50"/>
      <c r="LLI85" s="50"/>
      <c r="LLJ85" s="50"/>
      <c r="LLK85" s="50"/>
      <c r="LLL85" s="50"/>
      <c r="LLM85" s="50"/>
      <c r="LLN85" s="50"/>
      <c r="LLO85" s="50"/>
      <c r="LLP85" s="50"/>
      <c r="LLQ85" s="50"/>
      <c r="LLR85" s="50"/>
      <c r="LLS85" s="50"/>
      <c r="LLT85" s="50"/>
      <c r="LLU85" s="50"/>
      <c r="LLV85" s="50"/>
      <c r="LLW85" s="50"/>
      <c r="LLX85" s="50"/>
      <c r="LLY85" s="50"/>
      <c r="LLZ85" s="50"/>
      <c r="LMA85" s="50"/>
      <c r="LMB85" s="50"/>
      <c r="LMC85" s="50"/>
      <c r="LMD85" s="50"/>
      <c r="LME85" s="50"/>
      <c r="LMF85" s="50"/>
      <c r="LMG85" s="50"/>
      <c r="LMH85" s="50"/>
      <c r="LMI85" s="50"/>
      <c r="LMJ85" s="50"/>
      <c r="LMK85" s="50"/>
      <c r="LML85" s="50"/>
      <c r="LMM85" s="50"/>
      <c r="LMN85" s="50"/>
      <c r="LMO85" s="50"/>
      <c r="LMP85" s="50"/>
      <c r="LMQ85" s="50"/>
      <c r="LMR85" s="50"/>
      <c r="LMS85" s="50"/>
      <c r="LMT85" s="50"/>
      <c r="LMU85" s="50"/>
      <c r="LMV85" s="50"/>
      <c r="LMW85" s="50"/>
      <c r="LMX85" s="50"/>
      <c r="LMY85" s="50"/>
      <c r="LMZ85" s="50"/>
      <c r="LNA85" s="50"/>
      <c r="LNB85" s="50"/>
      <c r="LNC85" s="50"/>
      <c r="LND85" s="50"/>
      <c r="LNE85" s="50"/>
      <c r="LNF85" s="50"/>
      <c r="LNG85" s="50"/>
      <c r="LNH85" s="50"/>
      <c r="LNI85" s="50"/>
      <c r="LNJ85" s="50"/>
      <c r="LNK85" s="50"/>
      <c r="LNL85" s="50"/>
      <c r="LNM85" s="50"/>
      <c r="LNN85" s="50"/>
      <c r="LNO85" s="50"/>
      <c r="LNP85" s="50"/>
      <c r="LNQ85" s="50"/>
      <c r="LNR85" s="50"/>
      <c r="LNS85" s="50"/>
      <c r="LNT85" s="50"/>
      <c r="LNU85" s="50"/>
      <c r="LNV85" s="50"/>
      <c r="LNW85" s="50"/>
      <c r="LNX85" s="50"/>
      <c r="LNY85" s="50"/>
      <c r="LNZ85" s="50"/>
      <c r="LOA85" s="50"/>
      <c r="LOB85" s="50"/>
      <c r="LOC85" s="50"/>
      <c r="LOD85" s="50"/>
      <c r="LOE85" s="50"/>
      <c r="LOF85" s="50"/>
      <c r="LOG85" s="50"/>
      <c r="LOH85" s="50"/>
      <c r="LOI85" s="50"/>
      <c r="LOJ85" s="50"/>
      <c r="LOK85" s="50"/>
      <c r="LOL85" s="50"/>
      <c r="LOM85" s="50"/>
      <c r="LON85" s="50"/>
      <c r="LOO85" s="50"/>
      <c r="LOP85" s="50"/>
      <c r="LOQ85" s="50"/>
      <c r="LOR85" s="50"/>
      <c r="LOS85" s="50"/>
      <c r="LOT85" s="50"/>
      <c r="LOU85" s="50"/>
      <c r="LOV85" s="50"/>
      <c r="LOW85" s="50"/>
      <c r="LOX85" s="50"/>
      <c r="LOY85" s="50"/>
      <c r="LOZ85" s="50"/>
      <c r="LPA85" s="50"/>
      <c r="LPB85" s="50"/>
      <c r="LPC85" s="50"/>
      <c r="LPD85" s="50"/>
      <c r="LPE85" s="50"/>
      <c r="LPF85" s="50"/>
      <c r="LPG85" s="50"/>
      <c r="LPH85" s="50"/>
      <c r="LPI85" s="50"/>
      <c r="LPJ85" s="50"/>
      <c r="LPK85" s="50"/>
      <c r="LPL85" s="50"/>
      <c r="LPM85" s="50"/>
      <c r="LPN85" s="50"/>
      <c r="LPO85" s="50"/>
      <c r="LPP85" s="50"/>
      <c r="LPQ85" s="50"/>
      <c r="LPR85" s="50"/>
      <c r="LPS85" s="50"/>
      <c r="LPT85" s="50"/>
      <c r="LPU85" s="50"/>
      <c r="LPV85" s="50"/>
      <c r="LPW85" s="50"/>
      <c r="LPX85" s="50"/>
      <c r="LPY85" s="50"/>
      <c r="LPZ85" s="50"/>
      <c r="LQA85" s="50"/>
      <c r="LQB85" s="50"/>
      <c r="LQC85" s="50"/>
      <c r="LQD85" s="50"/>
      <c r="LQE85" s="50"/>
      <c r="LQF85" s="50"/>
      <c r="LQG85" s="50"/>
      <c r="LQH85" s="50"/>
      <c r="LQI85" s="50"/>
      <c r="LQJ85" s="50"/>
      <c r="LQK85" s="50"/>
      <c r="LQL85" s="50"/>
      <c r="LQM85" s="50"/>
      <c r="LQN85" s="50"/>
      <c r="LQO85" s="50"/>
      <c r="LQP85" s="50"/>
      <c r="LQQ85" s="50"/>
      <c r="LQR85" s="50"/>
      <c r="LQS85" s="50"/>
      <c r="LQT85" s="50"/>
      <c r="LQU85" s="50"/>
      <c r="LQV85" s="50"/>
      <c r="LQW85" s="50"/>
      <c r="LQX85" s="50"/>
      <c r="LQY85" s="50"/>
      <c r="LQZ85" s="50"/>
      <c r="LRA85" s="50"/>
      <c r="LRB85" s="50"/>
      <c r="LRC85" s="50"/>
      <c r="LRD85" s="50"/>
      <c r="LRE85" s="50"/>
      <c r="LRF85" s="50"/>
      <c r="LRG85" s="50"/>
      <c r="LRH85" s="50"/>
      <c r="LRI85" s="50"/>
      <c r="LRJ85" s="50"/>
      <c r="LRK85" s="50"/>
      <c r="LRL85" s="50"/>
      <c r="LRM85" s="50"/>
      <c r="LRN85" s="50"/>
      <c r="LRO85" s="50"/>
      <c r="LRP85" s="50"/>
      <c r="LRQ85" s="50"/>
      <c r="LRR85" s="50"/>
      <c r="LRS85" s="50"/>
      <c r="LRT85" s="50"/>
      <c r="LRU85" s="50"/>
      <c r="LRV85" s="50"/>
      <c r="LRW85" s="50"/>
      <c r="LRX85" s="50"/>
      <c r="LRY85" s="50"/>
      <c r="LRZ85" s="50"/>
      <c r="LSA85" s="50"/>
      <c r="LSB85" s="50"/>
      <c r="LSC85" s="50"/>
      <c r="LSD85" s="50"/>
      <c r="LSE85" s="50"/>
      <c r="LSF85" s="50"/>
      <c r="LSG85" s="50"/>
      <c r="LSH85" s="50"/>
      <c r="LSI85" s="50"/>
      <c r="LSJ85" s="50"/>
      <c r="LSK85" s="50"/>
      <c r="LSL85" s="50"/>
      <c r="LSM85" s="50"/>
      <c r="LSN85" s="50"/>
      <c r="LSO85" s="50"/>
      <c r="LSP85" s="50"/>
      <c r="LSQ85" s="50"/>
      <c r="LSR85" s="50"/>
      <c r="LSS85" s="50"/>
      <c r="LST85" s="50"/>
      <c r="LSU85" s="50"/>
      <c r="LSV85" s="50"/>
      <c r="LSW85" s="50"/>
      <c r="LSX85" s="50"/>
      <c r="LSY85" s="50"/>
      <c r="LSZ85" s="50"/>
      <c r="LTA85" s="50"/>
      <c r="LTB85" s="50"/>
      <c r="LTC85" s="50"/>
      <c r="LTD85" s="50"/>
      <c r="LTE85" s="50"/>
      <c r="LTF85" s="50"/>
      <c r="LTG85" s="50"/>
      <c r="LTH85" s="50"/>
      <c r="LTI85" s="50"/>
      <c r="LTJ85" s="50"/>
      <c r="LTK85" s="50"/>
      <c r="LTL85" s="50"/>
      <c r="LTM85" s="50"/>
      <c r="LTN85" s="50"/>
      <c r="LTO85" s="50"/>
      <c r="LTP85" s="50"/>
      <c r="LTQ85" s="50"/>
      <c r="LTR85" s="50"/>
      <c r="LTS85" s="50"/>
      <c r="LTT85" s="50"/>
      <c r="LTU85" s="50"/>
      <c r="LTV85" s="50"/>
      <c r="LTW85" s="50"/>
      <c r="LTX85" s="50"/>
      <c r="LTY85" s="50"/>
      <c r="LTZ85" s="50"/>
      <c r="LUA85" s="50"/>
      <c r="LUB85" s="50"/>
      <c r="LUC85" s="50"/>
      <c r="LUD85" s="50"/>
      <c r="LUE85" s="50"/>
      <c r="LUF85" s="50"/>
      <c r="LUG85" s="50"/>
      <c r="LUH85" s="50"/>
      <c r="LUI85" s="50"/>
      <c r="LUJ85" s="50"/>
      <c r="LUK85" s="50"/>
      <c r="LUL85" s="50"/>
      <c r="LUM85" s="50"/>
      <c r="LUN85" s="50"/>
      <c r="LUO85" s="50"/>
      <c r="LUP85" s="50"/>
      <c r="LUQ85" s="50"/>
      <c r="LUR85" s="50"/>
      <c r="LUS85" s="50"/>
      <c r="LUT85" s="50"/>
      <c r="LUU85" s="50"/>
      <c r="LUV85" s="50"/>
      <c r="LUW85" s="50"/>
      <c r="LUX85" s="50"/>
      <c r="LUY85" s="50"/>
      <c r="LUZ85" s="50"/>
      <c r="LVA85" s="50"/>
      <c r="LVB85" s="50"/>
      <c r="LVC85" s="50"/>
      <c r="LVD85" s="50"/>
      <c r="LVE85" s="50"/>
      <c r="LVF85" s="50"/>
      <c r="LVG85" s="50"/>
      <c r="LVH85" s="50"/>
      <c r="LVI85" s="50"/>
      <c r="LVJ85" s="50"/>
      <c r="LVK85" s="50"/>
      <c r="LVL85" s="50"/>
      <c r="LVM85" s="50"/>
      <c r="LVN85" s="50"/>
      <c r="LVO85" s="50"/>
      <c r="LVP85" s="50"/>
      <c r="LVQ85" s="50"/>
      <c r="LVR85" s="50"/>
      <c r="LVS85" s="50"/>
      <c r="LVT85" s="50"/>
      <c r="LVU85" s="50"/>
      <c r="LVV85" s="50"/>
      <c r="LVW85" s="50"/>
      <c r="LVX85" s="50"/>
      <c r="LVY85" s="50"/>
      <c r="LVZ85" s="50"/>
      <c r="LWA85" s="50"/>
      <c r="LWB85" s="50"/>
      <c r="LWC85" s="50"/>
      <c r="LWD85" s="50"/>
      <c r="LWE85" s="50"/>
      <c r="LWF85" s="50"/>
      <c r="LWG85" s="50"/>
      <c r="LWH85" s="50"/>
      <c r="LWI85" s="50"/>
      <c r="LWJ85" s="50"/>
      <c r="LWK85" s="50"/>
      <c r="LWL85" s="50"/>
      <c r="LWM85" s="50"/>
      <c r="LWN85" s="50"/>
      <c r="LWO85" s="50"/>
      <c r="LWP85" s="50"/>
      <c r="LWQ85" s="50"/>
      <c r="LWR85" s="50"/>
      <c r="LWS85" s="50"/>
      <c r="LWT85" s="50"/>
      <c r="LWU85" s="50"/>
      <c r="LWV85" s="50"/>
      <c r="LWW85" s="50"/>
      <c r="LWX85" s="50"/>
      <c r="LWY85" s="50"/>
      <c r="LWZ85" s="50"/>
      <c r="LXA85" s="50"/>
      <c r="LXB85" s="50"/>
      <c r="LXC85" s="50"/>
      <c r="LXD85" s="50"/>
      <c r="LXE85" s="50"/>
      <c r="LXF85" s="50"/>
      <c r="LXG85" s="50"/>
      <c r="LXH85" s="50"/>
      <c r="LXI85" s="50"/>
      <c r="LXJ85" s="50"/>
      <c r="LXK85" s="50"/>
      <c r="LXL85" s="50"/>
      <c r="LXM85" s="50"/>
      <c r="LXN85" s="50"/>
      <c r="LXO85" s="50"/>
      <c r="LXP85" s="50"/>
      <c r="LXQ85" s="50"/>
      <c r="LXR85" s="50"/>
      <c r="LXS85" s="50"/>
      <c r="LXT85" s="50"/>
      <c r="LXU85" s="50"/>
      <c r="LXV85" s="50"/>
      <c r="LXW85" s="50"/>
      <c r="LXX85" s="50"/>
      <c r="LXY85" s="50"/>
      <c r="LXZ85" s="50"/>
      <c r="LYA85" s="50"/>
      <c r="LYB85" s="50"/>
      <c r="LYC85" s="50"/>
      <c r="LYD85" s="50"/>
      <c r="LYE85" s="50"/>
      <c r="LYF85" s="50"/>
      <c r="LYG85" s="50"/>
      <c r="LYH85" s="50"/>
      <c r="LYI85" s="50"/>
      <c r="LYJ85" s="50"/>
      <c r="LYK85" s="50"/>
      <c r="LYL85" s="50"/>
      <c r="LYM85" s="50"/>
      <c r="LYN85" s="50"/>
      <c r="LYO85" s="50"/>
      <c r="LYP85" s="50"/>
      <c r="LYQ85" s="50"/>
      <c r="LYR85" s="50"/>
      <c r="LYS85" s="50"/>
      <c r="LYT85" s="50"/>
      <c r="LYU85" s="50"/>
      <c r="LYV85" s="50"/>
      <c r="LYW85" s="50"/>
      <c r="LYX85" s="50"/>
      <c r="LYY85" s="50"/>
      <c r="LYZ85" s="50"/>
      <c r="LZA85" s="50"/>
      <c r="LZB85" s="50"/>
      <c r="LZC85" s="50"/>
      <c r="LZD85" s="50"/>
      <c r="LZE85" s="50"/>
      <c r="LZF85" s="50"/>
      <c r="LZG85" s="50"/>
      <c r="LZH85" s="50"/>
      <c r="LZI85" s="50"/>
      <c r="LZJ85" s="50"/>
      <c r="LZK85" s="50"/>
      <c r="LZL85" s="50"/>
      <c r="LZM85" s="50"/>
      <c r="LZN85" s="50"/>
      <c r="LZO85" s="50"/>
      <c r="LZP85" s="50"/>
      <c r="LZQ85" s="50"/>
      <c r="LZR85" s="50"/>
      <c r="LZS85" s="50"/>
      <c r="LZT85" s="50"/>
      <c r="LZU85" s="50"/>
      <c r="LZV85" s="50"/>
      <c r="LZW85" s="50"/>
      <c r="LZX85" s="50"/>
      <c r="LZY85" s="50"/>
      <c r="LZZ85" s="50"/>
      <c r="MAA85" s="50"/>
      <c r="MAB85" s="50"/>
      <c r="MAC85" s="50"/>
      <c r="MAD85" s="50"/>
      <c r="MAE85" s="50"/>
      <c r="MAF85" s="50"/>
      <c r="MAG85" s="50"/>
      <c r="MAH85" s="50"/>
      <c r="MAI85" s="50"/>
      <c r="MAJ85" s="50"/>
      <c r="MAK85" s="50"/>
      <c r="MAL85" s="50"/>
      <c r="MAM85" s="50"/>
      <c r="MAN85" s="50"/>
      <c r="MAO85" s="50"/>
      <c r="MAP85" s="50"/>
      <c r="MAQ85" s="50"/>
      <c r="MAR85" s="50"/>
      <c r="MAS85" s="50"/>
      <c r="MAT85" s="50"/>
      <c r="MAU85" s="50"/>
      <c r="MAV85" s="50"/>
      <c r="MAW85" s="50"/>
      <c r="MAX85" s="50"/>
      <c r="MAY85" s="50"/>
      <c r="MAZ85" s="50"/>
      <c r="MBA85" s="50"/>
      <c r="MBB85" s="50"/>
      <c r="MBC85" s="50"/>
      <c r="MBD85" s="50"/>
      <c r="MBE85" s="50"/>
      <c r="MBF85" s="50"/>
      <c r="MBG85" s="50"/>
      <c r="MBH85" s="50"/>
      <c r="MBI85" s="50"/>
      <c r="MBJ85" s="50"/>
      <c r="MBK85" s="50"/>
      <c r="MBL85" s="50"/>
      <c r="MBM85" s="50"/>
      <c r="MBN85" s="50"/>
      <c r="MBO85" s="50"/>
      <c r="MBP85" s="50"/>
      <c r="MBQ85" s="50"/>
      <c r="MBR85" s="50"/>
      <c r="MBS85" s="50"/>
      <c r="MBT85" s="50"/>
      <c r="MBU85" s="50"/>
      <c r="MBV85" s="50"/>
      <c r="MBW85" s="50"/>
      <c r="MBX85" s="50"/>
      <c r="MBY85" s="50"/>
      <c r="MBZ85" s="50"/>
      <c r="MCA85" s="50"/>
      <c r="MCB85" s="50"/>
      <c r="MCC85" s="50"/>
      <c r="MCD85" s="50"/>
      <c r="MCE85" s="50"/>
      <c r="MCF85" s="50"/>
      <c r="MCG85" s="50"/>
      <c r="MCH85" s="50"/>
      <c r="MCI85" s="50"/>
      <c r="MCJ85" s="50"/>
      <c r="MCK85" s="50"/>
      <c r="MCL85" s="50"/>
      <c r="MCM85" s="50"/>
      <c r="MCN85" s="50"/>
      <c r="MCO85" s="50"/>
      <c r="MCP85" s="50"/>
      <c r="MCQ85" s="50"/>
      <c r="MCR85" s="50"/>
      <c r="MCS85" s="50"/>
      <c r="MCT85" s="50"/>
      <c r="MCU85" s="50"/>
      <c r="MCV85" s="50"/>
      <c r="MCW85" s="50"/>
      <c r="MCX85" s="50"/>
      <c r="MCY85" s="50"/>
      <c r="MCZ85" s="50"/>
      <c r="MDA85" s="50"/>
      <c r="MDB85" s="50"/>
      <c r="MDC85" s="50"/>
      <c r="MDD85" s="50"/>
      <c r="MDE85" s="50"/>
      <c r="MDF85" s="50"/>
      <c r="MDG85" s="50"/>
      <c r="MDH85" s="50"/>
      <c r="MDI85" s="50"/>
      <c r="MDJ85" s="50"/>
      <c r="MDK85" s="50"/>
      <c r="MDL85" s="50"/>
      <c r="MDM85" s="50"/>
      <c r="MDN85" s="50"/>
      <c r="MDO85" s="50"/>
      <c r="MDP85" s="50"/>
      <c r="MDQ85" s="50"/>
      <c r="MDR85" s="50"/>
      <c r="MDS85" s="50"/>
      <c r="MDT85" s="50"/>
      <c r="MDU85" s="50"/>
      <c r="MDV85" s="50"/>
      <c r="MDW85" s="50"/>
      <c r="MDX85" s="50"/>
      <c r="MDY85" s="50"/>
      <c r="MDZ85" s="50"/>
      <c r="MEA85" s="50"/>
      <c r="MEB85" s="50"/>
      <c r="MEC85" s="50"/>
      <c r="MED85" s="50"/>
      <c r="MEE85" s="50"/>
      <c r="MEF85" s="50"/>
      <c r="MEG85" s="50"/>
      <c r="MEH85" s="50"/>
      <c r="MEI85" s="50"/>
      <c r="MEJ85" s="50"/>
      <c r="MEK85" s="50"/>
      <c r="MEL85" s="50"/>
      <c r="MEM85" s="50"/>
      <c r="MEN85" s="50"/>
      <c r="MEO85" s="50"/>
      <c r="MEP85" s="50"/>
      <c r="MEQ85" s="50"/>
      <c r="MER85" s="50"/>
      <c r="MES85" s="50"/>
      <c r="MET85" s="50"/>
      <c r="MEU85" s="50"/>
      <c r="MEV85" s="50"/>
      <c r="MEW85" s="50"/>
      <c r="MEX85" s="50"/>
      <c r="MEY85" s="50"/>
      <c r="MEZ85" s="50"/>
      <c r="MFA85" s="50"/>
      <c r="MFB85" s="50"/>
      <c r="MFC85" s="50"/>
      <c r="MFD85" s="50"/>
      <c r="MFE85" s="50"/>
      <c r="MFF85" s="50"/>
      <c r="MFG85" s="50"/>
      <c r="MFH85" s="50"/>
      <c r="MFI85" s="50"/>
      <c r="MFJ85" s="50"/>
      <c r="MFK85" s="50"/>
      <c r="MFL85" s="50"/>
      <c r="MFM85" s="50"/>
      <c r="MFN85" s="50"/>
      <c r="MFO85" s="50"/>
      <c r="MFP85" s="50"/>
      <c r="MFQ85" s="50"/>
      <c r="MFR85" s="50"/>
      <c r="MFS85" s="50"/>
      <c r="MFT85" s="50"/>
      <c r="MFU85" s="50"/>
      <c r="MFV85" s="50"/>
      <c r="MFW85" s="50"/>
      <c r="MFX85" s="50"/>
      <c r="MFY85" s="50"/>
      <c r="MFZ85" s="50"/>
      <c r="MGA85" s="50"/>
      <c r="MGB85" s="50"/>
      <c r="MGC85" s="50"/>
      <c r="MGD85" s="50"/>
      <c r="MGE85" s="50"/>
      <c r="MGF85" s="50"/>
      <c r="MGG85" s="50"/>
      <c r="MGH85" s="50"/>
      <c r="MGI85" s="50"/>
      <c r="MGJ85" s="50"/>
      <c r="MGK85" s="50"/>
      <c r="MGL85" s="50"/>
      <c r="MGM85" s="50"/>
      <c r="MGN85" s="50"/>
      <c r="MGO85" s="50"/>
      <c r="MGP85" s="50"/>
      <c r="MGQ85" s="50"/>
      <c r="MGR85" s="50"/>
      <c r="MGS85" s="50"/>
      <c r="MGT85" s="50"/>
      <c r="MGU85" s="50"/>
      <c r="MGV85" s="50"/>
      <c r="MGW85" s="50"/>
      <c r="MGX85" s="50"/>
      <c r="MGY85" s="50"/>
      <c r="MGZ85" s="50"/>
      <c r="MHA85" s="50"/>
      <c r="MHB85" s="50"/>
      <c r="MHC85" s="50"/>
      <c r="MHD85" s="50"/>
      <c r="MHE85" s="50"/>
      <c r="MHF85" s="50"/>
      <c r="MHG85" s="50"/>
      <c r="MHH85" s="50"/>
      <c r="MHI85" s="50"/>
      <c r="MHJ85" s="50"/>
      <c r="MHK85" s="50"/>
      <c r="MHL85" s="50"/>
      <c r="MHM85" s="50"/>
      <c r="MHN85" s="50"/>
      <c r="MHO85" s="50"/>
      <c r="MHP85" s="50"/>
      <c r="MHQ85" s="50"/>
      <c r="MHR85" s="50"/>
      <c r="MHS85" s="50"/>
      <c r="MHT85" s="50"/>
      <c r="MHU85" s="50"/>
      <c r="MHV85" s="50"/>
      <c r="MHW85" s="50"/>
      <c r="MHX85" s="50"/>
      <c r="MHY85" s="50"/>
      <c r="MHZ85" s="50"/>
      <c r="MIA85" s="50"/>
      <c r="MIB85" s="50"/>
      <c r="MIC85" s="50"/>
      <c r="MID85" s="50"/>
      <c r="MIE85" s="50"/>
      <c r="MIF85" s="50"/>
      <c r="MIG85" s="50"/>
      <c r="MIH85" s="50"/>
      <c r="MII85" s="50"/>
      <c r="MIJ85" s="50"/>
      <c r="MIK85" s="50"/>
      <c r="MIL85" s="50"/>
      <c r="MIM85" s="50"/>
      <c r="MIN85" s="50"/>
      <c r="MIO85" s="50"/>
      <c r="MIP85" s="50"/>
      <c r="MIQ85" s="50"/>
      <c r="MIR85" s="50"/>
      <c r="MIS85" s="50"/>
      <c r="MIT85" s="50"/>
      <c r="MIU85" s="50"/>
      <c r="MIV85" s="50"/>
      <c r="MIW85" s="50"/>
      <c r="MIX85" s="50"/>
      <c r="MIY85" s="50"/>
      <c r="MIZ85" s="50"/>
      <c r="MJA85" s="50"/>
      <c r="MJB85" s="50"/>
      <c r="MJC85" s="50"/>
      <c r="MJD85" s="50"/>
      <c r="MJE85" s="50"/>
      <c r="MJF85" s="50"/>
      <c r="MJG85" s="50"/>
      <c r="MJH85" s="50"/>
      <c r="MJI85" s="50"/>
      <c r="MJJ85" s="50"/>
      <c r="MJK85" s="50"/>
      <c r="MJL85" s="50"/>
      <c r="MJM85" s="50"/>
      <c r="MJN85" s="50"/>
      <c r="MJO85" s="50"/>
      <c r="MJP85" s="50"/>
      <c r="MJQ85" s="50"/>
      <c r="MJR85" s="50"/>
      <c r="MJS85" s="50"/>
      <c r="MJT85" s="50"/>
      <c r="MJU85" s="50"/>
      <c r="MJV85" s="50"/>
      <c r="MJW85" s="50"/>
      <c r="MJX85" s="50"/>
      <c r="MJY85" s="50"/>
      <c r="MJZ85" s="50"/>
      <c r="MKA85" s="50"/>
      <c r="MKB85" s="50"/>
      <c r="MKC85" s="50"/>
      <c r="MKD85" s="50"/>
      <c r="MKE85" s="50"/>
      <c r="MKF85" s="50"/>
      <c r="MKG85" s="50"/>
      <c r="MKH85" s="50"/>
      <c r="MKI85" s="50"/>
      <c r="MKJ85" s="50"/>
      <c r="MKK85" s="50"/>
      <c r="MKL85" s="50"/>
      <c r="MKM85" s="50"/>
      <c r="MKN85" s="50"/>
      <c r="MKO85" s="50"/>
      <c r="MKP85" s="50"/>
      <c r="MKQ85" s="50"/>
      <c r="MKR85" s="50"/>
      <c r="MKS85" s="50"/>
      <c r="MKT85" s="50"/>
      <c r="MKU85" s="50"/>
      <c r="MKV85" s="50"/>
      <c r="MKW85" s="50"/>
      <c r="MKX85" s="50"/>
      <c r="MKY85" s="50"/>
      <c r="MKZ85" s="50"/>
      <c r="MLA85" s="50"/>
      <c r="MLB85" s="50"/>
      <c r="MLC85" s="50"/>
      <c r="MLD85" s="50"/>
      <c r="MLE85" s="50"/>
      <c r="MLF85" s="50"/>
      <c r="MLG85" s="50"/>
      <c r="MLH85" s="50"/>
      <c r="MLI85" s="50"/>
      <c r="MLJ85" s="50"/>
      <c r="MLK85" s="50"/>
      <c r="MLL85" s="50"/>
      <c r="MLM85" s="50"/>
      <c r="MLN85" s="50"/>
      <c r="MLO85" s="50"/>
      <c r="MLP85" s="50"/>
      <c r="MLQ85" s="50"/>
      <c r="MLR85" s="50"/>
      <c r="MLS85" s="50"/>
      <c r="MLT85" s="50"/>
      <c r="MLU85" s="50"/>
      <c r="MLV85" s="50"/>
      <c r="MLW85" s="50"/>
      <c r="MLX85" s="50"/>
      <c r="MLY85" s="50"/>
      <c r="MLZ85" s="50"/>
      <c r="MMA85" s="50"/>
      <c r="MMB85" s="50"/>
      <c r="MMC85" s="50"/>
      <c r="MMD85" s="50"/>
      <c r="MME85" s="50"/>
      <c r="MMF85" s="50"/>
      <c r="MMG85" s="50"/>
      <c r="MMH85" s="50"/>
      <c r="MMI85" s="50"/>
      <c r="MMJ85" s="50"/>
      <c r="MMK85" s="50"/>
      <c r="MML85" s="50"/>
      <c r="MMM85" s="50"/>
      <c r="MMN85" s="50"/>
      <c r="MMO85" s="50"/>
      <c r="MMP85" s="50"/>
      <c r="MMQ85" s="50"/>
      <c r="MMR85" s="50"/>
      <c r="MMS85" s="50"/>
      <c r="MMT85" s="50"/>
      <c r="MMU85" s="50"/>
      <c r="MMV85" s="50"/>
      <c r="MMW85" s="50"/>
      <c r="MMX85" s="50"/>
      <c r="MMY85" s="50"/>
      <c r="MMZ85" s="50"/>
      <c r="MNA85" s="50"/>
      <c r="MNB85" s="50"/>
      <c r="MNC85" s="50"/>
      <c r="MND85" s="50"/>
      <c r="MNE85" s="50"/>
      <c r="MNF85" s="50"/>
      <c r="MNG85" s="50"/>
      <c r="MNH85" s="50"/>
      <c r="MNI85" s="50"/>
      <c r="MNJ85" s="50"/>
      <c r="MNK85" s="50"/>
      <c r="MNL85" s="50"/>
      <c r="MNM85" s="50"/>
      <c r="MNN85" s="50"/>
      <c r="MNO85" s="50"/>
      <c r="MNP85" s="50"/>
      <c r="MNQ85" s="50"/>
      <c r="MNR85" s="50"/>
      <c r="MNS85" s="50"/>
      <c r="MNT85" s="50"/>
      <c r="MNU85" s="50"/>
      <c r="MNV85" s="50"/>
      <c r="MNW85" s="50"/>
      <c r="MNX85" s="50"/>
      <c r="MNY85" s="50"/>
      <c r="MNZ85" s="50"/>
      <c r="MOA85" s="50"/>
      <c r="MOB85" s="50"/>
      <c r="MOC85" s="50"/>
      <c r="MOD85" s="50"/>
      <c r="MOE85" s="50"/>
      <c r="MOF85" s="50"/>
      <c r="MOG85" s="50"/>
      <c r="MOH85" s="50"/>
      <c r="MOI85" s="50"/>
      <c r="MOJ85" s="50"/>
      <c r="MOK85" s="50"/>
      <c r="MOL85" s="50"/>
      <c r="MOM85" s="50"/>
      <c r="MON85" s="50"/>
      <c r="MOO85" s="50"/>
      <c r="MOP85" s="50"/>
      <c r="MOQ85" s="50"/>
      <c r="MOR85" s="50"/>
      <c r="MOS85" s="50"/>
      <c r="MOT85" s="50"/>
      <c r="MOU85" s="50"/>
      <c r="MOV85" s="50"/>
      <c r="MOW85" s="50"/>
      <c r="MOX85" s="50"/>
      <c r="MOY85" s="50"/>
      <c r="MOZ85" s="50"/>
      <c r="MPA85" s="50"/>
      <c r="MPB85" s="50"/>
      <c r="MPC85" s="50"/>
      <c r="MPD85" s="50"/>
      <c r="MPE85" s="50"/>
      <c r="MPF85" s="50"/>
      <c r="MPG85" s="50"/>
      <c r="MPH85" s="50"/>
      <c r="MPI85" s="50"/>
      <c r="MPJ85" s="50"/>
      <c r="MPK85" s="50"/>
      <c r="MPL85" s="50"/>
      <c r="MPM85" s="50"/>
      <c r="MPN85" s="50"/>
      <c r="MPO85" s="50"/>
      <c r="MPP85" s="50"/>
      <c r="MPQ85" s="50"/>
      <c r="MPR85" s="50"/>
      <c r="MPS85" s="50"/>
      <c r="MPT85" s="50"/>
      <c r="MPU85" s="50"/>
      <c r="MPV85" s="50"/>
      <c r="MPW85" s="50"/>
      <c r="MPX85" s="50"/>
      <c r="MPY85" s="50"/>
      <c r="MPZ85" s="50"/>
      <c r="MQA85" s="50"/>
      <c r="MQB85" s="50"/>
      <c r="MQC85" s="50"/>
      <c r="MQD85" s="50"/>
      <c r="MQE85" s="50"/>
      <c r="MQF85" s="50"/>
      <c r="MQG85" s="50"/>
      <c r="MQH85" s="50"/>
      <c r="MQI85" s="50"/>
      <c r="MQJ85" s="50"/>
      <c r="MQK85" s="50"/>
      <c r="MQL85" s="50"/>
      <c r="MQM85" s="50"/>
      <c r="MQN85" s="50"/>
      <c r="MQO85" s="50"/>
      <c r="MQP85" s="50"/>
      <c r="MQQ85" s="50"/>
      <c r="MQR85" s="50"/>
      <c r="MQS85" s="50"/>
      <c r="MQT85" s="50"/>
      <c r="MQU85" s="50"/>
      <c r="MQV85" s="50"/>
      <c r="MQW85" s="50"/>
      <c r="MQX85" s="50"/>
      <c r="MQY85" s="50"/>
      <c r="MQZ85" s="50"/>
      <c r="MRA85" s="50"/>
      <c r="MRB85" s="50"/>
      <c r="MRC85" s="50"/>
      <c r="MRD85" s="50"/>
      <c r="MRE85" s="50"/>
      <c r="MRF85" s="50"/>
      <c r="MRG85" s="50"/>
      <c r="MRH85" s="50"/>
      <c r="MRI85" s="50"/>
      <c r="MRJ85" s="50"/>
      <c r="MRK85" s="50"/>
      <c r="MRL85" s="50"/>
      <c r="MRM85" s="50"/>
      <c r="MRN85" s="50"/>
      <c r="MRO85" s="50"/>
      <c r="MRP85" s="50"/>
      <c r="MRQ85" s="50"/>
      <c r="MRR85" s="50"/>
      <c r="MRS85" s="50"/>
      <c r="MRT85" s="50"/>
      <c r="MRU85" s="50"/>
      <c r="MRV85" s="50"/>
      <c r="MRW85" s="50"/>
      <c r="MRX85" s="50"/>
      <c r="MRY85" s="50"/>
      <c r="MRZ85" s="50"/>
      <c r="MSA85" s="50"/>
      <c r="MSB85" s="50"/>
      <c r="MSC85" s="50"/>
      <c r="MSD85" s="50"/>
      <c r="MSE85" s="50"/>
      <c r="MSF85" s="50"/>
      <c r="MSG85" s="50"/>
      <c r="MSH85" s="50"/>
      <c r="MSI85" s="50"/>
      <c r="MSJ85" s="50"/>
      <c r="MSK85" s="50"/>
      <c r="MSL85" s="50"/>
      <c r="MSM85" s="50"/>
      <c r="MSN85" s="50"/>
      <c r="MSO85" s="50"/>
      <c r="MSP85" s="50"/>
      <c r="MSQ85" s="50"/>
      <c r="MSR85" s="50"/>
      <c r="MSS85" s="50"/>
      <c r="MST85" s="50"/>
      <c r="MSU85" s="50"/>
      <c r="MSV85" s="50"/>
      <c r="MSW85" s="50"/>
      <c r="MSX85" s="50"/>
      <c r="MSY85" s="50"/>
      <c r="MSZ85" s="50"/>
      <c r="MTA85" s="50"/>
      <c r="MTB85" s="50"/>
      <c r="MTC85" s="50"/>
      <c r="MTD85" s="50"/>
      <c r="MTE85" s="50"/>
      <c r="MTF85" s="50"/>
      <c r="MTG85" s="50"/>
      <c r="MTH85" s="50"/>
      <c r="MTI85" s="50"/>
      <c r="MTJ85" s="50"/>
      <c r="MTK85" s="50"/>
      <c r="MTL85" s="50"/>
      <c r="MTM85" s="50"/>
      <c r="MTN85" s="50"/>
      <c r="MTO85" s="50"/>
      <c r="MTP85" s="50"/>
      <c r="MTQ85" s="50"/>
      <c r="MTR85" s="50"/>
      <c r="MTS85" s="50"/>
      <c r="MTT85" s="50"/>
      <c r="MTU85" s="50"/>
      <c r="MTV85" s="50"/>
      <c r="MTW85" s="50"/>
      <c r="MTX85" s="50"/>
      <c r="MTY85" s="50"/>
      <c r="MTZ85" s="50"/>
      <c r="MUA85" s="50"/>
      <c r="MUB85" s="50"/>
      <c r="MUC85" s="50"/>
      <c r="MUD85" s="50"/>
      <c r="MUE85" s="50"/>
      <c r="MUF85" s="50"/>
      <c r="MUG85" s="50"/>
      <c r="MUH85" s="50"/>
      <c r="MUI85" s="50"/>
      <c r="MUJ85" s="50"/>
      <c r="MUK85" s="50"/>
      <c r="MUL85" s="50"/>
      <c r="MUM85" s="50"/>
      <c r="MUN85" s="50"/>
      <c r="MUO85" s="50"/>
      <c r="MUP85" s="50"/>
      <c r="MUQ85" s="50"/>
      <c r="MUR85" s="50"/>
      <c r="MUS85" s="50"/>
      <c r="MUT85" s="50"/>
      <c r="MUU85" s="50"/>
      <c r="MUV85" s="50"/>
      <c r="MUW85" s="50"/>
      <c r="MUX85" s="50"/>
      <c r="MUY85" s="50"/>
      <c r="MUZ85" s="50"/>
      <c r="MVA85" s="50"/>
      <c r="MVB85" s="50"/>
      <c r="MVC85" s="50"/>
      <c r="MVD85" s="50"/>
      <c r="MVE85" s="50"/>
      <c r="MVF85" s="50"/>
      <c r="MVG85" s="50"/>
      <c r="MVH85" s="50"/>
      <c r="MVI85" s="50"/>
      <c r="MVJ85" s="50"/>
      <c r="MVK85" s="50"/>
      <c r="MVL85" s="50"/>
      <c r="MVM85" s="50"/>
      <c r="MVN85" s="50"/>
      <c r="MVO85" s="50"/>
      <c r="MVP85" s="50"/>
      <c r="MVQ85" s="50"/>
      <c r="MVR85" s="50"/>
      <c r="MVS85" s="50"/>
      <c r="MVT85" s="50"/>
      <c r="MVU85" s="50"/>
      <c r="MVV85" s="50"/>
      <c r="MVW85" s="50"/>
      <c r="MVX85" s="50"/>
      <c r="MVY85" s="50"/>
      <c r="MVZ85" s="50"/>
      <c r="MWA85" s="50"/>
      <c r="MWB85" s="50"/>
      <c r="MWC85" s="50"/>
      <c r="MWD85" s="50"/>
      <c r="MWE85" s="50"/>
      <c r="MWF85" s="50"/>
      <c r="MWG85" s="50"/>
      <c r="MWH85" s="50"/>
      <c r="MWI85" s="50"/>
      <c r="MWJ85" s="50"/>
      <c r="MWK85" s="50"/>
      <c r="MWL85" s="50"/>
      <c r="MWM85" s="50"/>
      <c r="MWN85" s="50"/>
      <c r="MWO85" s="50"/>
      <c r="MWP85" s="50"/>
      <c r="MWQ85" s="50"/>
      <c r="MWR85" s="50"/>
      <c r="MWS85" s="50"/>
      <c r="MWT85" s="50"/>
      <c r="MWU85" s="50"/>
      <c r="MWV85" s="50"/>
      <c r="MWW85" s="50"/>
      <c r="MWX85" s="50"/>
      <c r="MWY85" s="50"/>
      <c r="MWZ85" s="50"/>
      <c r="MXA85" s="50"/>
      <c r="MXB85" s="50"/>
      <c r="MXC85" s="50"/>
      <c r="MXD85" s="50"/>
      <c r="MXE85" s="50"/>
      <c r="MXF85" s="50"/>
      <c r="MXG85" s="50"/>
      <c r="MXH85" s="50"/>
      <c r="MXI85" s="50"/>
      <c r="MXJ85" s="50"/>
      <c r="MXK85" s="50"/>
      <c r="MXL85" s="50"/>
      <c r="MXM85" s="50"/>
      <c r="MXN85" s="50"/>
      <c r="MXO85" s="50"/>
      <c r="MXP85" s="50"/>
      <c r="MXQ85" s="50"/>
      <c r="MXR85" s="50"/>
      <c r="MXS85" s="50"/>
      <c r="MXT85" s="50"/>
      <c r="MXU85" s="50"/>
      <c r="MXV85" s="50"/>
      <c r="MXW85" s="50"/>
      <c r="MXX85" s="50"/>
      <c r="MXY85" s="50"/>
      <c r="MXZ85" s="50"/>
      <c r="MYA85" s="50"/>
      <c r="MYB85" s="50"/>
      <c r="MYC85" s="50"/>
      <c r="MYD85" s="50"/>
      <c r="MYE85" s="50"/>
      <c r="MYF85" s="50"/>
      <c r="MYG85" s="50"/>
      <c r="MYH85" s="50"/>
      <c r="MYI85" s="50"/>
      <c r="MYJ85" s="50"/>
      <c r="MYK85" s="50"/>
      <c r="MYL85" s="50"/>
      <c r="MYM85" s="50"/>
      <c r="MYN85" s="50"/>
      <c r="MYO85" s="50"/>
      <c r="MYP85" s="50"/>
      <c r="MYQ85" s="50"/>
      <c r="MYR85" s="50"/>
      <c r="MYS85" s="50"/>
      <c r="MYT85" s="50"/>
      <c r="MYU85" s="50"/>
      <c r="MYV85" s="50"/>
      <c r="MYW85" s="50"/>
      <c r="MYX85" s="50"/>
      <c r="MYY85" s="50"/>
      <c r="MYZ85" s="50"/>
      <c r="MZA85" s="50"/>
      <c r="MZB85" s="50"/>
      <c r="MZC85" s="50"/>
      <c r="MZD85" s="50"/>
      <c r="MZE85" s="50"/>
      <c r="MZF85" s="50"/>
      <c r="MZG85" s="50"/>
      <c r="MZH85" s="50"/>
      <c r="MZI85" s="50"/>
      <c r="MZJ85" s="50"/>
      <c r="MZK85" s="50"/>
      <c r="MZL85" s="50"/>
      <c r="MZM85" s="50"/>
      <c r="MZN85" s="50"/>
      <c r="MZO85" s="50"/>
      <c r="MZP85" s="50"/>
      <c r="MZQ85" s="50"/>
      <c r="MZR85" s="50"/>
      <c r="MZS85" s="50"/>
      <c r="MZT85" s="50"/>
      <c r="MZU85" s="50"/>
      <c r="MZV85" s="50"/>
      <c r="MZW85" s="50"/>
      <c r="MZX85" s="50"/>
      <c r="MZY85" s="50"/>
      <c r="MZZ85" s="50"/>
      <c r="NAA85" s="50"/>
      <c r="NAB85" s="50"/>
      <c r="NAC85" s="50"/>
      <c r="NAD85" s="50"/>
      <c r="NAE85" s="50"/>
      <c r="NAF85" s="50"/>
      <c r="NAG85" s="50"/>
      <c r="NAH85" s="50"/>
      <c r="NAI85" s="50"/>
      <c r="NAJ85" s="50"/>
      <c r="NAK85" s="50"/>
      <c r="NAL85" s="50"/>
      <c r="NAM85" s="50"/>
      <c r="NAN85" s="50"/>
      <c r="NAO85" s="50"/>
      <c r="NAP85" s="50"/>
      <c r="NAQ85" s="50"/>
      <c r="NAR85" s="50"/>
      <c r="NAS85" s="50"/>
      <c r="NAT85" s="50"/>
      <c r="NAU85" s="50"/>
      <c r="NAV85" s="50"/>
      <c r="NAW85" s="50"/>
      <c r="NAX85" s="50"/>
      <c r="NAY85" s="50"/>
      <c r="NAZ85" s="50"/>
      <c r="NBA85" s="50"/>
      <c r="NBB85" s="50"/>
      <c r="NBC85" s="50"/>
      <c r="NBD85" s="50"/>
      <c r="NBE85" s="50"/>
      <c r="NBF85" s="50"/>
      <c r="NBG85" s="50"/>
      <c r="NBH85" s="50"/>
      <c r="NBI85" s="50"/>
      <c r="NBJ85" s="50"/>
      <c r="NBK85" s="50"/>
      <c r="NBL85" s="50"/>
      <c r="NBM85" s="50"/>
      <c r="NBN85" s="50"/>
      <c r="NBO85" s="50"/>
      <c r="NBP85" s="50"/>
      <c r="NBQ85" s="50"/>
      <c r="NBR85" s="50"/>
      <c r="NBS85" s="50"/>
      <c r="NBT85" s="50"/>
      <c r="NBU85" s="50"/>
      <c r="NBV85" s="50"/>
      <c r="NBW85" s="50"/>
      <c r="NBX85" s="50"/>
      <c r="NBY85" s="50"/>
      <c r="NBZ85" s="50"/>
      <c r="NCA85" s="50"/>
      <c r="NCB85" s="50"/>
      <c r="NCC85" s="50"/>
      <c r="NCD85" s="50"/>
      <c r="NCE85" s="50"/>
      <c r="NCF85" s="50"/>
      <c r="NCG85" s="50"/>
      <c r="NCH85" s="50"/>
      <c r="NCI85" s="50"/>
      <c r="NCJ85" s="50"/>
      <c r="NCK85" s="50"/>
      <c r="NCL85" s="50"/>
      <c r="NCM85" s="50"/>
      <c r="NCN85" s="50"/>
      <c r="NCO85" s="50"/>
      <c r="NCP85" s="50"/>
      <c r="NCQ85" s="50"/>
      <c r="NCR85" s="50"/>
      <c r="NCS85" s="50"/>
      <c r="NCT85" s="50"/>
      <c r="NCU85" s="50"/>
      <c r="NCV85" s="50"/>
      <c r="NCW85" s="50"/>
      <c r="NCX85" s="50"/>
      <c r="NCY85" s="50"/>
      <c r="NCZ85" s="50"/>
      <c r="NDA85" s="50"/>
      <c r="NDB85" s="50"/>
      <c r="NDC85" s="50"/>
      <c r="NDD85" s="50"/>
      <c r="NDE85" s="50"/>
      <c r="NDF85" s="50"/>
      <c r="NDG85" s="50"/>
      <c r="NDH85" s="50"/>
      <c r="NDI85" s="50"/>
      <c r="NDJ85" s="50"/>
      <c r="NDK85" s="50"/>
      <c r="NDL85" s="50"/>
      <c r="NDM85" s="50"/>
      <c r="NDN85" s="50"/>
      <c r="NDO85" s="50"/>
      <c r="NDP85" s="50"/>
      <c r="NDQ85" s="50"/>
      <c r="NDR85" s="50"/>
      <c r="NDS85" s="50"/>
      <c r="NDT85" s="50"/>
      <c r="NDU85" s="50"/>
      <c r="NDV85" s="50"/>
      <c r="NDW85" s="50"/>
      <c r="NDX85" s="50"/>
      <c r="NDY85" s="50"/>
      <c r="NDZ85" s="50"/>
      <c r="NEA85" s="50"/>
      <c r="NEB85" s="50"/>
      <c r="NEC85" s="50"/>
      <c r="NED85" s="50"/>
      <c r="NEE85" s="50"/>
      <c r="NEF85" s="50"/>
      <c r="NEG85" s="50"/>
      <c r="NEH85" s="50"/>
      <c r="NEI85" s="50"/>
      <c r="NEJ85" s="50"/>
      <c r="NEK85" s="50"/>
      <c r="NEL85" s="50"/>
      <c r="NEM85" s="50"/>
      <c r="NEN85" s="50"/>
      <c r="NEO85" s="50"/>
      <c r="NEP85" s="50"/>
      <c r="NEQ85" s="50"/>
      <c r="NER85" s="50"/>
      <c r="NES85" s="50"/>
      <c r="NET85" s="50"/>
      <c r="NEU85" s="50"/>
      <c r="NEV85" s="50"/>
      <c r="NEW85" s="50"/>
      <c r="NEX85" s="50"/>
      <c r="NEY85" s="50"/>
      <c r="NEZ85" s="50"/>
      <c r="NFA85" s="50"/>
      <c r="NFB85" s="50"/>
      <c r="NFC85" s="50"/>
      <c r="NFD85" s="50"/>
      <c r="NFE85" s="50"/>
      <c r="NFF85" s="50"/>
      <c r="NFG85" s="50"/>
      <c r="NFH85" s="50"/>
      <c r="NFI85" s="50"/>
      <c r="NFJ85" s="50"/>
      <c r="NFK85" s="50"/>
      <c r="NFL85" s="50"/>
      <c r="NFM85" s="50"/>
      <c r="NFN85" s="50"/>
      <c r="NFO85" s="50"/>
      <c r="NFP85" s="50"/>
      <c r="NFQ85" s="50"/>
      <c r="NFR85" s="50"/>
      <c r="NFS85" s="50"/>
      <c r="NFT85" s="50"/>
      <c r="NFU85" s="50"/>
      <c r="NFV85" s="50"/>
      <c r="NFW85" s="50"/>
      <c r="NFX85" s="50"/>
      <c r="NFY85" s="50"/>
      <c r="NFZ85" s="50"/>
      <c r="NGA85" s="50"/>
      <c r="NGB85" s="50"/>
      <c r="NGC85" s="50"/>
      <c r="NGD85" s="50"/>
      <c r="NGE85" s="50"/>
      <c r="NGF85" s="50"/>
      <c r="NGG85" s="50"/>
      <c r="NGH85" s="50"/>
      <c r="NGI85" s="50"/>
      <c r="NGJ85" s="50"/>
      <c r="NGK85" s="50"/>
      <c r="NGL85" s="50"/>
      <c r="NGM85" s="50"/>
      <c r="NGN85" s="50"/>
      <c r="NGO85" s="50"/>
      <c r="NGP85" s="50"/>
      <c r="NGQ85" s="50"/>
      <c r="NGR85" s="50"/>
      <c r="NGS85" s="50"/>
      <c r="NGT85" s="50"/>
      <c r="NGU85" s="50"/>
      <c r="NGV85" s="50"/>
      <c r="NGW85" s="50"/>
      <c r="NGX85" s="50"/>
      <c r="NGY85" s="50"/>
      <c r="NGZ85" s="50"/>
      <c r="NHA85" s="50"/>
      <c r="NHB85" s="50"/>
      <c r="NHC85" s="50"/>
      <c r="NHD85" s="50"/>
      <c r="NHE85" s="50"/>
      <c r="NHF85" s="50"/>
      <c r="NHG85" s="50"/>
      <c r="NHH85" s="50"/>
      <c r="NHI85" s="50"/>
      <c r="NHJ85" s="50"/>
      <c r="NHK85" s="50"/>
      <c r="NHL85" s="50"/>
      <c r="NHM85" s="50"/>
      <c r="NHN85" s="50"/>
      <c r="NHO85" s="50"/>
      <c r="NHP85" s="50"/>
      <c r="NHQ85" s="50"/>
      <c r="NHR85" s="50"/>
      <c r="NHS85" s="50"/>
      <c r="NHT85" s="50"/>
      <c r="NHU85" s="50"/>
      <c r="NHV85" s="50"/>
      <c r="NHW85" s="50"/>
      <c r="NHX85" s="50"/>
      <c r="NHY85" s="50"/>
      <c r="NHZ85" s="50"/>
      <c r="NIA85" s="50"/>
      <c r="NIB85" s="50"/>
      <c r="NIC85" s="50"/>
      <c r="NID85" s="50"/>
      <c r="NIE85" s="50"/>
      <c r="NIF85" s="50"/>
      <c r="NIG85" s="50"/>
      <c r="NIH85" s="50"/>
      <c r="NII85" s="50"/>
      <c r="NIJ85" s="50"/>
      <c r="NIK85" s="50"/>
      <c r="NIL85" s="50"/>
      <c r="NIM85" s="50"/>
      <c r="NIN85" s="50"/>
      <c r="NIO85" s="50"/>
      <c r="NIP85" s="50"/>
      <c r="NIQ85" s="50"/>
      <c r="NIR85" s="50"/>
      <c r="NIS85" s="50"/>
      <c r="NIT85" s="50"/>
      <c r="NIU85" s="50"/>
      <c r="NIV85" s="50"/>
      <c r="NIW85" s="50"/>
      <c r="NIX85" s="50"/>
      <c r="NIY85" s="50"/>
      <c r="NIZ85" s="50"/>
      <c r="NJA85" s="50"/>
      <c r="NJB85" s="50"/>
      <c r="NJC85" s="50"/>
      <c r="NJD85" s="50"/>
      <c r="NJE85" s="50"/>
      <c r="NJF85" s="50"/>
      <c r="NJG85" s="50"/>
      <c r="NJH85" s="50"/>
      <c r="NJI85" s="50"/>
      <c r="NJJ85" s="50"/>
      <c r="NJK85" s="50"/>
      <c r="NJL85" s="50"/>
      <c r="NJM85" s="50"/>
      <c r="NJN85" s="50"/>
      <c r="NJO85" s="50"/>
      <c r="NJP85" s="50"/>
      <c r="NJQ85" s="50"/>
      <c r="NJR85" s="50"/>
      <c r="NJS85" s="50"/>
      <c r="NJT85" s="50"/>
      <c r="NJU85" s="50"/>
      <c r="NJV85" s="50"/>
      <c r="NJW85" s="50"/>
      <c r="NJX85" s="50"/>
      <c r="NJY85" s="50"/>
      <c r="NJZ85" s="50"/>
      <c r="NKA85" s="50"/>
      <c r="NKB85" s="50"/>
      <c r="NKC85" s="50"/>
      <c r="NKD85" s="50"/>
      <c r="NKE85" s="50"/>
      <c r="NKF85" s="50"/>
      <c r="NKG85" s="50"/>
      <c r="NKH85" s="50"/>
      <c r="NKI85" s="50"/>
      <c r="NKJ85" s="50"/>
      <c r="NKK85" s="50"/>
      <c r="NKL85" s="50"/>
      <c r="NKM85" s="50"/>
      <c r="NKN85" s="50"/>
      <c r="NKO85" s="50"/>
      <c r="NKP85" s="50"/>
      <c r="NKQ85" s="50"/>
      <c r="NKR85" s="50"/>
      <c r="NKS85" s="50"/>
      <c r="NKT85" s="50"/>
      <c r="NKU85" s="50"/>
      <c r="NKV85" s="50"/>
      <c r="NKW85" s="50"/>
      <c r="NKX85" s="50"/>
      <c r="NKY85" s="50"/>
      <c r="NKZ85" s="50"/>
      <c r="NLA85" s="50"/>
      <c r="NLB85" s="50"/>
      <c r="NLC85" s="50"/>
      <c r="NLD85" s="50"/>
      <c r="NLE85" s="50"/>
      <c r="NLF85" s="50"/>
      <c r="NLG85" s="50"/>
      <c r="NLH85" s="50"/>
      <c r="NLI85" s="50"/>
      <c r="NLJ85" s="50"/>
      <c r="NLK85" s="50"/>
      <c r="NLL85" s="50"/>
      <c r="NLM85" s="50"/>
      <c r="NLN85" s="50"/>
      <c r="NLO85" s="50"/>
      <c r="NLP85" s="50"/>
      <c r="NLQ85" s="50"/>
      <c r="NLR85" s="50"/>
      <c r="NLS85" s="50"/>
      <c r="NLT85" s="50"/>
      <c r="NLU85" s="50"/>
      <c r="NLV85" s="50"/>
      <c r="NLW85" s="50"/>
      <c r="NLX85" s="50"/>
      <c r="NLY85" s="50"/>
      <c r="NLZ85" s="50"/>
      <c r="NMA85" s="50"/>
      <c r="NMB85" s="50"/>
      <c r="NMC85" s="50"/>
      <c r="NMD85" s="50"/>
      <c r="NME85" s="50"/>
      <c r="NMF85" s="50"/>
      <c r="NMG85" s="50"/>
      <c r="NMH85" s="50"/>
      <c r="NMI85" s="50"/>
      <c r="NMJ85" s="50"/>
      <c r="NMK85" s="50"/>
      <c r="NML85" s="50"/>
      <c r="NMM85" s="50"/>
      <c r="NMN85" s="50"/>
      <c r="NMO85" s="50"/>
      <c r="NMP85" s="50"/>
      <c r="NMQ85" s="50"/>
      <c r="NMR85" s="50"/>
      <c r="NMS85" s="50"/>
      <c r="NMT85" s="50"/>
      <c r="NMU85" s="50"/>
      <c r="NMV85" s="50"/>
      <c r="NMW85" s="50"/>
      <c r="NMX85" s="50"/>
      <c r="NMY85" s="50"/>
      <c r="NMZ85" s="50"/>
      <c r="NNA85" s="50"/>
      <c r="NNB85" s="50"/>
      <c r="NNC85" s="50"/>
      <c r="NND85" s="50"/>
      <c r="NNE85" s="50"/>
      <c r="NNF85" s="50"/>
      <c r="NNG85" s="50"/>
      <c r="NNH85" s="50"/>
      <c r="NNI85" s="50"/>
      <c r="NNJ85" s="50"/>
      <c r="NNK85" s="50"/>
      <c r="NNL85" s="50"/>
      <c r="NNM85" s="50"/>
      <c r="NNN85" s="50"/>
      <c r="NNO85" s="50"/>
      <c r="NNP85" s="50"/>
      <c r="NNQ85" s="50"/>
      <c r="NNR85" s="50"/>
      <c r="NNS85" s="50"/>
      <c r="NNT85" s="50"/>
      <c r="NNU85" s="50"/>
      <c r="NNV85" s="50"/>
      <c r="NNW85" s="50"/>
      <c r="NNX85" s="50"/>
      <c r="NNY85" s="50"/>
      <c r="NNZ85" s="50"/>
      <c r="NOA85" s="50"/>
      <c r="NOB85" s="50"/>
      <c r="NOC85" s="50"/>
      <c r="NOD85" s="50"/>
      <c r="NOE85" s="50"/>
      <c r="NOF85" s="50"/>
      <c r="NOG85" s="50"/>
      <c r="NOH85" s="50"/>
      <c r="NOI85" s="50"/>
      <c r="NOJ85" s="50"/>
      <c r="NOK85" s="50"/>
      <c r="NOL85" s="50"/>
      <c r="NOM85" s="50"/>
      <c r="NON85" s="50"/>
      <c r="NOO85" s="50"/>
      <c r="NOP85" s="50"/>
      <c r="NOQ85" s="50"/>
      <c r="NOR85" s="50"/>
      <c r="NOS85" s="50"/>
      <c r="NOT85" s="50"/>
      <c r="NOU85" s="50"/>
      <c r="NOV85" s="50"/>
      <c r="NOW85" s="50"/>
      <c r="NOX85" s="50"/>
      <c r="NOY85" s="50"/>
      <c r="NOZ85" s="50"/>
      <c r="NPA85" s="50"/>
      <c r="NPB85" s="50"/>
      <c r="NPC85" s="50"/>
      <c r="NPD85" s="50"/>
      <c r="NPE85" s="50"/>
      <c r="NPF85" s="50"/>
      <c r="NPG85" s="50"/>
      <c r="NPH85" s="50"/>
      <c r="NPI85" s="50"/>
      <c r="NPJ85" s="50"/>
      <c r="NPK85" s="50"/>
      <c r="NPL85" s="50"/>
      <c r="NPM85" s="50"/>
      <c r="NPN85" s="50"/>
      <c r="NPO85" s="50"/>
      <c r="NPP85" s="50"/>
      <c r="NPQ85" s="50"/>
      <c r="NPR85" s="50"/>
      <c r="NPS85" s="50"/>
      <c r="NPT85" s="50"/>
      <c r="NPU85" s="50"/>
      <c r="NPV85" s="50"/>
      <c r="NPW85" s="50"/>
      <c r="NPX85" s="50"/>
      <c r="NPY85" s="50"/>
      <c r="NPZ85" s="50"/>
      <c r="NQA85" s="50"/>
      <c r="NQB85" s="50"/>
      <c r="NQC85" s="50"/>
      <c r="NQD85" s="50"/>
      <c r="NQE85" s="50"/>
      <c r="NQF85" s="50"/>
      <c r="NQG85" s="50"/>
      <c r="NQH85" s="50"/>
      <c r="NQI85" s="50"/>
      <c r="NQJ85" s="50"/>
      <c r="NQK85" s="50"/>
      <c r="NQL85" s="50"/>
      <c r="NQM85" s="50"/>
      <c r="NQN85" s="50"/>
      <c r="NQO85" s="50"/>
      <c r="NQP85" s="50"/>
      <c r="NQQ85" s="50"/>
      <c r="NQR85" s="50"/>
      <c r="NQS85" s="50"/>
      <c r="NQT85" s="50"/>
      <c r="NQU85" s="50"/>
      <c r="NQV85" s="50"/>
      <c r="NQW85" s="50"/>
      <c r="NQX85" s="50"/>
      <c r="NQY85" s="50"/>
      <c r="NQZ85" s="50"/>
      <c r="NRA85" s="50"/>
      <c r="NRB85" s="50"/>
      <c r="NRC85" s="50"/>
      <c r="NRD85" s="50"/>
      <c r="NRE85" s="50"/>
      <c r="NRF85" s="50"/>
      <c r="NRG85" s="50"/>
      <c r="NRH85" s="50"/>
      <c r="NRI85" s="50"/>
      <c r="NRJ85" s="50"/>
      <c r="NRK85" s="50"/>
      <c r="NRL85" s="50"/>
      <c r="NRM85" s="50"/>
      <c r="NRN85" s="50"/>
      <c r="NRO85" s="50"/>
      <c r="NRP85" s="50"/>
      <c r="NRQ85" s="50"/>
      <c r="NRR85" s="50"/>
      <c r="NRS85" s="50"/>
      <c r="NRT85" s="50"/>
      <c r="NRU85" s="50"/>
      <c r="NRV85" s="50"/>
      <c r="NRW85" s="50"/>
      <c r="NRX85" s="50"/>
      <c r="NRY85" s="50"/>
      <c r="NRZ85" s="50"/>
      <c r="NSA85" s="50"/>
      <c r="NSB85" s="50"/>
      <c r="NSC85" s="50"/>
      <c r="NSD85" s="50"/>
      <c r="NSE85" s="50"/>
      <c r="NSF85" s="50"/>
      <c r="NSG85" s="50"/>
      <c r="NSH85" s="50"/>
      <c r="NSI85" s="50"/>
      <c r="NSJ85" s="50"/>
      <c r="NSK85" s="50"/>
      <c r="NSL85" s="50"/>
      <c r="NSM85" s="50"/>
      <c r="NSN85" s="50"/>
      <c r="NSO85" s="50"/>
      <c r="NSP85" s="50"/>
      <c r="NSQ85" s="50"/>
      <c r="NSR85" s="50"/>
      <c r="NSS85" s="50"/>
      <c r="NST85" s="50"/>
      <c r="NSU85" s="50"/>
      <c r="NSV85" s="50"/>
      <c r="NSW85" s="50"/>
      <c r="NSX85" s="50"/>
      <c r="NSY85" s="50"/>
      <c r="NSZ85" s="50"/>
      <c r="NTA85" s="50"/>
      <c r="NTB85" s="50"/>
      <c r="NTC85" s="50"/>
      <c r="NTD85" s="50"/>
      <c r="NTE85" s="50"/>
      <c r="NTF85" s="50"/>
      <c r="NTG85" s="50"/>
      <c r="NTH85" s="50"/>
      <c r="NTI85" s="50"/>
      <c r="NTJ85" s="50"/>
      <c r="NTK85" s="50"/>
      <c r="NTL85" s="50"/>
      <c r="NTM85" s="50"/>
      <c r="NTN85" s="50"/>
      <c r="NTO85" s="50"/>
      <c r="NTP85" s="50"/>
      <c r="NTQ85" s="50"/>
      <c r="NTR85" s="50"/>
      <c r="NTS85" s="50"/>
      <c r="NTT85" s="50"/>
      <c r="NTU85" s="50"/>
      <c r="NTV85" s="50"/>
      <c r="NTW85" s="50"/>
      <c r="NTX85" s="50"/>
      <c r="NTY85" s="50"/>
      <c r="NTZ85" s="50"/>
      <c r="NUA85" s="50"/>
      <c r="NUB85" s="50"/>
      <c r="NUC85" s="50"/>
      <c r="NUD85" s="50"/>
      <c r="NUE85" s="50"/>
      <c r="NUF85" s="50"/>
      <c r="NUG85" s="50"/>
      <c r="NUH85" s="50"/>
      <c r="NUI85" s="50"/>
      <c r="NUJ85" s="50"/>
      <c r="NUK85" s="50"/>
      <c r="NUL85" s="50"/>
      <c r="NUM85" s="50"/>
      <c r="NUN85" s="50"/>
      <c r="NUO85" s="50"/>
      <c r="NUP85" s="50"/>
      <c r="NUQ85" s="50"/>
      <c r="NUR85" s="50"/>
      <c r="NUS85" s="50"/>
      <c r="NUT85" s="50"/>
      <c r="NUU85" s="50"/>
      <c r="NUV85" s="50"/>
      <c r="NUW85" s="50"/>
      <c r="NUX85" s="50"/>
      <c r="NUY85" s="50"/>
      <c r="NUZ85" s="50"/>
      <c r="NVA85" s="50"/>
      <c r="NVB85" s="50"/>
      <c r="NVC85" s="50"/>
      <c r="NVD85" s="50"/>
      <c r="NVE85" s="50"/>
      <c r="NVF85" s="50"/>
      <c r="NVG85" s="50"/>
      <c r="NVH85" s="50"/>
      <c r="NVI85" s="50"/>
      <c r="NVJ85" s="50"/>
      <c r="NVK85" s="50"/>
      <c r="NVL85" s="50"/>
      <c r="NVM85" s="50"/>
      <c r="NVN85" s="50"/>
      <c r="NVO85" s="50"/>
      <c r="NVP85" s="50"/>
      <c r="NVQ85" s="50"/>
      <c r="NVR85" s="50"/>
      <c r="NVS85" s="50"/>
      <c r="NVT85" s="50"/>
      <c r="NVU85" s="50"/>
      <c r="NVV85" s="50"/>
      <c r="NVW85" s="50"/>
      <c r="NVX85" s="50"/>
      <c r="NVY85" s="50"/>
      <c r="NVZ85" s="50"/>
      <c r="NWA85" s="50"/>
      <c r="NWB85" s="50"/>
      <c r="NWC85" s="50"/>
      <c r="NWD85" s="50"/>
      <c r="NWE85" s="50"/>
      <c r="NWF85" s="50"/>
      <c r="NWG85" s="50"/>
      <c r="NWH85" s="50"/>
      <c r="NWI85" s="50"/>
      <c r="NWJ85" s="50"/>
      <c r="NWK85" s="50"/>
      <c r="NWL85" s="50"/>
      <c r="NWM85" s="50"/>
      <c r="NWN85" s="50"/>
      <c r="NWO85" s="50"/>
      <c r="NWP85" s="50"/>
      <c r="NWQ85" s="50"/>
      <c r="NWR85" s="50"/>
      <c r="NWS85" s="50"/>
      <c r="NWT85" s="50"/>
      <c r="NWU85" s="50"/>
      <c r="NWV85" s="50"/>
      <c r="NWW85" s="50"/>
      <c r="NWX85" s="50"/>
      <c r="NWY85" s="50"/>
      <c r="NWZ85" s="50"/>
      <c r="NXA85" s="50"/>
      <c r="NXB85" s="50"/>
      <c r="NXC85" s="50"/>
      <c r="NXD85" s="50"/>
      <c r="NXE85" s="50"/>
      <c r="NXF85" s="50"/>
      <c r="NXG85" s="50"/>
      <c r="NXH85" s="50"/>
      <c r="NXI85" s="50"/>
      <c r="NXJ85" s="50"/>
      <c r="NXK85" s="50"/>
      <c r="NXL85" s="50"/>
      <c r="NXM85" s="50"/>
      <c r="NXN85" s="50"/>
      <c r="NXO85" s="50"/>
      <c r="NXP85" s="50"/>
      <c r="NXQ85" s="50"/>
      <c r="NXR85" s="50"/>
      <c r="NXS85" s="50"/>
      <c r="NXT85" s="50"/>
      <c r="NXU85" s="50"/>
      <c r="NXV85" s="50"/>
      <c r="NXW85" s="50"/>
      <c r="NXX85" s="50"/>
      <c r="NXY85" s="50"/>
      <c r="NXZ85" s="50"/>
      <c r="NYA85" s="50"/>
      <c r="NYB85" s="50"/>
      <c r="NYC85" s="50"/>
      <c r="NYD85" s="50"/>
      <c r="NYE85" s="50"/>
      <c r="NYF85" s="50"/>
      <c r="NYG85" s="50"/>
      <c r="NYH85" s="50"/>
      <c r="NYI85" s="50"/>
      <c r="NYJ85" s="50"/>
      <c r="NYK85" s="50"/>
      <c r="NYL85" s="50"/>
      <c r="NYM85" s="50"/>
      <c r="NYN85" s="50"/>
      <c r="NYO85" s="50"/>
      <c r="NYP85" s="50"/>
      <c r="NYQ85" s="50"/>
      <c r="NYR85" s="50"/>
      <c r="NYS85" s="50"/>
      <c r="NYT85" s="50"/>
      <c r="NYU85" s="50"/>
      <c r="NYV85" s="50"/>
      <c r="NYW85" s="50"/>
      <c r="NYX85" s="50"/>
      <c r="NYY85" s="50"/>
      <c r="NYZ85" s="50"/>
      <c r="NZA85" s="50"/>
      <c r="NZB85" s="50"/>
      <c r="NZC85" s="50"/>
      <c r="NZD85" s="50"/>
      <c r="NZE85" s="50"/>
      <c r="NZF85" s="50"/>
      <c r="NZG85" s="50"/>
      <c r="NZH85" s="50"/>
      <c r="NZI85" s="50"/>
      <c r="NZJ85" s="50"/>
      <c r="NZK85" s="50"/>
      <c r="NZL85" s="50"/>
      <c r="NZM85" s="50"/>
      <c r="NZN85" s="50"/>
      <c r="NZO85" s="50"/>
      <c r="NZP85" s="50"/>
      <c r="NZQ85" s="50"/>
      <c r="NZR85" s="50"/>
      <c r="NZS85" s="50"/>
      <c r="NZT85" s="50"/>
      <c r="NZU85" s="50"/>
      <c r="NZV85" s="50"/>
      <c r="NZW85" s="50"/>
      <c r="NZX85" s="50"/>
      <c r="NZY85" s="50"/>
      <c r="NZZ85" s="50"/>
      <c r="OAA85" s="50"/>
      <c r="OAB85" s="50"/>
      <c r="OAC85" s="50"/>
      <c r="OAD85" s="50"/>
      <c r="OAE85" s="50"/>
      <c r="OAF85" s="50"/>
      <c r="OAG85" s="50"/>
      <c r="OAH85" s="50"/>
      <c r="OAI85" s="50"/>
      <c r="OAJ85" s="50"/>
      <c r="OAK85" s="50"/>
      <c r="OAL85" s="50"/>
      <c r="OAM85" s="50"/>
      <c r="OAN85" s="50"/>
      <c r="OAO85" s="50"/>
      <c r="OAP85" s="50"/>
      <c r="OAQ85" s="50"/>
      <c r="OAR85" s="50"/>
      <c r="OAS85" s="50"/>
      <c r="OAT85" s="50"/>
      <c r="OAU85" s="50"/>
      <c r="OAV85" s="50"/>
      <c r="OAW85" s="50"/>
      <c r="OAX85" s="50"/>
      <c r="OAY85" s="50"/>
      <c r="OAZ85" s="50"/>
      <c r="OBA85" s="50"/>
      <c r="OBB85" s="50"/>
      <c r="OBC85" s="50"/>
      <c r="OBD85" s="50"/>
      <c r="OBE85" s="50"/>
      <c r="OBF85" s="50"/>
      <c r="OBG85" s="50"/>
      <c r="OBH85" s="50"/>
      <c r="OBI85" s="50"/>
      <c r="OBJ85" s="50"/>
      <c r="OBK85" s="50"/>
      <c r="OBL85" s="50"/>
      <c r="OBM85" s="50"/>
      <c r="OBN85" s="50"/>
      <c r="OBO85" s="50"/>
      <c r="OBP85" s="50"/>
      <c r="OBQ85" s="50"/>
      <c r="OBR85" s="50"/>
      <c r="OBS85" s="50"/>
      <c r="OBT85" s="50"/>
      <c r="OBU85" s="50"/>
      <c r="OBV85" s="50"/>
      <c r="OBW85" s="50"/>
      <c r="OBX85" s="50"/>
      <c r="OBY85" s="50"/>
      <c r="OBZ85" s="50"/>
      <c r="OCA85" s="50"/>
      <c r="OCB85" s="50"/>
      <c r="OCC85" s="50"/>
      <c r="OCD85" s="50"/>
      <c r="OCE85" s="50"/>
      <c r="OCF85" s="50"/>
      <c r="OCG85" s="50"/>
      <c r="OCH85" s="50"/>
      <c r="OCI85" s="50"/>
      <c r="OCJ85" s="50"/>
      <c r="OCK85" s="50"/>
      <c r="OCL85" s="50"/>
      <c r="OCM85" s="50"/>
      <c r="OCN85" s="50"/>
      <c r="OCO85" s="50"/>
      <c r="OCP85" s="50"/>
      <c r="OCQ85" s="50"/>
      <c r="OCR85" s="50"/>
      <c r="OCS85" s="50"/>
      <c r="OCT85" s="50"/>
      <c r="OCU85" s="50"/>
      <c r="OCV85" s="50"/>
      <c r="OCW85" s="50"/>
      <c r="OCX85" s="50"/>
      <c r="OCY85" s="50"/>
      <c r="OCZ85" s="50"/>
      <c r="ODA85" s="50"/>
      <c r="ODB85" s="50"/>
      <c r="ODC85" s="50"/>
      <c r="ODD85" s="50"/>
      <c r="ODE85" s="50"/>
      <c r="ODF85" s="50"/>
      <c r="ODG85" s="50"/>
      <c r="ODH85" s="50"/>
      <c r="ODI85" s="50"/>
      <c r="ODJ85" s="50"/>
      <c r="ODK85" s="50"/>
      <c r="ODL85" s="50"/>
      <c r="ODM85" s="50"/>
      <c r="ODN85" s="50"/>
      <c r="ODO85" s="50"/>
      <c r="ODP85" s="50"/>
      <c r="ODQ85" s="50"/>
      <c r="ODR85" s="50"/>
      <c r="ODS85" s="50"/>
      <c r="ODT85" s="50"/>
      <c r="ODU85" s="50"/>
      <c r="ODV85" s="50"/>
      <c r="ODW85" s="50"/>
      <c r="ODX85" s="50"/>
      <c r="ODY85" s="50"/>
      <c r="ODZ85" s="50"/>
      <c r="OEA85" s="50"/>
      <c r="OEB85" s="50"/>
      <c r="OEC85" s="50"/>
      <c r="OED85" s="50"/>
      <c r="OEE85" s="50"/>
      <c r="OEF85" s="50"/>
      <c r="OEG85" s="50"/>
      <c r="OEH85" s="50"/>
      <c r="OEI85" s="50"/>
      <c r="OEJ85" s="50"/>
      <c r="OEK85" s="50"/>
      <c r="OEL85" s="50"/>
      <c r="OEM85" s="50"/>
      <c r="OEN85" s="50"/>
      <c r="OEO85" s="50"/>
      <c r="OEP85" s="50"/>
      <c r="OEQ85" s="50"/>
      <c r="OER85" s="50"/>
      <c r="OES85" s="50"/>
      <c r="OET85" s="50"/>
      <c r="OEU85" s="50"/>
      <c r="OEV85" s="50"/>
      <c r="OEW85" s="50"/>
      <c r="OEX85" s="50"/>
      <c r="OEY85" s="50"/>
      <c r="OEZ85" s="50"/>
      <c r="OFA85" s="50"/>
      <c r="OFB85" s="50"/>
      <c r="OFC85" s="50"/>
      <c r="OFD85" s="50"/>
      <c r="OFE85" s="50"/>
      <c r="OFF85" s="50"/>
      <c r="OFG85" s="50"/>
      <c r="OFH85" s="50"/>
      <c r="OFI85" s="50"/>
      <c r="OFJ85" s="50"/>
      <c r="OFK85" s="50"/>
      <c r="OFL85" s="50"/>
      <c r="OFM85" s="50"/>
      <c r="OFN85" s="50"/>
      <c r="OFO85" s="50"/>
      <c r="OFP85" s="50"/>
      <c r="OFQ85" s="50"/>
      <c r="OFR85" s="50"/>
      <c r="OFS85" s="50"/>
      <c r="OFT85" s="50"/>
      <c r="OFU85" s="50"/>
      <c r="OFV85" s="50"/>
      <c r="OFW85" s="50"/>
      <c r="OFX85" s="50"/>
      <c r="OFY85" s="50"/>
      <c r="OFZ85" s="50"/>
      <c r="OGA85" s="50"/>
      <c r="OGB85" s="50"/>
      <c r="OGC85" s="50"/>
      <c r="OGD85" s="50"/>
      <c r="OGE85" s="50"/>
      <c r="OGF85" s="50"/>
      <c r="OGG85" s="50"/>
      <c r="OGH85" s="50"/>
      <c r="OGI85" s="50"/>
      <c r="OGJ85" s="50"/>
      <c r="OGK85" s="50"/>
      <c r="OGL85" s="50"/>
      <c r="OGM85" s="50"/>
      <c r="OGN85" s="50"/>
      <c r="OGO85" s="50"/>
      <c r="OGP85" s="50"/>
      <c r="OGQ85" s="50"/>
      <c r="OGR85" s="50"/>
      <c r="OGS85" s="50"/>
      <c r="OGT85" s="50"/>
      <c r="OGU85" s="50"/>
      <c r="OGV85" s="50"/>
      <c r="OGW85" s="50"/>
      <c r="OGX85" s="50"/>
      <c r="OGY85" s="50"/>
      <c r="OGZ85" s="50"/>
      <c r="OHA85" s="50"/>
      <c r="OHB85" s="50"/>
      <c r="OHC85" s="50"/>
      <c r="OHD85" s="50"/>
      <c r="OHE85" s="50"/>
      <c r="OHF85" s="50"/>
      <c r="OHG85" s="50"/>
      <c r="OHH85" s="50"/>
      <c r="OHI85" s="50"/>
      <c r="OHJ85" s="50"/>
      <c r="OHK85" s="50"/>
      <c r="OHL85" s="50"/>
      <c r="OHM85" s="50"/>
      <c r="OHN85" s="50"/>
      <c r="OHO85" s="50"/>
      <c r="OHP85" s="50"/>
      <c r="OHQ85" s="50"/>
      <c r="OHR85" s="50"/>
      <c r="OHS85" s="50"/>
      <c r="OHT85" s="50"/>
      <c r="OHU85" s="50"/>
      <c r="OHV85" s="50"/>
      <c r="OHW85" s="50"/>
      <c r="OHX85" s="50"/>
      <c r="OHY85" s="50"/>
      <c r="OHZ85" s="50"/>
      <c r="OIA85" s="50"/>
      <c r="OIB85" s="50"/>
      <c r="OIC85" s="50"/>
      <c r="OID85" s="50"/>
      <c r="OIE85" s="50"/>
      <c r="OIF85" s="50"/>
      <c r="OIG85" s="50"/>
      <c r="OIH85" s="50"/>
      <c r="OII85" s="50"/>
      <c r="OIJ85" s="50"/>
      <c r="OIK85" s="50"/>
      <c r="OIL85" s="50"/>
      <c r="OIM85" s="50"/>
      <c r="OIN85" s="50"/>
      <c r="OIO85" s="50"/>
      <c r="OIP85" s="50"/>
      <c r="OIQ85" s="50"/>
      <c r="OIR85" s="50"/>
      <c r="OIS85" s="50"/>
      <c r="OIT85" s="50"/>
      <c r="OIU85" s="50"/>
      <c r="OIV85" s="50"/>
      <c r="OIW85" s="50"/>
      <c r="OIX85" s="50"/>
      <c r="OIY85" s="50"/>
      <c r="OIZ85" s="50"/>
      <c r="OJA85" s="50"/>
      <c r="OJB85" s="50"/>
      <c r="OJC85" s="50"/>
      <c r="OJD85" s="50"/>
      <c r="OJE85" s="50"/>
      <c r="OJF85" s="50"/>
      <c r="OJG85" s="50"/>
      <c r="OJH85" s="50"/>
      <c r="OJI85" s="50"/>
      <c r="OJJ85" s="50"/>
      <c r="OJK85" s="50"/>
      <c r="OJL85" s="50"/>
      <c r="OJM85" s="50"/>
      <c r="OJN85" s="50"/>
      <c r="OJO85" s="50"/>
      <c r="OJP85" s="50"/>
      <c r="OJQ85" s="50"/>
      <c r="OJR85" s="50"/>
      <c r="OJS85" s="50"/>
      <c r="OJT85" s="50"/>
      <c r="OJU85" s="50"/>
      <c r="OJV85" s="50"/>
      <c r="OJW85" s="50"/>
      <c r="OJX85" s="50"/>
      <c r="OJY85" s="50"/>
      <c r="OJZ85" s="50"/>
      <c r="OKA85" s="50"/>
      <c r="OKB85" s="50"/>
      <c r="OKC85" s="50"/>
      <c r="OKD85" s="50"/>
      <c r="OKE85" s="50"/>
      <c r="OKF85" s="50"/>
      <c r="OKG85" s="50"/>
      <c r="OKH85" s="50"/>
      <c r="OKI85" s="50"/>
      <c r="OKJ85" s="50"/>
      <c r="OKK85" s="50"/>
      <c r="OKL85" s="50"/>
      <c r="OKM85" s="50"/>
      <c r="OKN85" s="50"/>
      <c r="OKO85" s="50"/>
      <c r="OKP85" s="50"/>
      <c r="OKQ85" s="50"/>
      <c r="OKR85" s="50"/>
      <c r="OKS85" s="50"/>
      <c r="OKT85" s="50"/>
      <c r="OKU85" s="50"/>
      <c r="OKV85" s="50"/>
      <c r="OKW85" s="50"/>
      <c r="OKX85" s="50"/>
      <c r="OKY85" s="50"/>
      <c r="OKZ85" s="50"/>
      <c r="OLA85" s="50"/>
      <c r="OLB85" s="50"/>
      <c r="OLC85" s="50"/>
      <c r="OLD85" s="50"/>
      <c r="OLE85" s="50"/>
      <c r="OLF85" s="50"/>
      <c r="OLG85" s="50"/>
      <c r="OLH85" s="50"/>
      <c r="OLI85" s="50"/>
      <c r="OLJ85" s="50"/>
      <c r="OLK85" s="50"/>
      <c r="OLL85" s="50"/>
      <c r="OLM85" s="50"/>
      <c r="OLN85" s="50"/>
      <c r="OLO85" s="50"/>
      <c r="OLP85" s="50"/>
      <c r="OLQ85" s="50"/>
      <c r="OLR85" s="50"/>
      <c r="OLS85" s="50"/>
      <c r="OLT85" s="50"/>
      <c r="OLU85" s="50"/>
      <c r="OLV85" s="50"/>
      <c r="OLW85" s="50"/>
      <c r="OLX85" s="50"/>
      <c r="OLY85" s="50"/>
      <c r="OLZ85" s="50"/>
      <c r="OMA85" s="50"/>
      <c r="OMB85" s="50"/>
      <c r="OMC85" s="50"/>
      <c r="OMD85" s="50"/>
      <c r="OME85" s="50"/>
      <c r="OMF85" s="50"/>
      <c r="OMG85" s="50"/>
      <c r="OMH85" s="50"/>
      <c r="OMI85" s="50"/>
      <c r="OMJ85" s="50"/>
      <c r="OMK85" s="50"/>
      <c r="OML85" s="50"/>
      <c r="OMM85" s="50"/>
      <c r="OMN85" s="50"/>
      <c r="OMO85" s="50"/>
      <c r="OMP85" s="50"/>
      <c r="OMQ85" s="50"/>
      <c r="OMR85" s="50"/>
      <c r="OMS85" s="50"/>
      <c r="OMT85" s="50"/>
      <c r="OMU85" s="50"/>
      <c r="OMV85" s="50"/>
      <c r="OMW85" s="50"/>
      <c r="OMX85" s="50"/>
      <c r="OMY85" s="50"/>
      <c r="OMZ85" s="50"/>
      <c r="ONA85" s="50"/>
      <c r="ONB85" s="50"/>
      <c r="ONC85" s="50"/>
      <c r="OND85" s="50"/>
      <c r="ONE85" s="50"/>
      <c r="ONF85" s="50"/>
      <c r="ONG85" s="50"/>
      <c r="ONH85" s="50"/>
      <c r="ONI85" s="50"/>
      <c r="ONJ85" s="50"/>
      <c r="ONK85" s="50"/>
      <c r="ONL85" s="50"/>
      <c r="ONM85" s="50"/>
      <c r="ONN85" s="50"/>
      <c r="ONO85" s="50"/>
      <c r="ONP85" s="50"/>
      <c r="ONQ85" s="50"/>
      <c r="ONR85" s="50"/>
      <c r="ONS85" s="50"/>
      <c r="ONT85" s="50"/>
      <c r="ONU85" s="50"/>
      <c r="ONV85" s="50"/>
      <c r="ONW85" s="50"/>
      <c r="ONX85" s="50"/>
      <c r="ONY85" s="50"/>
      <c r="ONZ85" s="50"/>
      <c r="OOA85" s="50"/>
      <c r="OOB85" s="50"/>
      <c r="OOC85" s="50"/>
      <c r="OOD85" s="50"/>
      <c r="OOE85" s="50"/>
      <c r="OOF85" s="50"/>
      <c r="OOG85" s="50"/>
      <c r="OOH85" s="50"/>
      <c r="OOI85" s="50"/>
      <c r="OOJ85" s="50"/>
      <c r="OOK85" s="50"/>
      <c r="OOL85" s="50"/>
      <c r="OOM85" s="50"/>
      <c r="OON85" s="50"/>
      <c r="OOO85" s="50"/>
      <c r="OOP85" s="50"/>
      <c r="OOQ85" s="50"/>
      <c r="OOR85" s="50"/>
      <c r="OOS85" s="50"/>
      <c r="OOT85" s="50"/>
      <c r="OOU85" s="50"/>
      <c r="OOV85" s="50"/>
      <c r="OOW85" s="50"/>
      <c r="OOX85" s="50"/>
      <c r="OOY85" s="50"/>
      <c r="OOZ85" s="50"/>
      <c r="OPA85" s="50"/>
      <c r="OPB85" s="50"/>
      <c r="OPC85" s="50"/>
      <c r="OPD85" s="50"/>
      <c r="OPE85" s="50"/>
      <c r="OPF85" s="50"/>
      <c r="OPG85" s="50"/>
      <c r="OPH85" s="50"/>
      <c r="OPI85" s="50"/>
      <c r="OPJ85" s="50"/>
      <c r="OPK85" s="50"/>
      <c r="OPL85" s="50"/>
      <c r="OPM85" s="50"/>
      <c r="OPN85" s="50"/>
      <c r="OPO85" s="50"/>
      <c r="OPP85" s="50"/>
      <c r="OPQ85" s="50"/>
      <c r="OPR85" s="50"/>
      <c r="OPS85" s="50"/>
      <c r="OPT85" s="50"/>
      <c r="OPU85" s="50"/>
      <c r="OPV85" s="50"/>
      <c r="OPW85" s="50"/>
      <c r="OPX85" s="50"/>
      <c r="OPY85" s="50"/>
      <c r="OPZ85" s="50"/>
      <c r="OQA85" s="50"/>
      <c r="OQB85" s="50"/>
      <c r="OQC85" s="50"/>
      <c r="OQD85" s="50"/>
      <c r="OQE85" s="50"/>
      <c r="OQF85" s="50"/>
      <c r="OQG85" s="50"/>
      <c r="OQH85" s="50"/>
      <c r="OQI85" s="50"/>
      <c r="OQJ85" s="50"/>
      <c r="OQK85" s="50"/>
      <c r="OQL85" s="50"/>
      <c r="OQM85" s="50"/>
      <c r="OQN85" s="50"/>
      <c r="OQO85" s="50"/>
      <c r="OQP85" s="50"/>
      <c r="OQQ85" s="50"/>
      <c r="OQR85" s="50"/>
      <c r="OQS85" s="50"/>
      <c r="OQT85" s="50"/>
      <c r="OQU85" s="50"/>
      <c r="OQV85" s="50"/>
      <c r="OQW85" s="50"/>
      <c r="OQX85" s="50"/>
      <c r="OQY85" s="50"/>
      <c r="OQZ85" s="50"/>
      <c r="ORA85" s="50"/>
      <c r="ORB85" s="50"/>
      <c r="ORC85" s="50"/>
      <c r="ORD85" s="50"/>
      <c r="ORE85" s="50"/>
      <c r="ORF85" s="50"/>
      <c r="ORG85" s="50"/>
      <c r="ORH85" s="50"/>
      <c r="ORI85" s="50"/>
      <c r="ORJ85" s="50"/>
      <c r="ORK85" s="50"/>
      <c r="ORL85" s="50"/>
      <c r="ORM85" s="50"/>
      <c r="ORN85" s="50"/>
      <c r="ORO85" s="50"/>
      <c r="ORP85" s="50"/>
      <c r="ORQ85" s="50"/>
      <c r="ORR85" s="50"/>
      <c r="ORS85" s="50"/>
      <c r="ORT85" s="50"/>
      <c r="ORU85" s="50"/>
      <c r="ORV85" s="50"/>
      <c r="ORW85" s="50"/>
      <c r="ORX85" s="50"/>
      <c r="ORY85" s="50"/>
      <c r="ORZ85" s="50"/>
      <c r="OSA85" s="50"/>
      <c r="OSB85" s="50"/>
      <c r="OSC85" s="50"/>
      <c r="OSD85" s="50"/>
      <c r="OSE85" s="50"/>
      <c r="OSF85" s="50"/>
      <c r="OSG85" s="50"/>
      <c r="OSH85" s="50"/>
      <c r="OSI85" s="50"/>
      <c r="OSJ85" s="50"/>
      <c r="OSK85" s="50"/>
      <c r="OSL85" s="50"/>
      <c r="OSM85" s="50"/>
      <c r="OSN85" s="50"/>
      <c r="OSO85" s="50"/>
      <c r="OSP85" s="50"/>
      <c r="OSQ85" s="50"/>
      <c r="OSR85" s="50"/>
      <c r="OSS85" s="50"/>
      <c r="OST85" s="50"/>
      <c r="OSU85" s="50"/>
      <c r="OSV85" s="50"/>
      <c r="OSW85" s="50"/>
      <c r="OSX85" s="50"/>
      <c r="OSY85" s="50"/>
      <c r="OSZ85" s="50"/>
      <c r="OTA85" s="50"/>
      <c r="OTB85" s="50"/>
      <c r="OTC85" s="50"/>
      <c r="OTD85" s="50"/>
      <c r="OTE85" s="50"/>
      <c r="OTF85" s="50"/>
      <c r="OTG85" s="50"/>
      <c r="OTH85" s="50"/>
      <c r="OTI85" s="50"/>
      <c r="OTJ85" s="50"/>
      <c r="OTK85" s="50"/>
      <c r="OTL85" s="50"/>
      <c r="OTM85" s="50"/>
      <c r="OTN85" s="50"/>
      <c r="OTO85" s="50"/>
      <c r="OTP85" s="50"/>
      <c r="OTQ85" s="50"/>
      <c r="OTR85" s="50"/>
      <c r="OTS85" s="50"/>
      <c r="OTT85" s="50"/>
      <c r="OTU85" s="50"/>
      <c r="OTV85" s="50"/>
      <c r="OTW85" s="50"/>
      <c r="OTX85" s="50"/>
      <c r="OTY85" s="50"/>
      <c r="OTZ85" s="50"/>
      <c r="OUA85" s="50"/>
      <c r="OUB85" s="50"/>
      <c r="OUC85" s="50"/>
      <c r="OUD85" s="50"/>
      <c r="OUE85" s="50"/>
      <c r="OUF85" s="50"/>
      <c r="OUG85" s="50"/>
      <c r="OUH85" s="50"/>
      <c r="OUI85" s="50"/>
      <c r="OUJ85" s="50"/>
      <c r="OUK85" s="50"/>
      <c r="OUL85" s="50"/>
      <c r="OUM85" s="50"/>
      <c r="OUN85" s="50"/>
      <c r="OUO85" s="50"/>
      <c r="OUP85" s="50"/>
      <c r="OUQ85" s="50"/>
      <c r="OUR85" s="50"/>
      <c r="OUS85" s="50"/>
      <c r="OUT85" s="50"/>
      <c r="OUU85" s="50"/>
      <c r="OUV85" s="50"/>
      <c r="OUW85" s="50"/>
      <c r="OUX85" s="50"/>
      <c r="OUY85" s="50"/>
      <c r="OUZ85" s="50"/>
      <c r="OVA85" s="50"/>
      <c r="OVB85" s="50"/>
      <c r="OVC85" s="50"/>
      <c r="OVD85" s="50"/>
      <c r="OVE85" s="50"/>
      <c r="OVF85" s="50"/>
      <c r="OVG85" s="50"/>
      <c r="OVH85" s="50"/>
      <c r="OVI85" s="50"/>
      <c r="OVJ85" s="50"/>
      <c r="OVK85" s="50"/>
      <c r="OVL85" s="50"/>
      <c r="OVM85" s="50"/>
      <c r="OVN85" s="50"/>
      <c r="OVO85" s="50"/>
      <c r="OVP85" s="50"/>
      <c r="OVQ85" s="50"/>
      <c r="OVR85" s="50"/>
      <c r="OVS85" s="50"/>
      <c r="OVT85" s="50"/>
      <c r="OVU85" s="50"/>
      <c r="OVV85" s="50"/>
      <c r="OVW85" s="50"/>
      <c r="OVX85" s="50"/>
      <c r="OVY85" s="50"/>
      <c r="OVZ85" s="50"/>
      <c r="OWA85" s="50"/>
      <c r="OWB85" s="50"/>
      <c r="OWC85" s="50"/>
      <c r="OWD85" s="50"/>
      <c r="OWE85" s="50"/>
      <c r="OWF85" s="50"/>
      <c r="OWG85" s="50"/>
      <c r="OWH85" s="50"/>
      <c r="OWI85" s="50"/>
      <c r="OWJ85" s="50"/>
      <c r="OWK85" s="50"/>
      <c r="OWL85" s="50"/>
      <c r="OWM85" s="50"/>
      <c r="OWN85" s="50"/>
      <c r="OWO85" s="50"/>
      <c r="OWP85" s="50"/>
      <c r="OWQ85" s="50"/>
      <c r="OWR85" s="50"/>
      <c r="OWS85" s="50"/>
      <c r="OWT85" s="50"/>
      <c r="OWU85" s="50"/>
      <c r="OWV85" s="50"/>
      <c r="OWW85" s="50"/>
      <c r="OWX85" s="50"/>
      <c r="OWY85" s="50"/>
      <c r="OWZ85" s="50"/>
      <c r="OXA85" s="50"/>
      <c r="OXB85" s="50"/>
      <c r="OXC85" s="50"/>
      <c r="OXD85" s="50"/>
      <c r="OXE85" s="50"/>
      <c r="OXF85" s="50"/>
      <c r="OXG85" s="50"/>
      <c r="OXH85" s="50"/>
      <c r="OXI85" s="50"/>
      <c r="OXJ85" s="50"/>
      <c r="OXK85" s="50"/>
      <c r="OXL85" s="50"/>
      <c r="OXM85" s="50"/>
      <c r="OXN85" s="50"/>
      <c r="OXO85" s="50"/>
      <c r="OXP85" s="50"/>
      <c r="OXQ85" s="50"/>
      <c r="OXR85" s="50"/>
      <c r="OXS85" s="50"/>
      <c r="OXT85" s="50"/>
      <c r="OXU85" s="50"/>
      <c r="OXV85" s="50"/>
      <c r="OXW85" s="50"/>
      <c r="OXX85" s="50"/>
      <c r="OXY85" s="50"/>
      <c r="OXZ85" s="50"/>
      <c r="OYA85" s="50"/>
      <c r="OYB85" s="50"/>
      <c r="OYC85" s="50"/>
      <c r="OYD85" s="50"/>
      <c r="OYE85" s="50"/>
      <c r="OYF85" s="50"/>
      <c r="OYG85" s="50"/>
      <c r="OYH85" s="50"/>
      <c r="OYI85" s="50"/>
      <c r="OYJ85" s="50"/>
      <c r="OYK85" s="50"/>
      <c r="OYL85" s="50"/>
      <c r="OYM85" s="50"/>
      <c r="OYN85" s="50"/>
      <c r="OYO85" s="50"/>
      <c r="OYP85" s="50"/>
      <c r="OYQ85" s="50"/>
      <c r="OYR85" s="50"/>
      <c r="OYS85" s="50"/>
      <c r="OYT85" s="50"/>
      <c r="OYU85" s="50"/>
      <c r="OYV85" s="50"/>
      <c r="OYW85" s="50"/>
      <c r="OYX85" s="50"/>
      <c r="OYY85" s="50"/>
      <c r="OYZ85" s="50"/>
      <c r="OZA85" s="50"/>
      <c r="OZB85" s="50"/>
      <c r="OZC85" s="50"/>
      <c r="OZD85" s="50"/>
      <c r="OZE85" s="50"/>
      <c r="OZF85" s="50"/>
      <c r="OZG85" s="50"/>
      <c r="OZH85" s="50"/>
      <c r="OZI85" s="50"/>
      <c r="OZJ85" s="50"/>
      <c r="OZK85" s="50"/>
      <c r="OZL85" s="50"/>
      <c r="OZM85" s="50"/>
      <c r="OZN85" s="50"/>
      <c r="OZO85" s="50"/>
      <c r="OZP85" s="50"/>
      <c r="OZQ85" s="50"/>
      <c r="OZR85" s="50"/>
      <c r="OZS85" s="50"/>
      <c r="OZT85" s="50"/>
      <c r="OZU85" s="50"/>
      <c r="OZV85" s="50"/>
      <c r="OZW85" s="50"/>
      <c r="OZX85" s="50"/>
      <c r="OZY85" s="50"/>
      <c r="OZZ85" s="50"/>
      <c r="PAA85" s="50"/>
      <c r="PAB85" s="50"/>
      <c r="PAC85" s="50"/>
      <c r="PAD85" s="50"/>
      <c r="PAE85" s="50"/>
      <c r="PAF85" s="50"/>
      <c r="PAG85" s="50"/>
      <c r="PAH85" s="50"/>
      <c r="PAI85" s="50"/>
      <c r="PAJ85" s="50"/>
      <c r="PAK85" s="50"/>
      <c r="PAL85" s="50"/>
      <c r="PAM85" s="50"/>
      <c r="PAN85" s="50"/>
      <c r="PAO85" s="50"/>
      <c r="PAP85" s="50"/>
      <c r="PAQ85" s="50"/>
      <c r="PAR85" s="50"/>
      <c r="PAS85" s="50"/>
      <c r="PAT85" s="50"/>
      <c r="PAU85" s="50"/>
      <c r="PAV85" s="50"/>
      <c r="PAW85" s="50"/>
      <c r="PAX85" s="50"/>
      <c r="PAY85" s="50"/>
      <c r="PAZ85" s="50"/>
      <c r="PBA85" s="50"/>
      <c r="PBB85" s="50"/>
      <c r="PBC85" s="50"/>
      <c r="PBD85" s="50"/>
      <c r="PBE85" s="50"/>
      <c r="PBF85" s="50"/>
      <c r="PBG85" s="50"/>
      <c r="PBH85" s="50"/>
      <c r="PBI85" s="50"/>
      <c r="PBJ85" s="50"/>
      <c r="PBK85" s="50"/>
      <c r="PBL85" s="50"/>
      <c r="PBM85" s="50"/>
      <c r="PBN85" s="50"/>
      <c r="PBO85" s="50"/>
      <c r="PBP85" s="50"/>
      <c r="PBQ85" s="50"/>
      <c r="PBR85" s="50"/>
      <c r="PBS85" s="50"/>
      <c r="PBT85" s="50"/>
      <c r="PBU85" s="50"/>
      <c r="PBV85" s="50"/>
      <c r="PBW85" s="50"/>
      <c r="PBX85" s="50"/>
      <c r="PBY85" s="50"/>
      <c r="PBZ85" s="50"/>
      <c r="PCA85" s="50"/>
      <c r="PCB85" s="50"/>
      <c r="PCC85" s="50"/>
      <c r="PCD85" s="50"/>
      <c r="PCE85" s="50"/>
      <c r="PCF85" s="50"/>
      <c r="PCG85" s="50"/>
      <c r="PCH85" s="50"/>
      <c r="PCI85" s="50"/>
      <c r="PCJ85" s="50"/>
      <c r="PCK85" s="50"/>
      <c r="PCL85" s="50"/>
      <c r="PCM85" s="50"/>
      <c r="PCN85" s="50"/>
      <c r="PCO85" s="50"/>
      <c r="PCP85" s="50"/>
      <c r="PCQ85" s="50"/>
      <c r="PCR85" s="50"/>
      <c r="PCS85" s="50"/>
      <c r="PCT85" s="50"/>
      <c r="PCU85" s="50"/>
      <c r="PCV85" s="50"/>
      <c r="PCW85" s="50"/>
      <c r="PCX85" s="50"/>
      <c r="PCY85" s="50"/>
      <c r="PCZ85" s="50"/>
      <c r="PDA85" s="50"/>
      <c r="PDB85" s="50"/>
      <c r="PDC85" s="50"/>
      <c r="PDD85" s="50"/>
      <c r="PDE85" s="50"/>
      <c r="PDF85" s="50"/>
      <c r="PDG85" s="50"/>
      <c r="PDH85" s="50"/>
      <c r="PDI85" s="50"/>
      <c r="PDJ85" s="50"/>
      <c r="PDK85" s="50"/>
      <c r="PDL85" s="50"/>
      <c r="PDM85" s="50"/>
      <c r="PDN85" s="50"/>
      <c r="PDO85" s="50"/>
      <c r="PDP85" s="50"/>
      <c r="PDQ85" s="50"/>
      <c r="PDR85" s="50"/>
      <c r="PDS85" s="50"/>
      <c r="PDT85" s="50"/>
      <c r="PDU85" s="50"/>
      <c r="PDV85" s="50"/>
      <c r="PDW85" s="50"/>
      <c r="PDX85" s="50"/>
      <c r="PDY85" s="50"/>
      <c r="PDZ85" s="50"/>
      <c r="PEA85" s="50"/>
      <c r="PEB85" s="50"/>
      <c r="PEC85" s="50"/>
      <c r="PED85" s="50"/>
      <c r="PEE85" s="50"/>
      <c r="PEF85" s="50"/>
      <c r="PEG85" s="50"/>
      <c r="PEH85" s="50"/>
      <c r="PEI85" s="50"/>
      <c r="PEJ85" s="50"/>
      <c r="PEK85" s="50"/>
      <c r="PEL85" s="50"/>
      <c r="PEM85" s="50"/>
      <c r="PEN85" s="50"/>
      <c r="PEO85" s="50"/>
      <c r="PEP85" s="50"/>
      <c r="PEQ85" s="50"/>
      <c r="PER85" s="50"/>
      <c r="PES85" s="50"/>
      <c r="PET85" s="50"/>
      <c r="PEU85" s="50"/>
      <c r="PEV85" s="50"/>
      <c r="PEW85" s="50"/>
      <c r="PEX85" s="50"/>
      <c r="PEY85" s="50"/>
      <c r="PEZ85" s="50"/>
      <c r="PFA85" s="50"/>
      <c r="PFB85" s="50"/>
      <c r="PFC85" s="50"/>
      <c r="PFD85" s="50"/>
      <c r="PFE85" s="50"/>
      <c r="PFF85" s="50"/>
      <c r="PFG85" s="50"/>
      <c r="PFH85" s="50"/>
      <c r="PFI85" s="50"/>
      <c r="PFJ85" s="50"/>
      <c r="PFK85" s="50"/>
      <c r="PFL85" s="50"/>
      <c r="PFM85" s="50"/>
      <c r="PFN85" s="50"/>
      <c r="PFO85" s="50"/>
      <c r="PFP85" s="50"/>
      <c r="PFQ85" s="50"/>
      <c r="PFR85" s="50"/>
      <c r="PFS85" s="50"/>
      <c r="PFT85" s="50"/>
      <c r="PFU85" s="50"/>
      <c r="PFV85" s="50"/>
      <c r="PFW85" s="50"/>
      <c r="PFX85" s="50"/>
      <c r="PFY85" s="50"/>
      <c r="PFZ85" s="50"/>
      <c r="PGA85" s="50"/>
      <c r="PGB85" s="50"/>
      <c r="PGC85" s="50"/>
      <c r="PGD85" s="50"/>
      <c r="PGE85" s="50"/>
      <c r="PGF85" s="50"/>
      <c r="PGG85" s="50"/>
      <c r="PGH85" s="50"/>
      <c r="PGI85" s="50"/>
      <c r="PGJ85" s="50"/>
      <c r="PGK85" s="50"/>
      <c r="PGL85" s="50"/>
      <c r="PGM85" s="50"/>
      <c r="PGN85" s="50"/>
      <c r="PGO85" s="50"/>
      <c r="PGP85" s="50"/>
      <c r="PGQ85" s="50"/>
      <c r="PGR85" s="50"/>
      <c r="PGS85" s="50"/>
      <c r="PGT85" s="50"/>
      <c r="PGU85" s="50"/>
      <c r="PGV85" s="50"/>
      <c r="PGW85" s="50"/>
      <c r="PGX85" s="50"/>
      <c r="PGY85" s="50"/>
      <c r="PGZ85" s="50"/>
      <c r="PHA85" s="50"/>
      <c r="PHB85" s="50"/>
      <c r="PHC85" s="50"/>
      <c r="PHD85" s="50"/>
      <c r="PHE85" s="50"/>
      <c r="PHF85" s="50"/>
      <c r="PHG85" s="50"/>
      <c r="PHH85" s="50"/>
      <c r="PHI85" s="50"/>
      <c r="PHJ85" s="50"/>
      <c r="PHK85" s="50"/>
      <c r="PHL85" s="50"/>
      <c r="PHM85" s="50"/>
      <c r="PHN85" s="50"/>
      <c r="PHO85" s="50"/>
      <c r="PHP85" s="50"/>
      <c r="PHQ85" s="50"/>
      <c r="PHR85" s="50"/>
      <c r="PHS85" s="50"/>
      <c r="PHT85" s="50"/>
      <c r="PHU85" s="50"/>
      <c r="PHV85" s="50"/>
      <c r="PHW85" s="50"/>
      <c r="PHX85" s="50"/>
      <c r="PHY85" s="50"/>
      <c r="PHZ85" s="50"/>
      <c r="PIA85" s="50"/>
      <c r="PIB85" s="50"/>
      <c r="PIC85" s="50"/>
      <c r="PID85" s="50"/>
      <c r="PIE85" s="50"/>
      <c r="PIF85" s="50"/>
      <c r="PIG85" s="50"/>
      <c r="PIH85" s="50"/>
      <c r="PII85" s="50"/>
      <c r="PIJ85" s="50"/>
      <c r="PIK85" s="50"/>
      <c r="PIL85" s="50"/>
      <c r="PIM85" s="50"/>
      <c r="PIN85" s="50"/>
      <c r="PIO85" s="50"/>
      <c r="PIP85" s="50"/>
      <c r="PIQ85" s="50"/>
      <c r="PIR85" s="50"/>
      <c r="PIS85" s="50"/>
      <c r="PIT85" s="50"/>
      <c r="PIU85" s="50"/>
      <c r="PIV85" s="50"/>
      <c r="PIW85" s="50"/>
      <c r="PIX85" s="50"/>
      <c r="PIY85" s="50"/>
      <c r="PIZ85" s="50"/>
      <c r="PJA85" s="50"/>
      <c r="PJB85" s="50"/>
      <c r="PJC85" s="50"/>
      <c r="PJD85" s="50"/>
      <c r="PJE85" s="50"/>
      <c r="PJF85" s="50"/>
      <c r="PJG85" s="50"/>
      <c r="PJH85" s="50"/>
      <c r="PJI85" s="50"/>
      <c r="PJJ85" s="50"/>
      <c r="PJK85" s="50"/>
      <c r="PJL85" s="50"/>
      <c r="PJM85" s="50"/>
      <c r="PJN85" s="50"/>
      <c r="PJO85" s="50"/>
      <c r="PJP85" s="50"/>
      <c r="PJQ85" s="50"/>
      <c r="PJR85" s="50"/>
      <c r="PJS85" s="50"/>
      <c r="PJT85" s="50"/>
      <c r="PJU85" s="50"/>
      <c r="PJV85" s="50"/>
      <c r="PJW85" s="50"/>
      <c r="PJX85" s="50"/>
      <c r="PJY85" s="50"/>
      <c r="PJZ85" s="50"/>
      <c r="PKA85" s="50"/>
      <c r="PKB85" s="50"/>
      <c r="PKC85" s="50"/>
      <c r="PKD85" s="50"/>
      <c r="PKE85" s="50"/>
      <c r="PKF85" s="50"/>
      <c r="PKG85" s="50"/>
      <c r="PKH85" s="50"/>
      <c r="PKI85" s="50"/>
      <c r="PKJ85" s="50"/>
      <c r="PKK85" s="50"/>
      <c r="PKL85" s="50"/>
      <c r="PKM85" s="50"/>
      <c r="PKN85" s="50"/>
      <c r="PKO85" s="50"/>
      <c r="PKP85" s="50"/>
      <c r="PKQ85" s="50"/>
      <c r="PKR85" s="50"/>
      <c r="PKS85" s="50"/>
      <c r="PKT85" s="50"/>
      <c r="PKU85" s="50"/>
      <c r="PKV85" s="50"/>
      <c r="PKW85" s="50"/>
      <c r="PKX85" s="50"/>
      <c r="PKY85" s="50"/>
      <c r="PKZ85" s="50"/>
      <c r="PLA85" s="50"/>
      <c r="PLB85" s="50"/>
      <c r="PLC85" s="50"/>
      <c r="PLD85" s="50"/>
      <c r="PLE85" s="50"/>
      <c r="PLF85" s="50"/>
      <c r="PLG85" s="50"/>
      <c r="PLH85" s="50"/>
      <c r="PLI85" s="50"/>
      <c r="PLJ85" s="50"/>
      <c r="PLK85" s="50"/>
      <c r="PLL85" s="50"/>
      <c r="PLM85" s="50"/>
      <c r="PLN85" s="50"/>
      <c r="PLO85" s="50"/>
      <c r="PLP85" s="50"/>
      <c r="PLQ85" s="50"/>
      <c r="PLR85" s="50"/>
      <c r="PLS85" s="50"/>
      <c r="PLT85" s="50"/>
      <c r="PLU85" s="50"/>
      <c r="PLV85" s="50"/>
      <c r="PLW85" s="50"/>
      <c r="PLX85" s="50"/>
      <c r="PLY85" s="50"/>
      <c r="PLZ85" s="50"/>
      <c r="PMA85" s="50"/>
      <c r="PMB85" s="50"/>
      <c r="PMC85" s="50"/>
      <c r="PMD85" s="50"/>
      <c r="PME85" s="50"/>
      <c r="PMF85" s="50"/>
      <c r="PMG85" s="50"/>
      <c r="PMH85" s="50"/>
      <c r="PMI85" s="50"/>
      <c r="PMJ85" s="50"/>
      <c r="PMK85" s="50"/>
      <c r="PML85" s="50"/>
      <c r="PMM85" s="50"/>
      <c r="PMN85" s="50"/>
      <c r="PMO85" s="50"/>
      <c r="PMP85" s="50"/>
      <c r="PMQ85" s="50"/>
      <c r="PMR85" s="50"/>
      <c r="PMS85" s="50"/>
      <c r="PMT85" s="50"/>
      <c r="PMU85" s="50"/>
      <c r="PMV85" s="50"/>
      <c r="PMW85" s="50"/>
      <c r="PMX85" s="50"/>
      <c r="PMY85" s="50"/>
      <c r="PMZ85" s="50"/>
      <c r="PNA85" s="50"/>
      <c r="PNB85" s="50"/>
      <c r="PNC85" s="50"/>
      <c r="PND85" s="50"/>
      <c r="PNE85" s="50"/>
      <c r="PNF85" s="50"/>
      <c r="PNG85" s="50"/>
      <c r="PNH85" s="50"/>
      <c r="PNI85" s="50"/>
      <c r="PNJ85" s="50"/>
      <c r="PNK85" s="50"/>
      <c r="PNL85" s="50"/>
      <c r="PNM85" s="50"/>
      <c r="PNN85" s="50"/>
      <c r="PNO85" s="50"/>
      <c r="PNP85" s="50"/>
      <c r="PNQ85" s="50"/>
      <c r="PNR85" s="50"/>
      <c r="PNS85" s="50"/>
      <c r="PNT85" s="50"/>
      <c r="PNU85" s="50"/>
      <c r="PNV85" s="50"/>
      <c r="PNW85" s="50"/>
      <c r="PNX85" s="50"/>
      <c r="PNY85" s="50"/>
      <c r="PNZ85" s="50"/>
      <c r="POA85" s="50"/>
      <c r="POB85" s="50"/>
      <c r="POC85" s="50"/>
      <c r="POD85" s="50"/>
      <c r="POE85" s="50"/>
      <c r="POF85" s="50"/>
      <c r="POG85" s="50"/>
      <c r="POH85" s="50"/>
      <c r="POI85" s="50"/>
      <c r="POJ85" s="50"/>
      <c r="POK85" s="50"/>
      <c r="POL85" s="50"/>
      <c r="POM85" s="50"/>
      <c r="PON85" s="50"/>
      <c r="POO85" s="50"/>
      <c r="POP85" s="50"/>
      <c r="POQ85" s="50"/>
      <c r="POR85" s="50"/>
      <c r="POS85" s="50"/>
      <c r="POT85" s="50"/>
      <c r="POU85" s="50"/>
      <c r="POV85" s="50"/>
      <c r="POW85" s="50"/>
      <c r="POX85" s="50"/>
      <c r="POY85" s="50"/>
      <c r="POZ85" s="50"/>
      <c r="PPA85" s="50"/>
      <c r="PPB85" s="50"/>
      <c r="PPC85" s="50"/>
      <c r="PPD85" s="50"/>
      <c r="PPE85" s="50"/>
      <c r="PPF85" s="50"/>
      <c r="PPG85" s="50"/>
      <c r="PPH85" s="50"/>
      <c r="PPI85" s="50"/>
      <c r="PPJ85" s="50"/>
      <c r="PPK85" s="50"/>
      <c r="PPL85" s="50"/>
      <c r="PPM85" s="50"/>
      <c r="PPN85" s="50"/>
      <c r="PPO85" s="50"/>
      <c r="PPP85" s="50"/>
      <c r="PPQ85" s="50"/>
      <c r="PPR85" s="50"/>
      <c r="PPS85" s="50"/>
      <c r="PPT85" s="50"/>
      <c r="PPU85" s="50"/>
      <c r="PPV85" s="50"/>
      <c r="PPW85" s="50"/>
      <c r="PPX85" s="50"/>
      <c r="PPY85" s="50"/>
      <c r="PPZ85" s="50"/>
      <c r="PQA85" s="50"/>
      <c r="PQB85" s="50"/>
      <c r="PQC85" s="50"/>
      <c r="PQD85" s="50"/>
      <c r="PQE85" s="50"/>
      <c r="PQF85" s="50"/>
      <c r="PQG85" s="50"/>
      <c r="PQH85" s="50"/>
      <c r="PQI85" s="50"/>
      <c r="PQJ85" s="50"/>
      <c r="PQK85" s="50"/>
      <c r="PQL85" s="50"/>
      <c r="PQM85" s="50"/>
      <c r="PQN85" s="50"/>
      <c r="PQO85" s="50"/>
      <c r="PQP85" s="50"/>
      <c r="PQQ85" s="50"/>
      <c r="PQR85" s="50"/>
      <c r="PQS85" s="50"/>
      <c r="PQT85" s="50"/>
      <c r="PQU85" s="50"/>
      <c r="PQV85" s="50"/>
      <c r="PQW85" s="50"/>
      <c r="PQX85" s="50"/>
      <c r="PQY85" s="50"/>
      <c r="PQZ85" s="50"/>
      <c r="PRA85" s="50"/>
      <c r="PRB85" s="50"/>
      <c r="PRC85" s="50"/>
      <c r="PRD85" s="50"/>
      <c r="PRE85" s="50"/>
      <c r="PRF85" s="50"/>
      <c r="PRG85" s="50"/>
      <c r="PRH85" s="50"/>
      <c r="PRI85" s="50"/>
      <c r="PRJ85" s="50"/>
      <c r="PRK85" s="50"/>
      <c r="PRL85" s="50"/>
      <c r="PRM85" s="50"/>
      <c r="PRN85" s="50"/>
      <c r="PRO85" s="50"/>
      <c r="PRP85" s="50"/>
      <c r="PRQ85" s="50"/>
      <c r="PRR85" s="50"/>
      <c r="PRS85" s="50"/>
      <c r="PRT85" s="50"/>
      <c r="PRU85" s="50"/>
      <c r="PRV85" s="50"/>
      <c r="PRW85" s="50"/>
      <c r="PRX85" s="50"/>
      <c r="PRY85" s="50"/>
      <c r="PRZ85" s="50"/>
      <c r="PSA85" s="50"/>
      <c r="PSB85" s="50"/>
      <c r="PSC85" s="50"/>
      <c r="PSD85" s="50"/>
      <c r="PSE85" s="50"/>
      <c r="PSF85" s="50"/>
      <c r="PSG85" s="50"/>
      <c r="PSH85" s="50"/>
      <c r="PSI85" s="50"/>
      <c r="PSJ85" s="50"/>
      <c r="PSK85" s="50"/>
      <c r="PSL85" s="50"/>
      <c r="PSM85" s="50"/>
      <c r="PSN85" s="50"/>
      <c r="PSO85" s="50"/>
      <c r="PSP85" s="50"/>
      <c r="PSQ85" s="50"/>
      <c r="PSR85" s="50"/>
      <c r="PSS85" s="50"/>
      <c r="PST85" s="50"/>
      <c r="PSU85" s="50"/>
      <c r="PSV85" s="50"/>
      <c r="PSW85" s="50"/>
      <c r="PSX85" s="50"/>
      <c r="PSY85" s="50"/>
      <c r="PSZ85" s="50"/>
      <c r="PTA85" s="50"/>
      <c r="PTB85" s="50"/>
      <c r="PTC85" s="50"/>
      <c r="PTD85" s="50"/>
      <c r="PTE85" s="50"/>
      <c r="PTF85" s="50"/>
      <c r="PTG85" s="50"/>
      <c r="PTH85" s="50"/>
      <c r="PTI85" s="50"/>
      <c r="PTJ85" s="50"/>
      <c r="PTK85" s="50"/>
      <c r="PTL85" s="50"/>
      <c r="PTM85" s="50"/>
      <c r="PTN85" s="50"/>
      <c r="PTO85" s="50"/>
      <c r="PTP85" s="50"/>
      <c r="PTQ85" s="50"/>
      <c r="PTR85" s="50"/>
      <c r="PTS85" s="50"/>
      <c r="PTT85" s="50"/>
      <c r="PTU85" s="50"/>
      <c r="PTV85" s="50"/>
      <c r="PTW85" s="50"/>
      <c r="PTX85" s="50"/>
      <c r="PTY85" s="50"/>
      <c r="PTZ85" s="50"/>
      <c r="PUA85" s="50"/>
      <c r="PUB85" s="50"/>
      <c r="PUC85" s="50"/>
      <c r="PUD85" s="50"/>
      <c r="PUE85" s="50"/>
      <c r="PUF85" s="50"/>
      <c r="PUG85" s="50"/>
      <c r="PUH85" s="50"/>
      <c r="PUI85" s="50"/>
      <c r="PUJ85" s="50"/>
      <c r="PUK85" s="50"/>
      <c r="PUL85" s="50"/>
      <c r="PUM85" s="50"/>
      <c r="PUN85" s="50"/>
      <c r="PUO85" s="50"/>
      <c r="PUP85" s="50"/>
      <c r="PUQ85" s="50"/>
      <c r="PUR85" s="50"/>
      <c r="PUS85" s="50"/>
      <c r="PUT85" s="50"/>
      <c r="PUU85" s="50"/>
      <c r="PUV85" s="50"/>
      <c r="PUW85" s="50"/>
      <c r="PUX85" s="50"/>
      <c r="PUY85" s="50"/>
      <c r="PUZ85" s="50"/>
      <c r="PVA85" s="50"/>
      <c r="PVB85" s="50"/>
      <c r="PVC85" s="50"/>
      <c r="PVD85" s="50"/>
      <c r="PVE85" s="50"/>
      <c r="PVF85" s="50"/>
      <c r="PVG85" s="50"/>
      <c r="PVH85" s="50"/>
      <c r="PVI85" s="50"/>
      <c r="PVJ85" s="50"/>
      <c r="PVK85" s="50"/>
      <c r="PVL85" s="50"/>
      <c r="PVM85" s="50"/>
      <c r="PVN85" s="50"/>
      <c r="PVO85" s="50"/>
      <c r="PVP85" s="50"/>
      <c r="PVQ85" s="50"/>
      <c r="PVR85" s="50"/>
      <c r="PVS85" s="50"/>
      <c r="PVT85" s="50"/>
      <c r="PVU85" s="50"/>
      <c r="PVV85" s="50"/>
      <c r="PVW85" s="50"/>
      <c r="PVX85" s="50"/>
      <c r="PVY85" s="50"/>
      <c r="PVZ85" s="50"/>
      <c r="PWA85" s="50"/>
      <c r="PWB85" s="50"/>
      <c r="PWC85" s="50"/>
      <c r="PWD85" s="50"/>
      <c r="PWE85" s="50"/>
      <c r="PWF85" s="50"/>
      <c r="PWG85" s="50"/>
      <c r="PWH85" s="50"/>
      <c r="PWI85" s="50"/>
      <c r="PWJ85" s="50"/>
      <c r="PWK85" s="50"/>
      <c r="PWL85" s="50"/>
      <c r="PWM85" s="50"/>
      <c r="PWN85" s="50"/>
      <c r="PWO85" s="50"/>
      <c r="PWP85" s="50"/>
      <c r="PWQ85" s="50"/>
      <c r="PWR85" s="50"/>
      <c r="PWS85" s="50"/>
      <c r="PWT85" s="50"/>
      <c r="PWU85" s="50"/>
      <c r="PWV85" s="50"/>
      <c r="PWW85" s="50"/>
      <c r="PWX85" s="50"/>
      <c r="PWY85" s="50"/>
      <c r="PWZ85" s="50"/>
      <c r="PXA85" s="50"/>
      <c r="PXB85" s="50"/>
      <c r="PXC85" s="50"/>
      <c r="PXD85" s="50"/>
      <c r="PXE85" s="50"/>
      <c r="PXF85" s="50"/>
      <c r="PXG85" s="50"/>
      <c r="PXH85" s="50"/>
      <c r="PXI85" s="50"/>
      <c r="PXJ85" s="50"/>
      <c r="PXK85" s="50"/>
      <c r="PXL85" s="50"/>
      <c r="PXM85" s="50"/>
      <c r="PXN85" s="50"/>
      <c r="PXO85" s="50"/>
      <c r="PXP85" s="50"/>
      <c r="PXQ85" s="50"/>
      <c r="PXR85" s="50"/>
      <c r="PXS85" s="50"/>
      <c r="PXT85" s="50"/>
      <c r="PXU85" s="50"/>
      <c r="PXV85" s="50"/>
      <c r="PXW85" s="50"/>
      <c r="PXX85" s="50"/>
      <c r="PXY85" s="50"/>
      <c r="PXZ85" s="50"/>
      <c r="PYA85" s="50"/>
      <c r="PYB85" s="50"/>
      <c r="PYC85" s="50"/>
      <c r="PYD85" s="50"/>
      <c r="PYE85" s="50"/>
      <c r="PYF85" s="50"/>
      <c r="PYG85" s="50"/>
      <c r="PYH85" s="50"/>
      <c r="PYI85" s="50"/>
      <c r="PYJ85" s="50"/>
      <c r="PYK85" s="50"/>
      <c r="PYL85" s="50"/>
      <c r="PYM85" s="50"/>
      <c r="PYN85" s="50"/>
      <c r="PYO85" s="50"/>
      <c r="PYP85" s="50"/>
      <c r="PYQ85" s="50"/>
      <c r="PYR85" s="50"/>
      <c r="PYS85" s="50"/>
      <c r="PYT85" s="50"/>
      <c r="PYU85" s="50"/>
      <c r="PYV85" s="50"/>
      <c r="PYW85" s="50"/>
      <c r="PYX85" s="50"/>
      <c r="PYY85" s="50"/>
      <c r="PYZ85" s="50"/>
      <c r="PZA85" s="50"/>
      <c r="PZB85" s="50"/>
      <c r="PZC85" s="50"/>
      <c r="PZD85" s="50"/>
      <c r="PZE85" s="50"/>
      <c r="PZF85" s="50"/>
      <c r="PZG85" s="50"/>
      <c r="PZH85" s="50"/>
      <c r="PZI85" s="50"/>
      <c r="PZJ85" s="50"/>
      <c r="PZK85" s="50"/>
      <c r="PZL85" s="50"/>
      <c r="PZM85" s="50"/>
      <c r="PZN85" s="50"/>
      <c r="PZO85" s="50"/>
      <c r="PZP85" s="50"/>
      <c r="PZQ85" s="50"/>
      <c r="PZR85" s="50"/>
      <c r="PZS85" s="50"/>
      <c r="PZT85" s="50"/>
      <c r="PZU85" s="50"/>
      <c r="PZV85" s="50"/>
      <c r="PZW85" s="50"/>
      <c r="PZX85" s="50"/>
      <c r="PZY85" s="50"/>
      <c r="PZZ85" s="50"/>
      <c r="QAA85" s="50"/>
      <c r="QAB85" s="50"/>
      <c r="QAC85" s="50"/>
      <c r="QAD85" s="50"/>
      <c r="QAE85" s="50"/>
      <c r="QAF85" s="50"/>
      <c r="QAG85" s="50"/>
      <c r="QAH85" s="50"/>
      <c r="QAI85" s="50"/>
      <c r="QAJ85" s="50"/>
      <c r="QAK85" s="50"/>
      <c r="QAL85" s="50"/>
      <c r="QAM85" s="50"/>
      <c r="QAN85" s="50"/>
      <c r="QAO85" s="50"/>
      <c r="QAP85" s="50"/>
      <c r="QAQ85" s="50"/>
      <c r="QAR85" s="50"/>
      <c r="QAS85" s="50"/>
      <c r="QAT85" s="50"/>
      <c r="QAU85" s="50"/>
      <c r="QAV85" s="50"/>
      <c r="QAW85" s="50"/>
      <c r="QAX85" s="50"/>
      <c r="QAY85" s="50"/>
      <c r="QAZ85" s="50"/>
      <c r="QBA85" s="50"/>
      <c r="QBB85" s="50"/>
      <c r="QBC85" s="50"/>
      <c r="QBD85" s="50"/>
      <c r="QBE85" s="50"/>
      <c r="QBF85" s="50"/>
      <c r="QBG85" s="50"/>
      <c r="QBH85" s="50"/>
      <c r="QBI85" s="50"/>
      <c r="QBJ85" s="50"/>
      <c r="QBK85" s="50"/>
      <c r="QBL85" s="50"/>
      <c r="QBM85" s="50"/>
      <c r="QBN85" s="50"/>
      <c r="QBO85" s="50"/>
      <c r="QBP85" s="50"/>
      <c r="QBQ85" s="50"/>
      <c r="QBR85" s="50"/>
      <c r="QBS85" s="50"/>
      <c r="QBT85" s="50"/>
      <c r="QBU85" s="50"/>
      <c r="QBV85" s="50"/>
      <c r="QBW85" s="50"/>
      <c r="QBX85" s="50"/>
      <c r="QBY85" s="50"/>
      <c r="QBZ85" s="50"/>
      <c r="QCA85" s="50"/>
      <c r="QCB85" s="50"/>
      <c r="QCC85" s="50"/>
      <c r="QCD85" s="50"/>
      <c r="QCE85" s="50"/>
      <c r="QCF85" s="50"/>
      <c r="QCG85" s="50"/>
      <c r="QCH85" s="50"/>
      <c r="QCI85" s="50"/>
      <c r="QCJ85" s="50"/>
      <c r="QCK85" s="50"/>
      <c r="QCL85" s="50"/>
      <c r="QCM85" s="50"/>
      <c r="QCN85" s="50"/>
      <c r="QCO85" s="50"/>
      <c r="QCP85" s="50"/>
      <c r="QCQ85" s="50"/>
      <c r="QCR85" s="50"/>
      <c r="QCS85" s="50"/>
      <c r="QCT85" s="50"/>
      <c r="QCU85" s="50"/>
      <c r="QCV85" s="50"/>
      <c r="QCW85" s="50"/>
      <c r="QCX85" s="50"/>
      <c r="QCY85" s="50"/>
      <c r="QCZ85" s="50"/>
      <c r="QDA85" s="50"/>
      <c r="QDB85" s="50"/>
      <c r="QDC85" s="50"/>
      <c r="QDD85" s="50"/>
      <c r="QDE85" s="50"/>
      <c r="QDF85" s="50"/>
      <c r="QDG85" s="50"/>
      <c r="QDH85" s="50"/>
      <c r="QDI85" s="50"/>
      <c r="QDJ85" s="50"/>
      <c r="QDK85" s="50"/>
      <c r="QDL85" s="50"/>
      <c r="QDM85" s="50"/>
      <c r="QDN85" s="50"/>
      <c r="QDO85" s="50"/>
      <c r="QDP85" s="50"/>
      <c r="QDQ85" s="50"/>
      <c r="QDR85" s="50"/>
      <c r="QDS85" s="50"/>
      <c r="QDT85" s="50"/>
      <c r="QDU85" s="50"/>
      <c r="QDV85" s="50"/>
      <c r="QDW85" s="50"/>
      <c r="QDX85" s="50"/>
      <c r="QDY85" s="50"/>
      <c r="QDZ85" s="50"/>
      <c r="QEA85" s="50"/>
      <c r="QEB85" s="50"/>
      <c r="QEC85" s="50"/>
      <c r="QED85" s="50"/>
      <c r="QEE85" s="50"/>
      <c r="QEF85" s="50"/>
      <c r="QEG85" s="50"/>
      <c r="QEH85" s="50"/>
      <c r="QEI85" s="50"/>
      <c r="QEJ85" s="50"/>
      <c r="QEK85" s="50"/>
      <c r="QEL85" s="50"/>
      <c r="QEM85" s="50"/>
      <c r="QEN85" s="50"/>
      <c r="QEO85" s="50"/>
      <c r="QEP85" s="50"/>
      <c r="QEQ85" s="50"/>
      <c r="QER85" s="50"/>
      <c r="QES85" s="50"/>
      <c r="QET85" s="50"/>
      <c r="QEU85" s="50"/>
      <c r="QEV85" s="50"/>
      <c r="QEW85" s="50"/>
      <c r="QEX85" s="50"/>
      <c r="QEY85" s="50"/>
      <c r="QEZ85" s="50"/>
      <c r="QFA85" s="50"/>
      <c r="QFB85" s="50"/>
      <c r="QFC85" s="50"/>
      <c r="QFD85" s="50"/>
      <c r="QFE85" s="50"/>
      <c r="QFF85" s="50"/>
      <c r="QFG85" s="50"/>
      <c r="QFH85" s="50"/>
      <c r="QFI85" s="50"/>
      <c r="QFJ85" s="50"/>
      <c r="QFK85" s="50"/>
      <c r="QFL85" s="50"/>
      <c r="QFM85" s="50"/>
      <c r="QFN85" s="50"/>
      <c r="QFO85" s="50"/>
      <c r="QFP85" s="50"/>
      <c r="QFQ85" s="50"/>
      <c r="QFR85" s="50"/>
      <c r="QFS85" s="50"/>
      <c r="QFT85" s="50"/>
      <c r="QFU85" s="50"/>
      <c r="QFV85" s="50"/>
      <c r="QFW85" s="50"/>
      <c r="QFX85" s="50"/>
      <c r="QFY85" s="50"/>
      <c r="QFZ85" s="50"/>
      <c r="QGA85" s="50"/>
      <c r="QGB85" s="50"/>
      <c r="QGC85" s="50"/>
      <c r="QGD85" s="50"/>
      <c r="QGE85" s="50"/>
      <c r="QGF85" s="50"/>
      <c r="QGG85" s="50"/>
      <c r="QGH85" s="50"/>
      <c r="QGI85" s="50"/>
      <c r="QGJ85" s="50"/>
      <c r="QGK85" s="50"/>
      <c r="QGL85" s="50"/>
      <c r="QGM85" s="50"/>
      <c r="QGN85" s="50"/>
      <c r="QGO85" s="50"/>
      <c r="QGP85" s="50"/>
      <c r="QGQ85" s="50"/>
      <c r="QGR85" s="50"/>
      <c r="QGS85" s="50"/>
      <c r="QGT85" s="50"/>
      <c r="QGU85" s="50"/>
      <c r="QGV85" s="50"/>
      <c r="QGW85" s="50"/>
      <c r="QGX85" s="50"/>
      <c r="QGY85" s="50"/>
      <c r="QGZ85" s="50"/>
      <c r="QHA85" s="50"/>
      <c r="QHB85" s="50"/>
      <c r="QHC85" s="50"/>
      <c r="QHD85" s="50"/>
      <c r="QHE85" s="50"/>
      <c r="QHF85" s="50"/>
      <c r="QHG85" s="50"/>
      <c r="QHH85" s="50"/>
      <c r="QHI85" s="50"/>
      <c r="QHJ85" s="50"/>
      <c r="QHK85" s="50"/>
      <c r="QHL85" s="50"/>
      <c r="QHM85" s="50"/>
      <c r="QHN85" s="50"/>
      <c r="QHO85" s="50"/>
      <c r="QHP85" s="50"/>
      <c r="QHQ85" s="50"/>
      <c r="QHR85" s="50"/>
      <c r="QHS85" s="50"/>
      <c r="QHT85" s="50"/>
      <c r="QHU85" s="50"/>
      <c r="QHV85" s="50"/>
      <c r="QHW85" s="50"/>
      <c r="QHX85" s="50"/>
      <c r="QHY85" s="50"/>
      <c r="QHZ85" s="50"/>
      <c r="QIA85" s="50"/>
      <c r="QIB85" s="50"/>
      <c r="QIC85" s="50"/>
      <c r="QID85" s="50"/>
      <c r="QIE85" s="50"/>
      <c r="QIF85" s="50"/>
      <c r="QIG85" s="50"/>
      <c r="QIH85" s="50"/>
      <c r="QII85" s="50"/>
      <c r="QIJ85" s="50"/>
      <c r="QIK85" s="50"/>
      <c r="QIL85" s="50"/>
      <c r="QIM85" s="50"/>
      <c r="QIN85" s="50"/>
      <c r="QIO85" s="50"/>
      <c r="QIP85" s="50"/>
      <c r="QIQ85" s="50"/>
      <c r="QIR85" s="50"/>
      <c r="QIS85" s="50"/>
      <c r="QIT85" s="50"/>
      <c r="QIU85" s="50"/>
      <c r="QIV85" s="50"/>
      <c r="QIW85" s="50"/>
      <c r="QIX85" s="50"/>
      <c r="QIY85" s="50"/>
      <c r="QIZ85" s="50"/>
      <c r="QJA85" s="50"/>
      <c r="QJB85" s="50"/>
      <c r="QJC85" s="50"/>
      <c r="QJD85" s="50"/>
      <c r="QJE85" s="50"/>
      <c r="QJF85" s="50"/>
      <c r="QJG85" s="50"/>
      <c r="QJH85" s="50"/>
      <c r="QJI85" s="50"/>
      <c r="QJJ85" s="50"/>
      <c r="QJK85" s="50"/>
      <c r="QJL85" s="50"/>
      <c r="QJM85" s="50"/>
      <c r="QJN85" s="50"/>
      <c r="QJO85" s="50"/>
      <c r="QJP85" s="50"/>
      <c r="QJQ85" s="50"/>
      <c r="QJR85" s="50"/>
      <c r="QJS85" s="50"/>
      <c r="QJT85" s="50"/>
      <c r="QJU85" s="50"/>
      <c r="QJV85" s="50"/>
      <c r="QJW85" s="50"/>
      <c r="QJX85" s="50"/>
      <c r="QJY85" s="50"/>
      <c r="QJZ85" s="50"/>
      <c r="QKA85" s="50"/>
      <c r="QKB85" s="50"/>
      <c r="QKC85" s="50"/>
      <c r="QKD85" s="50"/>
      <c r="QKE85" s="50"/>
      <c r="QKF85" s="50"/>
      <c r="QKG85" s="50"/>
      <c r="QKH85" s="50"/>
      <c r="QKI85" s="50"/>
      <c r="QKJ85" s="50"/>
      <c r="QKK85" s="50"/>
      <c r="QKL85" s="50"/>
      <c r="QKM85" s="50"/>
      <c r="QKN85" s="50"/>
      <c r="QKO85" s="50"/>
      <c r="QKP85" s="50"/>
      <c r="QKQ85" s="50"/>
      <c r="QKR85" s="50"/>
      <c r="QKS85" s="50"/>
      <c r="QKT85" s="50"/>
      <c r="QKU85" s="50"/>
      <c r="QKV85" s="50"/>
      <c r="QKW85" s="50"/>
      <c r="QKX85" s="50"/>
      <c r="QKY85" s="50"/>
      <c r="QKZ85" s="50"/>
      <c r="QLA85" s="50"/>
      <c r="QLB85" s="50"/>
      <c r="QLC85" s="50"/>
      <c r="QLD85" s="50"/>
      <c r="QLE85" s="50"/>
      <c r="QLF85" s="50"/>
      <c r="QLG85" s="50"/>
      <c r="QLH85" s="50"/>
      <c r="QLI85" s="50"/>
      <c r="QLJ85" s="50"/>
      <c r="QLK85" s="50"/>
      <c r="QLL85" s="50"/>
      <c r="QLM85" s="50"/>
      <c r="QLN85" s="50"/>
      <c r="QLO85" s="50"/>
      <c r="QLP85" s="50"/>
      <c r="QLQ85" s="50"/>
      <c r="QLR85" s="50"/>
      <c r="QLS85" s="50"/>
      <c r="QLT85" s="50"/>
      <c r="QLU85" s="50"/>
      <c r="QLV85" s="50"/>
      <c r="QLW85" s="50"/>
      <c r="QLX85" s="50"/>
      <c r="QLY85" s="50"/>
      <c r="QLZ85" s="50"/>
      <c r="QMA85" s="50"/>
      <c r="QMB85" s="50"/>
      <c r="QMC85" s="50"/>
      <c r="QMD85" s="50"/>
      <c r="QME85" s="50"/>
      <c r="QMF85" s="50"/>
      <c r="QMG85" s="50"/>
      <c r="QMH85" s="50"/>
      <c r="QMI85" s="50"/>
      <c r="QMJ85" s="50"/>
      <c r="QMK85" s="50"/>
      <c r="QML85" s="50"/>
      <c r="QMM85" s="50"/>
      <c r="QMN85" s="50"/>
      <c r="QMO85" s="50"/>
      <c r="QMP85" s="50"/>
      <c r="QMQ85" s="50"/>
      <c r="QMR85" s="50"/>
      <c r="QMS85" s="50"/>
      <c r="QMT85" s="50"/>
      <c r="QMU85" s="50"/>
      <c r="QMV85" s="50"/>
      <c r="QMW85" s="50"/>
      <c r="QMX85" s="50"/>
      <c r="QMY85" s="50"/>
      <c r="QMZ85" s="50"/>
      <c r="QNA85" s="50"/>
      <c r="QNB85" s="50"/>
      <c r="QNC85" s="50"/>
      <c r="QND85" s="50"/>
      <c r="QNE85" s="50"/>
      <c r="QNF85" s="50"/>
      <c r="QNG85" s="50"/>
      <c r="QNH85" s="50"/>
      <c r="QNI85" s="50"/>
      <c r="QNJ85" s="50"/>
      <c r="QNK85" s="50"/>
      <c r="QNL85" s="50"/>
      <c r="QNM85" s="50"/>
      <c r="QNN85" s="50"/>
      <c r="QNO85" s="50"/>
      <c r="QNP85" s="50"/>
      <c r="QNQ85" s="50"/>
      <c r="QNR85" s="50"/>
      <c r="QNS85" s="50"/>
      <c r="QNT85" s="50"/>
      <c r="QNU85" s="50"/>
      <c r="QNV85" s="50"/>
      <c r="QNW85" s="50"/>
      <c r="QNX85" s="50"/>
      <c r="QNY85" s="50"/>
      <c r="QNZ85" s="50"/>
      <c r="QOA85" s="50"/>
      <c r="QOB85" s="50"/>
      <c r="QOC85" s="50"/>
      <c r="QOD85" s="50"/>
      <c r="QOE85" s="50"/>
      <c r="QOF85" s="50"/>
      <c r="QOG85" s="50"/>
      <c r="QOH85" s="50"/>
      <c r="QOI85" s="50"/>
      <c r="QOJ85" s="50"/>
      <c r="QOK85" s="50"/>
      <c r="QOL85" s="50"/>
      <c r="QOM85" s="50"/>
      <c r="QON85" s="50"/>
      <c r="QOO85" s="50"/>
      <c r="QOP85" s="50"/>
      <c r="QOQ85" s="50"/>
      <c r="QOR85" s="50"/>
      <c r="QOS85" s="50"/>
      <c r="QOT85" s="50"/>
      <c r="QOU85" s="50"/>
      <c r="QOV85" s="50"/>
      <c r="QOW85" s="50"/>
      <c r="QOX85" s="50"/>
      <c r="QOY85" s="50"/>
      <c r="QOZ85" s="50"/>
      <c r="QPA85" s="50"/>
      <c r="QPB85" s="50"/>
      <c r="QPC85" s="50"/>
      <c r="QPD85" s="50"/>
      <c r="QPE85" s="50"/>
      <c r="QPF85" s="50"/>
      <c r="QPG85" s="50"/>
      <c r="QPH85" s="50"/>
      <c r="QPI85" s="50"/>
      <c r="QPJ85" s="50"/>
      <c r="QPK85" s="50"/>
      <c r="QPL85" s="50"/>
      <c r="QPM85" s="50"/>
      <c r="QPN85" s="50"/>
      <c r="QPO85" s="50"/>
      <c r="QPP85" s="50"/>
      <c r="QPQ85" s="50"/>
      <c r="QPR85" s="50"/>
      <c r="QPS85" s="50"/>
      <c r="QPT85" s="50"/>
      <c r="QPU85" s="50"/>
      <c r="QPV85" s="50"/>
      <c r="QPW85" s="50"/>
      <c r="QPX85" s="50"/>
      <c r="QPY85" s="50"/>
      <c r="QPZ85" s="50"/>
      <c r="QQA85" s="50"/>
      <c r="QQB85" s="50"/>
      <c r="QQC85" s="50"/>
      <c r="QQD85" s="50"/>
      <c r="QQE85" s="50"/>
      <c r="QQF85" s="50"/>
      <c r="QQG85" s="50"/>
      <c r="QQH85" s="50"/>
      <c r="QQI85" s="50"/>
      <c r="QQJ85" s="50"/>
      <c r="QQK85" s="50"/>
      <c r="QQL85" s="50"/>
      <c r="QQM85" s="50"/>
      <c r="QQN85" s="50"/>
      <c r="QQO85" s="50"/>
      <c r="QQP85" s="50"/>
      <c r="QQQ85" s="50"/>
      <c r="QQR85" s="50"/>
      <c r="QQS85" s="50"/>
      <c r="QQT85" s="50"/>
      <c r="QQU85" s="50"/>
      <c r="QQV85" s="50"/>
      <c r="QQW85" s="50"/>
      <c r="QQX85" s="50"/>
      <c r="QQY85" s="50"/>
      <c r="QQZ85" s="50"/>
      <c r="QRA85" s="50"/>
      <c r="QRB85" s="50"/>
      <c r="QRC85" s="50"/>
      <c r="QRD85" s="50"/>
      <c r="QRE85" s="50"/>
      <c r="QRF85" s="50"/>
      <c r="QRG85" s="50"/>
      <c r="QRH85" s="50"/>
      <c r="QRI85" s="50"/>
      <c r="QRJ85" s="50"/>
      <c r="QRK85" s="50"/>
      <c r="QRL85" s="50"/>
      <c r="QRM85" s="50"/>
      <c r="QRN85" s="50"/>
      <c r="QRO85" s="50"/>
      <c r="QRP85" s="50"/>
      <c r="QRQ85" s="50"/>
      <c r="QRR85" s="50"/>
      <c r="QRS85" s="50"/>
      <c r="QRT85" s="50"/>
      <c r="QRU85" s="50"/>
      <c r="QRV85" s="50"/>
      <c r="QRW85" s="50"/>
      <c r="QRX85" s="50"/>
      <c r="QRY85" s="50"/>
      <c r="QRZ85" s="50"/>
      <c r="QSA85" s="50"/>
      <c r="QSB85" s="50"/>
      <c r="QSC85" s="50"/>
      <c r="QSD85" s="50"/>
      <c r="QSE85" s="50"/>
      <c r="QSF85" s="50"/>
      <c r="QSG85" s="50"/>
      <c r="QSH85" s="50"/>
      <c r="QSI85" s="50"/>
      <c r="QSJ85" s="50"/>
      <c r="QSK85" s="50"/>
      <c r="QSL85" s="50"/>
      <c r="QSM85" s="50"/>
      <c r="QSN85" s="50"/>
      <c r="QSO85" s="50"/>
      <c r="QSP85" s="50"/>
      <c r="QSQ85" s="50"/>
      <c r="QSR85" s="50"/>
      <c r="QSS85" s="50"/>
      <c r="QST85" s="50"/>
      <c r="QSU85" s="50"/>
      <c r="QSV85" s="50"/>
      <c r="QSW85" s="50"/>
      <c r="QSX85" s="50"/>
      <c r="QSY85" s="50"/>
      <c r="QSZ85" s="50"/>
      <c r="QTA85" s="50"/>
      <c r="QTB85" s="50"/>
      <c r="QTC85" s="50"/>
      <c r="QTD85" s="50"/>
      <c r="QTE85" s="50"/>
      <c r="QTF85" s="50"/>
      <c r="QTG85" s="50"/>
      <c r="QTH85" s="50"/>
      <c r="QTI85" s="50"/>
      <c r="QTJ85" s="50"/>
      <c r="QTK85" s="50"/>
      <c r="QTL85" s="50"/>
      <c r="QTM85" s="50"/>
      <c r="QTN85" s="50"/>
      <c r="QTO85" s="50"/>
      <c r="QTP85" s="50"/>
      <c r="QTQ85" s="50"/>
      <c r="QTR85" s="50"/>
      <c r="QTS85" s="50"/>
      <c r="QTT85" s="50"/>
      <c r="QTU85" s="50"/>
      <c r="QTV85" s="50"/>
      <c r="QTW85" s="50"/>
      <c r="QTX85" s="50"/>
      <c r="QTY85" s="50"/>
      <c r="QTZ85" s="50"/>
      <c r="QUA85" s="50"/>
      <c r="QUB85" s="50"/>
      <c r="QUC85" s="50"/>
      <c r="QUD85" s="50"/>
      <c r="QUE85" s="50"/>
      <c r="QUF85" s="50"/>
      <c r="QUG85" s="50"/>
      <c r="QUH85" s="50"/>
      <c r="QUI85" s="50"/>
      <c r="QUJ85" s="50"/>
      <c r="QUK85" s="50"/>
      <c r="QUL85" s="50"/>
      <c r="QUM85" s="50"/>
      <c r="QUN85" s="50"/>
      <c r="QUO85" s="50"/>
      <c r="QUP85" s="50"/>
      <c r="QUQ85" s="50"/>
      <c r="QUR85" s="50"/>
      <c r="QUS85" s="50"/>
      <c r="QUT85" s="50"/>
      <c r="QUU85" s="50"/>
      <c r="QUV85" s="50"/>
      <c r="QUW85" s="50"/>
      <c r="QUX85" s="50"/>
      <c r="QUY85" s="50"/>
      <c r="QUZ85" s="50"/>
      <c r="QVA85" s="50"/>
      <c r="QVB85" s="50"/>
      <c r="QVC85" s="50"/>
      <c r="QVD85" s="50"/>
      <c r="QVE85" s="50"/>
      <c r="QVF85" s="50"/>
      <c r="QVG85" s="50"/>
      <c r="QVH85" s="50"/>
      <c r="QVI85" s="50"/>
      <c r="QVJ85" s="50"/>
      <c r="QVK85" s="50"/>
      <c r="QVL85" s="50"/>
      <c r="QVM85" s="50"/>
      <c r="QVN85" s="50"/>
      <c r="QVO85" s="50"/>
      <c r="QVP85" s="50"/>
      <c r="QVQ85" s="50"/>
      <c r="QVR85" s="50"/>
      <c r="QVS85" s="50"/>
      <c r="QVT85" s="50"/>
      <c r="QVU85" s="50"/>
      <c r="QVV85" s="50"/>
      <c r="QVW85" s="50"/>
      <c r="QVX85" s="50"/>
      <c r="QVY85" s="50"/>
      <c r="QVZ85" s="50"/>
      <c r="QWA85" s="50"/>
      <c r="QWB85" s="50"/>
      <c r="QWC85" s="50"/>
      <c r="QWD85" s="50"/>
      <c r="QWE85" s="50"/>
      <c r="QWF85" s="50"/>
      <c r="QWG85" s="50"/>
      <c r="QWH85" s="50"/>
      <c r="QWI85" s="50"/>
      <c r="QWJ85" s="50"/>
      <c r="QWK85" s="50"/>
      <c r="QWL85" s="50"/>
      <c r="QWM85" s="50"/>
      <c r="QWN85" s="50"/>
      <c r="QWO85" s="50"/>
      <c r="QWP85" s="50"/>
      <c r="QWQ85" s="50"/>
      <c r="QWR85" s="50"/>
      <c r="QWS85" s="50"/>
      <c r="QWT85" s="50"/>
      <c r="QWU85" s="50"/>
      <c r="QWV85" s="50"/>
      <c r="QWW85" s="50"/>
      <c r="QWX85" s="50"/>
      <c r="QWY85" s="50"/>
      <c r="QWZ85" s="50"/>
      <c r="QXA85" s="50"/>
      <c r="QXB85" s="50"/>
      <c r="QXC85" s="50"/>
      <c r="QXD85" s="50"/>
      <c r="QXE85" s="50"/>
      <c r="QXF85" s="50"/>
      <c r="QXG85" s="50"/>
      <c r="QXH85" s="50"/>
      <c r="QXI85" s="50"/>
      <c r="QXJ85" s="50"/>
      <c r="QXK85" s="50"/>
      <c r="QXL85" s="50"/>
      <c r="QXM85" s="50"/>
      <c r="QXN85" s="50"/>
      <c r="QXO85" s="50"/>
      <c r="QXP85" s="50"/>
      <c r="QXQ85" s="50"/>
      <c r="QXR85" s="50"/>
      <c r="QXS85" s="50"/>
      <c r="QXT85" s="50"/>
      <c r="QXU85" s="50"/>
      <c r="QXV85" s="50"/>
      <c r="QXW85" s="50"/>
      <c r="QXX85" s="50"/>
      <c r="QXY85" s="50"/>
      <c r="QXZ85" s="50"/>
      <c r="QYA85" s="50"/>
      <c r="QYB85" s="50"/>
      <c r="QYC85" s="50"/>
      <c r="QYD85" s="50"/>
      <c r="QYE85" s="50"/>
      <c r="QYF85" s="50"/>
      <c r="QYG85" s="50"/>
      <c r="QYH85" s="50"/>
      <c r="QYI85" s="50"/>
      <c r="QYJ85" s="50"/>
      <c r="QYK85" s="50"/>
      <c r="QYL85" s="50"/>
      <c r="QYM85" s="50"/>
      <c r="QYN85" s="50"/>
      <c r="QYO85" s="50"/>
      <c r="QYP85" s="50"/>
      <c r="QYQ85" s="50"/>
      <c r="QYR85" s="50"/>
      <c r="QYS85" s="50"/>
      <c r="QYT85" s="50"/>
      <c r="QYU85" s="50"/>
      <c r="QYV85" s="50"/>
      <c r="QYW85" s="50"/>
      <c r="QYX85" s="50"/>
      <c r="QYY85" s="50"/>
      <c r="QYZ85" s="50"/>
      <c r="QZA85" s="50"/>
      <c r="QZB85" s="50"/>
      <c r="QZC85" s="50"/>
      <c r="QZD85" s="50"/>
      <c r="QZE85" s="50"/>
      <c r="QZF85" s="50"/>
      <c r="QZG85" s="50"/>
      <c r="QZH85" s="50"/>
      <c r="QZI85" s="50"/>
      <c r="QZJ85" s="50"/>
      <c r="QZK85" s="50"/>
      <c r="QZL85" s="50"/>
      <c r="QZM85" s="50"/>
      <c r="QZN85" s="50"/>
      <c r="QZO85" s="50"/>
      <c r="QZP85" s="50"/>
      <c r="QZQ85" s="50"/>
      <c r="QZR85" s="50"/>
      <c r="QZS85" s="50"/>
      <c r="QZT85" s="50"/>
      <c r="QZU85" s="50"/>
      <c r="QZV85" s="50"/>
      <c r="QZW85" s="50"/>
      <c r="QZX85" s="50"/>
      <c r="QZY85" s="50"/>
      <c r="QZZ85" s="50"/>
      <c r="RAA85" s="50"/>
      <c r="RAB85" s="50"/>
      <c r="RAC85" s="50"/>
      <c r="RAD85" s="50"/>
      <c r="RAE85" s="50"/>
      <c r="RAF85" s="50"/>
      <c r="RAG85" s="50"/>
      <c r="RAH85" s="50"/>
      <c r="RAI85" s="50"/>
      <c r="RAJ85" s="50"/>
      <c r="RAK85" s="50"/>
      <c r="RAL85" s="50"/>
      <c r="RAM85" s="50"/>
      <c r="RAN85" s="50"/>
      <c r="RAO85" s="50"/>
      <c r="RAP85" s="50"/>
      <c r="RAQ85" s="50"/>
      <c r="RAR85" s="50"/>
      <c r="RAS85" s="50"/>
      <c r="RAT85" s="50"/>
      <c r="RAU85" s="50"/>
      <c r="RAV85" s="50"/>
      <c r="RAW85" s="50"/>
      <c r="RAX85" s="50"/>
      <c r="RAY85" s="50"/>
      <c r="RAZ85" s="50"/>
      <c r="RBA85" s="50"/>
      <c r="RBB85" s="50"/>
      <c r="RBC85" s="50"/>
      <c r="RBD85" s="50"/>
      <c r="RBE85" s="50"/>
      <c r="RBF85" s="50"/>
      <c r="RBG85" s="50"/>
      <c r="RBH85" s="50"/>
      <c r="RBI85" s="50"/>
      <c r="RBJ85" s="50"/>
      <c r="RBK85" s="50"/>
      <c r="RBL85" s="50"/>
      <c r="RBM85" s="50"/>
      <c r="RBN85" s="50"/>
      <c r="RBO85" s="50"/>
      <c r="RBP85" s="50"/>
      <c r="RBQ85" s="50"/>
      <c r="RBR85" s="50"/>
      <c r="RBS85" s="50"/>
      <c r="RBT85" s="50"/>
      <c r="RBU85" s="50"/>
      <c r="RBV85" s="50"/>
      <c r="RBW85" s="50"/>
      <c r="RBX85" s="50"/>
      <c r="RBY85" s="50"/>
      <c r="RBZ85" s="50"/>
      <c r="RCA85" s="50"/>
      <c r="RCB85" s="50"/>
      <c r="RCC85" s="50"/>
      <c r="RCD85" s="50"/>
      <c r="RCE85" s="50"/>
      <c r="RCF85" s="50"/>
      <c r="RCG85" s="50"/>
      <c r="RCH85" s="50"/>
      <c r="RCI85" s="50"/>
      <c r="RCJ85" s="50"/>
      <c r="RCK85" s="50"/>
      <c r="RCL85" s="50"/>
      <c r="RCM85" s="50"/>
      <c r="RCN85" s="50"/>
      <c r="RCO85" s="50"/>
      <c r="RCP85" s="50"/>
      <c r="RCQ85" s="50"/>
      <c r="RCR85" s="50"/>
      <c r="RCS85" s="50"/>
      <c r="RCT85" s="50"/>
      <c r="RCU85" s="50"/>
      <c r="RCV85" s="50"/>
      <c r="RCW85" s="50"/>
      <c r="RCX85" s="50"/>
      <c r="RCY85" s="50"/>
      <c r="RCZ85" s="50"/>
      <c r="RDA85" s="50"/>
      <c r="RDB85" s="50"/>
      <c r="RDC85" s="50"/>
      <c r="RDD85" s="50"/>
      <c r="RDE85" s="50"/>
      <c r="RDF85" s="50"/>
      <c r="RDG85" s="50"/>
      <c r="RDH85" s="50"/>
      <c r="RDI85" s="50"/>
      <c r="RDJ85" s="50"/>
      <c r="RDK85" s="50"/>
      <c r="RDL85" s="50"/>
      <c r="RDM85" s="50"/>
      <c r="RDN85" s="50"/>
      <c r="RDO85" s="50"/>
      <c r="RDP85" s="50"/>
      <c r="RDQ85" s="50"/>
      <c r="RDR85" s="50"/>
      <c r="RDS85" s="50"/>
      <c r="RDT85" s="50"/>
      <c r="RDU85" s="50"/>
      <c r="RDV85" s="50"/>
      <c r="RDW85" s="50"/>
      <c r="RDX85" s="50"/>
      <c r="RDY85" s="50"/>
      <c r="RDZ85" s="50"/>
      <c r="REA85" s="50"/>
      <c r="REB85" s="50"/>
      <c r="REC85" s="50"/>
      <c r="RED85" s="50"/>
      <c r="REE85" s="50"/>
      <c r="REF85" s="50"/>
      <c r="REG85" s="50"/>
      <c r="REH85" s="50"/>
      <c r="REI85" s="50"/>
      <c r="REJ85" s="50"/>
      <c r="REK85" s="50"/>
      <c r="REL85" s="50"/>
      <c r="REM85" s="50"/>
      <c r="REN85" s="50"/>
      <c r="REO85" s="50"/>
      <c r="REP85" s="50"/>
      <c r="REQ85" s="50"/>
      <c r="RER85" s="50"/>
      <c r="RES85" s="50"/>
      <c r="RET85" s="50"/>
      <c r="REU85" s="50"/>
      <c r="REV85" s="50"/>
      <c r="REW85" s="50"/>
      <c r="REX85" s="50"/>
      <c r="REY85" s="50"/>
      <c r="REZ85" s="50"/>
      <c r="RFA85" s="50"/>
      <c r="RFB85" s="50"/>
      <c r="RFC85" s="50"/>
      <c r="RFD85" s="50"/>
      <c r="RFE85" s="50"/>
      <c r="RFF85" s="50"/>
      <c r="RFG85" s="50"/>
      <c r="RFH85" s="50"/>
      <c r="RFI85" s="50"/>
      <c r="RFJ85" s="50"/>
      <c r="RFK85" s="50"/>
      <c r="RFL85" s="50"/>
      <c r="RFM85" s="50"/>
      <c r="RFN85" s="50"/>
      <c r="RFO85" s="50"/>
      <c r="RFP85" s="50"/>
      <c r="RFQ85" s="50"/>
      <c r="RFR85" s="50"/>
      <c r="RFS85" s="50"/>
      <c r="RFT85" s="50"/>
      <c r="RFU85" s="50"/>
      <c r="RFV85" s="50"/>
      <c r="RFW85" s="50"/>
      <c r="RFX85" s="50"/>
      <c r="RFY85" s="50"/>
      <c r="RFZ85" s="50"/>
      <c r="RGA85" s="50"/>
      <c r="RGB85" s="50"/>
      <c r="RGC85" s="50"/>
      <c r="RGD85" s="50"/>
      <c r="RGE85" s="50"/>
      <c r="RGF85" s="50"/>
      <c r="RGG85" s="50"/>
      <c r="RGH85" s="50"/>
      <c r="RGI85" s="50"/>
      <c r="RGJ85" s="50"/>
      <c r="RGK85" s="50"/>
      <c r="RGL85" s="50"/>
      <c r="RGM85" s="50"/>
      <c r="RGN85" s="50"/>
      <c r="RGO85" s="50"/>
      <c r="RGP85" s="50"/>
      <c r="RGQ85" s="50"/>
      <c r="RGR85" s="50"/>
      <c r="RGS85" s="50"/>
      <c r="RGT85" s="50"/>
      <c r="RGU85" s="50"/>
      <c r="RGV85" s="50"/>
      <c r="RGW85" s="50"/>
      <c r="RGX85" s="50"/>
      <c r="RGY85" s="50"/>
      <c r="RGZ85" s="50"/>
      <c r="RHA85" s="50"/>
      <c r="RHB85" s="50"/>
      <c r="RHC85" s="50"/>
      <c r="RHD85" s="50"/>
      <c r="RHE85" s="50"/>
      <c r="RHF85" s="50"/>
      <c r="RHG85" s="50"/>
      <c r="RHH85" s="50"/>
      <c r="RHI85" s="50"/>
      <c r="RHJ85" s="50"/>
      <c r="RHK85" s="50"/>
      <c r="RHL85" s="50"/>
      <c r="RHM85" s="50"/>
      <c r="RHN85" s="50"/>
      <c r="RHO85" s="50"/>
      <c r="RHP85" s="50"/>
      <c r="RHQ85" s="50"/>
      <c r="RHR85" s="50"/>
      <c r="RHS85" s="50"/>
      <c r="RHT85" s="50"/>
      <c r="RHU85" s="50"/>
      <c r="RHV85" s="50"/>
      <c r="RHW85" s="50"/>
      <c r="RHX85" s="50"/>
      <c r="RHY85" s="50"/>
      <c r="RHZ85" s="50"/>
      <c r="RIA85" s="50"/>
      <c r="RIB85" s="50"/>
      <c r="RIC85" s="50"/>
      <c r="RID85" s="50"/>
      <c r="RIE85" s="50"/>
      <c r="RIF85" s="50"/>
      <c r="RIG85" s="50"/>
      <c r="RIH85" s="50"/>
      <c r="RII85" s="50"/>
      <c r="RIJ85" s="50"/>
      <c r="RIK85" s="50"/>
      <c r="RIL85" s="50"/>
      <c r="RIM85" s="50"/>
      <c r="RIN85" s="50"/>
      <c r="RIO85" s="50"/>
      <c r="RIP85" s="50"/>
      <c r="RIQ85" s="50"/>
      <c r="RIR85" s="50"/>
      <c r="RIS85" s="50"/>
      <c r="RIT85" s="50"/>
      <c r="RIU85" s="50"/>
      <c r="RIV85" s="50"/>
      <c r="RIW85" s="50"/>
      <c r="RIX85" s="50"/>
      <c r="RIY85" s="50"/>
      <c r="RIZ85" s="50"/>
      <c r="RJA85" s="50"/>
      <c r="RJB85" s="50"/>
      <c r="RJC85" s="50"/>
      <c r="RJD85" s="50"/>
      <c r="RJE85" s="50"/>
      <c r="RJF85" s="50"/>
      <c r="RJG85" s="50"/>
      <c r="RJH85" s="50"/>
      <c r="RJI85" s="50"/>
      <c r="RJJ85" s="50"/>
      <c r="RJK85" s="50"/>
      <c r="RJL85" s="50"/>
      <c r="RJM85" s="50"/>
      <c r="RJN85" s="50"/>
      <c r="RJO85" s="50"/>
      <c r="RJP85" s="50"/>
      <c r="RJQ85" s="50"/>
      <c r="RJR85" s="50"/>
      <c r="RJS85" s="50"/>
      <c r="RJT85" s="50"/>
      <c r="RJU85" s="50"/>
      <c r="RJV85" s="50"/>
      <c r="RJW85" s="50"/>
      <c r="RJX85" s="50"/>
      <c r="RJY85" s="50"/>
      <c r="RJZ85" s="50"/>
      <c r="RKA85" s="50"/>
      <c r="RKB85" s="50"/>
      <c r="RKC85" s="50"/>
      <c r="RKD85" s="50"/>
      <c r="RKE85" s="50"/>
      <c r="RKF85" s="50"/>
      <c r="RKG85" s="50"/>
      <c r="RKH85" s="50"/>
      <c r="RKI85" s="50"/>
      <c r="RKJ85" s="50"/>
      <c r="RKK85" s="50"/>
      <c r="RKL85" s="50"/>
      <c r="RKM85" s="50"/>
      <c r="RKN85" s="50"/>
      <c r="RKO85" s="50"/>
      <c r="RKP85" s="50"/>
      <c r="RKQ85" s="50"/>
      <c r="RKR85" s="50"/>
      <c r="RKS85" s="50"/>
      <c r="RKT85" s="50"/>
      <c r="RKU85" s="50"/>
      <c r="RKV85" s="50"/>
      <c r="RKW85" s="50"/>
      <c r="RKX85" s="50"/>
      <c r="RKY85" s="50"/>
      <c r="RKZ85" s="50"/>
      <c r="RLA85" s="50"/>
      <c r="RLB85" s="50"/>
      <c r="RLC85" s="50"/>
      <c r="RLD85" s="50"/>
      <c r="RLE85" s="50"/>
      <c r="RLF85" s="50"/>
      <c r="RLG85" s="50"/>
      <c r="RLH85" s="50"/>
      <c r="RLI85" s="50"/>
      <c r="RLJ85" s="50"/>
      <c r="RLK85" s="50"/>
      <c r="RLL85" s="50"/>
      <c r="RLM85" s="50"/>
      <c r="RLN85" s="50"/>
      <c r="RLO85" s="50"/>
      <c r="RLP85" s="50"/>
      <c r="RLQ85" s="50"/>
      <c r="RLR85" s="50"/>
      <c r="RLS85" s="50"/>
      <c r="RLT85" s="50"/>
      <c r="RLU85" s="50"/>
      <c r="RLV85" s="50"/>
      <c r="RLW85" s="50"/>
      <c r="RLX85" s="50"/>
      <c r="RLY85" s="50"/>
      <c r="RLZ85" s="50"/>
      <c r="RMA85" s="50"/>
      <c r="RMB85" s="50"/>
      <c r="RMC85" s="50"/>
      <c r="RMD85" s="50"/>
      <c r="RME85" s="50"/>
      <c r="RMF85" s="50"/>
      <c r="RMG85" s="50"/>
      <c r="RMH85" s="50"/>
      <c r="RMI85" s="50"/>
      <c r="RMJ85" s="50"/>
      <c r="RMK85" s="50"/>
      <c r="RML85" s="50"/>
      <c r="RMM85" s="50"/>
      <c r="RMN85" s="50"/>
      <c r="RMO85" s="50"/>
      <c r="RMP85" s="50"/>
      <c r="RMQ85" s="50"/>
      <c r="RMR85" s="50"/>
      <c r="RMS85" s="50"/>
      <c r="RMT85" s="50"/>
      <c r="RMU85" s="50"/>
      <c r="RMV85" s="50"/>
      <c r="RMW85" s="50"/>
      <c r="RMX85" s="50"/>
      <c r="RMY85" s="50"/>
      <c r="RMZ85" s="50"/>
      <c r="RNA85" s="50"/>
      <c r="RNB85" s="50"/>
      <c r="RNC85" s="50"/>
      <c r="RND85" s="50"/>
      <c r="RNE85" s="50"/>
      <c r="RNF85" s="50"/>
      <c r="RNG85" s="50"/>
      <c r="RNH85" s="50"/>
      <c r="RNI85" s="50"/>
      <c r="RNJ85" s="50"/>
      <c r="RNK85" s="50"/>
      <c r="RNL85" s="50"/>
      <c r="RNM85" s="50"/>
      <c r="RNN85" s="50"/>
      <c r="RNO85" s="50"/>
      <c r="RNP85" s="50"/>
      <c r="RNQ85" s="50"/>
      <c r="RNR85" s="50"/>
      <c r="RNS85" s="50"/>
      <c r="RNT85" s="50"/>
      <c r="RNU85" s="50"/>
      <c r="RNV85" s="50"/>
      <c r="RNW85" s="50"/>
      <c r="RNX85" s="50"/>
      <c r="RNY85" s="50"/>
      <c r="RNZ85" s="50"/>
      <c r="ROA85" s="50"/>
      <c r="ROB85" s="50"/>
      <c r="ROC85" s="50"/>
      <c r="ROD85" s="50"/>
      <c r="ROE85" s="50"/>
      <c r="ROF85" s="50"/>
      <c r="ROG85" s="50"/>
      <c r="ROH85" s="50"/>
      <c r="ROI85" s="50"/>
      <c r="ROJ85" s="50"/>
      <c r="ROK85" s="50"/>
      <c r="ROL85" s="50"/>
      <c r="ROM85" s="50"/>
      <c r="RON85" s="50"/>
      <c r="ROO85" s="50"/>
      <c r="ROP85" s="50"/>
      <c r="ROQ85" s="50"/>
      <c r="ROR85" s="50"/>
      <c r="ROS85" s="50"/>
      <c r="ROT85" s="50"/>
      <c r="ROU85" s="50"/>
      <c r="ROV85" s="50"/>
      <c r="ROW85" s="50"/>
      <c r="ROX85" s="50"/>
      <c r="ROY85" s="50"/>
      <c r="ROZ85" s="50"/>
      <c r="RPA85" s="50"/>
      <c r="RPB85" s="50"/>
      <c r="RPC85" s="50"/>
      <c r="RPD85" s="50"/>
      <c r="RPE85" s="50"/>
      <c r="RPF85" s="50"/>
      <c r="RPG85" s="50"/>
      <c r="RPH85" s="50"/>
      <c r="RPI85" s="50"/>
      <c r="RPJ85" s="50"/>
      <c r="RPK85" s="50"/>
      <c r="RPL85" s="50"/>
      <c r="RPM85" s="50"/>
      <c r="RPN85" s="50"/>
      <c r="RPO85" s="50"/>
      <c r="RPP85" s="50"/>
      <c r="RPQ85" s="50"/>
      <c r="RPR85" s="50"/>
      <c r="RPS85" s="50"/>
      <c r="RPT85" s="50"/>
      <c r="RPU85" s="50"/>
      <c r="RPV85" s="50"/>
      <c r="RPW85" s="50"/>
      <c r="RPX85" s="50"/>
      <c r="RPY85" s="50"/>
      <c r="RPZ85" s="50"/>
      <c r="RQA85" s="50"/>
      <c r="RQB85" s="50"/>
      <c r="RQC85" s="50"/>
      <c r="RQD85" s="50"/>
      <c r="RQE85" s="50"/>
      <c r="RQF85" s="50"/>
      <c r="RQG85" s="50"/>
      <c r="RQH85" s="50"/>
      <c r="RQI85" s="50"/>
      <c r="RQJ85" s="50"/>
      <c r="RQK85" s="50"/>
      <c r="RQL85" s="50"/>
      <c r="RQM85" s="50"/>
      <c r="RQN85" s="50"/>
      <c r="RQO85" s="50"/>
      <c r="RQP85" s="50"/>
      <c r="RQQ85" s="50"/>
      <c r="RQR85" s="50"/>
      <c r="RQS85" s="50"/>
      <c r="RQT85" s="50"/>
      <c r="RQU85" s="50"/>
      <c r="RQV85" s="50"/>
      <c r="RQW85" s="50"/>
      <c r="RQX85" s="50"/>
      <c r="RQY85" s="50"/>
      <c r="RQZ85" s="50"/>
      <c r="RRA85" s="50"/>
      <c r="RRB85" s="50"/>
      <c r="RRC85" s="50"/>
      <c r="RRD85" s="50"/>
      <c r="RRE85" s="50"/>
      <c r="RRF85" s="50"/>
      <c r="RRG85" s="50"/>
      <c r="RRH85" s="50"/>
      <c r="RRI85" s="50"/>
      <c r="RRJ85" s="50"/>
      <c r="RRK85" s="50"/>
      <c r="RRL85" s="50"/>
      <c r="RRM85" s="50"/>
      <c r="RRN85" s="50"/>
      <c r="RRO85" s="50"/>
      <c r="RRP85" s="50"/>
      <c r="RRQ85" s="50"/>
      <c r="RRR85" s="50"/>
      <c r="RRS85" s="50"/>
      <c r="RRT85" s="50"/>
      <c r="RRU85" s="50"/>
      <c r="RRV85" s="50"/>
      <c r="RRW85" s="50"/>
      <c r="RRX85" s="50"/>
      <c r="RRY85" s="50"/>
      <c r="RRZ85" s="50"/>
      <c r="RSA85" s="50"/>
      <c r="RSB85" s="50"/>
      <c r="RSC85" s="50"/>
      <c r="RSD85" s="50"/>
      <c r="RSE85" s="50"/>
      <c r="RSF85" s="50"/>
      <c r="RSG85" s="50"/>
      <c r="RSH85" s="50"/>
      <c r="RSI85" s="50"/>
      <c r="RSJ85" s="50"/>
      <c r="RSK85" s="50"/>
      <c r="RSL85" s="50"/>
      <c r="RSM85" s="50"/>
      <c r="RSN85" s="50"/>
      <c r="RSO85" s="50"/>
      <c r="RSP85" s="50"/>
      <c r="RSQ85" s="50"/>
      <c r="RSR85" s="50"/>
      <c r="RSS85" s="50"/>
      <c r="RST85" s="50"/>
      <c r="RSU85" s="50"/>
      <c r="RSV85" s="50"/>
      <c r="RSW85" s="50"/>
      <c r="RSX85" s="50"/>
      <c r="RSY85" s="50"/>
      <c r="RSZ85" s="50"/>
      <c r="RTA85" s="50"/>
      <c r="RTB85" s="50"/>
      <c r="RTC85" s="50"/>
      <c r="RTD85" s="50"/>
      <c r="RTE85" s="50"/>
      <c r="RTF85" s="50"/>
      <c r="RTG85" s="50"/>
      <c r="RTH85" s="50"/>
      <c r="RTI85" s="50"/>
      <c r="RTJ85" s="50"/>
      <c r="RTK85" s="50"/>
      <c r="RTL85" s="50"/>
      <c r="RTM85" s="50"/>
      <c r="RTN85" s="50"/>
      <c r="RTO85" s="50"/>
      <c r="RTP85" s="50"/>
      <c r="RTQ85" s="50"/>
      <c r="RTR85" s="50"/>
      <c r="RTS85" s="50"/>
      <c r="RTT85" s="50"/>
      <c r="RTU85" s="50"/>
      <c r="RTV85" s="50"/>
      <c r="RTW85" s="50"/>
      <c r="RTX85" s="50"/>
      <c r="RTY85" s="50"/>
      <c r="RTZ85" s="50"/>
      <c r="RUA85" s="50"/>
      <c r="RUB85" s="50"/>
      <c r="RUC85" s="50"/>
      <c r="RUD85" s="50"/>
      <c r="RUE85" s="50"/>
      <c r="RUF85" s="50"/>
      <c r="RUG85" s="50"/>
      <c r="RUH85" s="50"/>
      <c r="RUI85" s="50"/>
      <c r="RUJ85" s="50"/>
      <c r="RUK85" s="50"/>
      <c r="RUL85" s="50"/>
      <c r="RUM85" s="50"/>
      <c r="RUN85" s="50"/>
      <c r="RUO85" s="50"/>
      <c r="RUP85" s="50"/>
      <c r="RUQ85" s="50"/>
      <c r="RUR85" s="50"/>
      <c r="RUS85" s="50"/>
      <c r="RUT85" s="50"/>
      <c r="RUU85" s="50"/>
      <c r="RUV85" s="50"/>
      <c r="RUW85" s="50"/>
      <c r="RUX85" s="50"/>
      <c r="RUY85" s="50"/>
      <c r="RUZ85" s="50"/>
      <c r="RVA85" s="50"/>
      <c r="RVB85" s="50"/>
      <c r="RVC85" s="50"/>
      <c r="RVD85" s="50"/>
      <c r="RVE85" s="50"/>
      <c r="RVF85" s="50"/>
      <c r="RVG85" s="50"/>
      <c r="RVH85" s="50"/>
      <c r="RVI85" s="50"/>
      <c r="RVJ85" s="50"/>
      <c r="RVK85" s="50"/>
      <c r="RVL85" s="50"/>
      <c r="RVM85" s="50"/>
      <c r="RVN85" s="50"/>
      <c r="RVO85" s="50"/>
      <c r="RVP85" s="50"/>
      <c r="RVQ85" s="50"/>
      <c r="RVR85" s="50"/>
      <c r="RVS85" s="50"/>
      <c r="RVT85" s="50"/>
      <c r="RVU85" s="50"/>
      <c r="RVV85" s="50"/>
      <c r="RVW85" s="50"/>
      <c r="RVX85" s="50"/>
      <c r="RVY85" s="50"/>
      <c r="RVZ85" s="50"/>
      <c r="RWA85" s="50"/>
      <c r="RWB85" s="50"/>
      <c r="RWC85" s="50"/>
      <c r="RWD85" s="50"/>
      <c r="RWE85" s="50"/>
      <c r="RWF85" s="50"/>
      <c r="RWG85" s="50"/>
      <c r="RWH85" s="50"/>
      <c r="RWI85" s="50"/>
      <c r="RWJ85" s="50"/>
      <c r="RWK85" s="50"/>
      <c r="RWL85" s="50"/>
      <c r="RWM85" s="50"/>
      <c r="RWN85" s="50"/>
      <c r="RWO85" s="50"/>
      <c r="RWP85" s="50"/>
      <c r="RWQ85" s="50"/>
      <c r="RWR85" s="50"/>
      <c r="RWS85" s="50"/>
      <c r="RWT85" s="50"/>
      <c r="RWU85" s="50"/>
      <c r="RWV85" s="50"/>
      <c r="RWW85" s="50"/>
      <c r="RWX85" s="50"/>
      <c r="RWY85" s="50"/>
      <c r="RWZ85" s="50"/>
      <c r="RXA85" s="50"/>
      <c r="RXB85" s="50"/>
      <c r="RXC85" s="50"/>
      <c r="RXD85" s="50"/>
      <c r="RXE85" s="50"/>
      <c r="RXF85" s="50"/>
      <c r="RXG85" s="50"/>
      <c r="RXH85" s="50"/>
      <c r="RXI85" s="50"/>
      <c r="RXJ85" s="50"/>
      <c r="RXK85" s="50"/>
      <c r="RXL85" s="50"/>
      <c r="RXM85" s="50"/>
      <c r="RXN85" s="50"/>
      <c r="RXO85" s="50"/>
      <c r="RXP85" s="50"/>
      <c r="RXQ85" s="50"/>
      <c r="RXR85" s="50"/>
      <c r="RXS85" s="50"/>
      <c r="RXT85" s="50"/>
      <c r="RXU85" s="50"/>
      <c r="RXV85" s="50"/>
      <c r="RXW85" s="50"/>
      <c r="RXX85" s="50"/>
      <c r="RXY85" s="50"/>
      <c r="RXZ85" s="50"/>
      <c r="RYA85" s="50"/>
      <c r="RYB85" s="50"/>
      <c r="RYC85" s="50"/>
      <c r="RYD85" s="50"/>
      <c r="RYE85" s="50"/>
      <c r="RYF85" s="50"/>
      <c r="RYG85" s="50"/>
      <c r="RYH85" s="50"/>
      <c r="RYI85" s="50"/>
      <c r="RYJ85" s="50"/>
      <c r="RYK85" s="50"/>
      <c r="RYL85" s="50"/>
      <c r="RYM85" s="50"/>
      <c r="RYN85" s="50"/>
      <c r="RYO85" s="50"/>
      <c r="RYP85" s="50"/>
      <c r="RYQ85" s="50"/>
      <c r="RYR85" s="50"/>
      <c r="RYS85" s="50"/>
      <c r="RYT85" s="50"/>
      <c r="RYU85" s="50"/>
      <c r="RYV85" s="50"/>
      <c r="RYW85" s="50"/>
      <c r="RYX85" s="50"/>
      <c r="RYY85" s="50"/>
      <c r="RYZ85" s="50"/>
      <c r="RZA85" s="50"/>
      <c r="RZB85" s="50"/>
      <c r="RZC85" s="50"/>
      <c r="RZD85" s="50"/>
      <c r="RZE85" s="50"/>
      <c r="RZF85" s="50"/>
      <c r="RZG85" s="50"/>
      <c r="RZH85" s="50"/>
      <c r="RZI85" s="50"/>
      <c r="RZJ85" s="50"/>
      <c r="RZK85" s="50"/>
      <c r="RZL85" s="50"/>
      <c r="RZM85" s="50"/>
      <c r="RZN85" s="50"/>
      <c r="RZO85" s="50"/>
      <c r="RZP85" s="50"/>
      <c r="RZQ85" s="50"/>
      <c r="RZR85" s="50"/>
      <c r="RZS85" s="50"/>
      <c r="RZT85" s="50"/>
      <c r="RZU85" s="50"/>
      <c r="RZV85" s="50"/>
      <c r="RZW85" s="50"/>
      <c r="RZX85" s="50"/>
      <c r="RZY85" s="50"/>
      <c r="RZZ85" s="50"/>
      <c r="SAA85" s="50"/>
      <c r="SAB85" s="50"/>
      <c r="SAC85" s="50"/>
      <c r="SAD85" s="50"/>
      <c r="SAE85" s="50"/>
      <c r="SAF85" s="50"/>
      <c r="SAG85" s="50"/>
      <c r="SAH85" s="50"/>
      <c r="SAI85" s="50"/>
      <c r="SAJ85" s="50"/>
      <c r="SAK85" s="50"/>
      <c r="SAL85" s="50"/>
      <c r="SAM85" s="50"/>
      <c r="SAN85" s="50"/>
      <c r="SAO85" s="50"/>
      <c r="SAP85" s="50"/>
      <c r="SAQ85" s="50"/>
      <c r="SAR85" s="50"/>
      <c r="SAS85" s="50"/>
      <c r="SAT85" s="50"/>
      <c r="SAU85" s="50"/>
      <c r="SAV85" s="50"/>
      <c r="SAW85" s="50"/>
      <c r="SAX85" s="50"/>
      <c r="SAY85" s="50"/>
      <c r="SAZ85" s="50"/>
      <c r="SBA85" s="50"/>
      <c r="SBB85" s="50"/>
      <c r="SBC85" s="50"/>
      <c r="SBD85" s="50"/>
      <c r="SBE85" s="50"/>
      <c r="SBF85" s="50"/>
      <c r="SBG85" s="50"/>
      <c r="SBH85" s="50"/>
      <c r="SBI85" s="50"/>
      <c r="SBJ85" s="50"/>
      <c r="SBK85" s="50"/>
      <c r="SBL85" s="50"/>
      <c r="SBM85" s="50"/>
      <c r="SBN85" s="50"/>
      <c r="SBO85" s="50"/>
      <c r="SBP85" s="50"/>
      <c r="SBQ85" s="50"/>
      <c r="SBR85" s="50"/>
      <c r="SBS85" s="50"/>
      <c r="SBT85" s="50"/>
      <c r="SBU85" s="50"/>
      <c r="SBV85" s="50"/>
      <c r="SBW85" s="50"/>
      <c r="SBX85" s="50"/>
      <c r="SBY85" s="50"/>
      <c r="SBZ85" s="50"/>
      <c r="SCA85" s="50"/>
      <c r="SCB85" s="50"/>
      <c r="SCC85" s="50"/>
      <c r="SCD85" s="50"/>
      <c r="SCE85" s="50"/>
      <c r="SCF85" s="50"/>
      <c r="SCG85" s="50"/>
      <c r="SCH85" s="50"/>
      <c r="SCI85" s="50"/>
      <c r="SCJ85" s="50"/>
      <c r="SCK85" s="50"/>
      <c r="SCL85" s="50"/>
      <c r="SCM85" s="50"/>
      <c r="SCN85" s="50"/>
      <c r="SCO85" s="50"/>
      <c r="SCP85" s="50"/>
      <c r="SCQ85" s="50"/>
      <c r="SCR85" s="50"/>
      <c r="SCS85" s="50"/>
      <c r="SCT85" s="50"/>
      <c r="SCU85" s="50"/>
      <c r="SCV85" s="50"/>
      <c r="SCW85" s="50"/>
      <c r="SCX85" s="50"/>
      <c r="SCY85" s="50"/>
      <c r="SCZ85" s="50"/>
      <c r="SDA85" s="50"/>
      <c r="SDB85" s="50"/>
      <c r="SDC85" s="50"/>
      <c r="SDD85" s="50"/>
      <c r="SDE85" s="50"/>
      <c r="SDF85" s="50"/>
      <c r="SDG85" s="50"/>
      <c r="SDH85" s="50"/>
      <c r="SDI85" s="50"/>
      <c r="SDJ85" s="50"/>
      <c r="SDK85" s="50"/>
      <c r="SDL85" s="50"/>
      <c r="SDM85" s="50"/>
      <c r="SDN85" s="50"/>
      <c r="SDO85" s="50"/>
      <c r="SDP85" s="50"/>
      <c r="SDQ85" s="50"/>
      <c r="SDR85" s="50"/>
      <c r="SDS85" s="50"/>
      <c r="SDT85" s="50"/>
      <c r="SDU85" s="50"/>
      <c r="SDV85" s="50"/>
      <c r="SDW85" s="50"/>
      <c r="SDX85" s="50"/>
      <c r="SDY85" s="50"/>
      <c r="SDZ85" s="50"/>
      <c r="SEA85" s="50"/>
      <c r="SEB85" s="50"/>
      <c r="SEC85" s="50"/>
      <c r="SED85" s="50"/>
      <c r="SEE85" s="50"/>
      <c r="SEF85" s="50"/>
      <c r="SEG85" s="50"/>
      <c r="SEH85" s="50"/>
      <c r="SEI85" s="50"/>
      <c r="SEJ85" s="50"/>
      <c r="SEK85" s="50"/>
      <c r="SEL85" s="50"/>
      <c r="SEM85" s="50"/>
      <c r="SEN85" s="50"/>
      <c r="SEO85" s="50"/>
      <c r="SEP85" s="50"/>
      <c r="SEQ85" s="50"/>
      <c r="SER85" s="50"/>
      <c r="SES85" s="50"/>
      <c r="SET85" s="50"/>
      <c r="SEU85" s="50"/>
      <c r="SEV85" s="50"/>
      <c r="SEW85" s="50"/>
      <c r="SEX85" s="50"/>
      <c r="SEY85" s="50"/>
      <c r="SEZ85" s="50"/>
      <c r="SFA85" s="50"/>
      <c r="SFB85" s="50"/>
      <c r="SFC85" s="50"/>
      <c r="SFD85" s="50"/>
      <c r="SFE85" s="50"/>
      <c r="SFF85" s="50"/>
      <c r="SFG85" s="50"/>
      <c r="SFH85" s="50"/>
      <c r="SFI85" s="50"/>
      <c r="SFJ85" s="50"/>
      <c r="SFK85" s="50"/>
      <c r="SFL85" s="50"/>
      <c r="SFM85" s="50"/>
      <c r="SFN85" s="50"/>
      <c r="SFO85" s="50"/>
      <c r="SFP85" s="50"/>
      <c r="SFQ85" s="50"/>
      <c r="SFR85" s="50"/>
      <c r="SFS85" s="50"/>
      <c r="SFT85" s="50"/>
      <c r="SFU85" s="50"/>
      <c r="SFV85" s="50"/>
      <c r="SFW85" s="50"/>
      <c r="SFX85" s="50"/>
      <c r="SFY85" s="50"/>
      <c r="SFZ85" s="50"/>
      <c r="SGA85" s="50"/>
      <c r="SGB85" s="50"/>
      <c r="SGC85" s="50"/>
      <c r="SGD85" s="50"/>
      <c r="SGE85" s="50"/>
      <c r="SGF85" s="50"/>
      <c r="SGG85" s="50"/>
      <c r="SGH85" s="50"/>
      <c r="SGI85" s="50"/>
      <c r="SGJ85" s="50"/>
      <c r="SGK85" s="50"/>
      <c r="SGL85" s="50"/>
      <c r="SGM85" s="50"/>
      <c r="SGN85" s="50"/>
      <c r="SGO85" s="50"/>
      <c r="SGP85" s="50"/>
      <c r="SGQ85" s="50"/>
      <c r="SGR85" s="50"/>
      <c r="SGS85" s="50"/>
      <c r="SGT85" s="50"/>
      <c r="SGU85" s="50"/>
      <c r="SGV85" s="50"/>
      <c r="SGW85" s="50"/>
      <c r="SGX85" s="50"/>
      <c r="SGY85" s="50"/>
      <c r="SGZ85" s="50"/>
      <c r="SHA85" s="50"/>
      <c r="SHB85" s="50"/>
      <c r="SHC85" s="50"/>
      <c r="SHD85" s="50"/>
      <c r="SHE85" s="50"/>
      <c r="SHF85" s="50"/>
      <c r="SHG85" s="50"/>
      <c r="SHH85" s="50"/>
      <c r="SHI85" s="50"/>
      <c r="SHJ85" s="50"/>
      <c r="SHK85" s="50"/>
      <c r="SHL85" s="50"/>
      <c r="SHM85" s="50"/>
      <c r="SHN85" s="50"/>
      <c r="SHO85" s="50"/>
      <c r="SHP85" s="50"/>
      <c r="SHQ85" s="50"/>
      <c r="SHR85" s="50"/>
      <c r="SHS85" s="50"/>
      <c r="SHT85" s="50"/>
      <c r="SHU85" s="50"/>
      <c r="SHV85" s="50"/>
      <c r="SHW85" s="50"/>
      <c r="SHX85" s="50"/>
      <c r="SHY85" s="50"/>
      <c r="SHZ85" s="50"/>
      <c r="SIA85" s="50"/>
      <c r="SIB85" s="50"/>
      <c r="SIC85" s="50"/>
      <c r="SID85" s="50"/>
      <c r="SIE85" s="50"/>
      <c r="SIF85" s="50"/>
      <c r="SIG85" s="50"/>
      <c r="SIH85" s="50"/>
      <c r="SII85" s="50"/>
      <c r="SIJ85" s="50"/>
      <c r="SIK85" s="50"/>
      <c r="SIL85" s="50"/>
      <c r="SIM85" s="50"/>
      <c r="SIN85" s="50"/>
      <c r="SIO85" s="50"/>
      <c r="SIP85" s="50"/>
      <c r="SIQ85" s="50"/>
      <c r="SIR85" s="50"/>
      <c r="SIS85" s="50"/>
      <c r="SIT85" s="50"/>
      <c r="SIU85" s="50"/>
      <c r="SIV85" s="50"/>
      <c r="SIW85" s="50"/>
      <c r="SIX85" s="50"/>
      <c r="SIY85" s="50"/>
      <c r="SIZ85" s="50"/>
      <c r="SJA85" s="50"/>
      <c r="SJB85" s="50"/>
      <c r="SJC85" s="50"/>
      <c r="SJD85" s="50"/>
      <c r="SJE85" s="50"/>
      <c r="SJF85" s="50"/>
      <c r="SJG85" s="50"/>
      <c r="SJH85" s="50"/>
      <c r="SJI85" s="50"/>
      <c r="SJJ85" s="50"/>
      <c r="SJK85" s="50"/>
      <c r="SJL85" s="50"/>
      <c r="SJM85" s="50"/>
      <c r="SJN85" s="50"/>
      <c r="SJO85" s="50"/>
      <c r="SJP85" s="50"/>
      <c r="SJQ85" s="50"/>
      <c r="SJR85" s="50"/>
      <c r="SJS85" s="50"/>
      <c r="SJT85" s="50"/>
      <c r="SJU85" s="50"/>
      <c r="SJV85" s="50"/>
      <c r="SJW85" s="50"/>
      <c r="SJX85" s="50"/>
      <c r="SJY85" s="50"/>
      <c r="SJZ85" s="50"/>
      <c r="SKA85" s="50"/>
      <c r="SKB85" s="50"/>
      <c r="SKC85" s="50"/>
      <c r="SKD85" s="50"/>
      <c r="SKE85" s="50"/>
      <c r="SKF85" s="50"/>
      <c r="SKG85" s="50"/>
      <c r="SKH85" s="50"/>
      <c r="SKI85" s="50"/>
      <c r="SKJ85" s="50"/>
      <c r="SKK85" s="50"/>
      <c r="SKL85" s="50"/>
      <c r="SKM85" s="50"/>
      <c r="SKN85" s="50"/>
      <c r="SKO85" s="50"/>
      <c r="SKP85" s="50"/>
      <c r="SKQ85" s="50"/>
      <c r="SKR85" s="50"/>
      <c r="SKS85" s="50"/>
      <c r="SKT85" s="50"/>
      <c r="SKU85" s="50"/>
      <c r="SKV85" s="50"/>
      <c r="SKW85" s="50"/>
      <c r="SKX85" s="50"/>
      <c r="SKY85" s="50"/>
      <c r="SKZ85" s="50"/>
      <c r="SLA85" s="50"/>
      <c r="SLB85" s="50"/>
      <c r="SLC85" s="50"/>
      <c r="SLD85" s="50"/>
      <c r="SLE85" s="50"/>
      <c r="SLF85" s="50"/>
      <c r="SLG85" s="50"/>
      <c r="SLH85" s="50"/>
      <c r="SLI85" s="50"/>
      <c r="SLJ85" s="50"/>
      <c r="SLK85" s="50"/>
      <c r="SLL85" s="50"/>
      <c r="SLM85" s="50"/>
      <c r="SLN85" s="50"/>
      <c r="SLO85" s="50"/>
      <c r="SLP85" s="50"/>
      <c r="SLQ85" s="50"/>
      <c r="SLR85" s="50"/>
      <c r="SLS85" s="50"/>
      <c r="SLT85" s="50"/>
      <c r="SLU85" s="50"/>
      <c r="SLV85" s="50"/>
      <c r="SLW85" s="50"/>
      <c r="SLX85" s="50"/>
      <c r="SLY85" s="50"/>
      <c r="SLZ85" s="50"/>
      <c r="SMA85" s="50"/>
      <c r="SMB85" s="50"/>
      <c r="SMC85" s="50"/>
      <c r="SMD85" s="50"/>
      <c r="SME85" s="50"/>
      <c r="SMF85" s="50"/>
      <c r="SMG85" s="50"/>
      <c r="SMH85" s="50"/>
      <c r="SMI85" s="50"/>
      <c r="SMJ85" s="50"/>
      <c r="SMK85" s="50"/>
      <c r="SML85" s="50"/>
      <c r="SMM85" s="50"/>
      <c r="SMN85" s="50"/>
      <c r="SMO85" s="50"/>
      <c r="SMP85" s="50"/>
      <c r="SMQ85" s="50"/>
      <c r="SMR85" s="50"/>
      <c r="SMS85" s="50"/>
      <c r="SMT85" s="50"/>
      <c r="SMU85" s="50"/>
      <c r="SMV85" s="50"/>
      <c r="SMW85" s="50"/>
      <c r="SMX85" s="50"/>
      <c r="SMY85" s="50"/>
      <c r="SMZ85" s="50"/>
      <c r="SNA85" s="50"/>
      <c r="SNB85" s="50"/>
      <c r="SNC85" s="50"/>
      <c r="SND85" s="50"/>
      <c r="SNE85" s="50"/>
      <c r="SNF85" s="50"/>
      <c r="SNG85" s="50"/>
      <c r="SNH85" s="50"/>
      <c r="SNI85" s="50"/>
      <c r="SNJ85" s="50"/>
      <c r="SNK85" s="50"/>
      <c r="SNL85" s="50"/>
      <c r="SNM85" s="50"/>
      <c r="SNN85" s="50"/>
      <c r="SNO85" s="50"/>
      <c r="SNP85" s="50"/>
      <c r="SNQ85" s="50"/>
      <c r="SNR85" s="50"/>
      <c r="SNS85" s="50"/>
      <c r="SNT85" s="50"/>
      <c r="SNU85" s="50"/>
      <c r="SNV85" s="50"/>
      <c r="SNW85" s="50"/>
      <c r="SNX85" s="50"/>
      <c r="SNY85" s="50"/>
      <c r="SNZ85" s="50"/>
      <c r="SOA85" s="50"/>
      <c r="SOB85" s="50"/>
      <c r="SOC85" s="50"/>
      <c r="SOD85" s="50"/>
      <c r="SOE85" s="50"/>
      <c r="SOF85" s="50"/>
      <c r="SOG85" s="50"/>
      <c r="SOH85" s="50"/>
      <c r="SOI85" s="50"/>
      <c r="SOJ85" s="50"/>
      <c r="SOK85" s="50"/>
      <c r="SOL85" s="50"/>
      <c r="SOM85" s="50"/>
      <c r="SON85" s="50"/>
      <c r="SOO85" s="50"/>
      <c r="SOP85" s="50"/>
      <c r="SOQ85" s="50"/>
      <c r="SOR85" s="50"/>
      <c r="SOS85" s="50"/>
      <c r="SOT85" s="50"/>
      <c r="SOU85" s="50"/>
      <c r="SOV85" s="50"/>
      <c r="SOW85" s="50"/>
      <c r="SOX85" s="50"/>
      <c r="SOY85" s="50"/>
      <c r="SOZ85" s="50"/>
      <c r="SPA85" s="50"/>
      <c r="SPB85" s="50"/>
      <c r="SPC85" s="50"/>
      <c r="SPD85" s="50"/>
      <c r="SPE85" s="50"/>
      <c r="SPF85" s="50"/>
      <c r="SPG85" s="50"/>
      <c r="SPH85" s="50"/>
      <c r="SPI85" s="50"/>
      <c r="SPJ85" s="50"/>
      <c r="SPK85" s="50"/>
      <c r="SPL85" s="50"/>
      <c r="SPM85" s="50"/>
      <c r="SPN85" s="50"/>
      <c r="SPO85" s="50"/>
      <c r="SPP85" s="50"/>
      <c r="SPQ85" s="50"/>
      <c r="SPR85" s="50"/>
      <c r="SPS85" s="50"/>
      <c r="SPT85" s="50"/>
      <c r="SPU85" s="50"/>
      <c r="SPV85" s="50"/>
      <c r="SPW85" s="50"/>
      <c r="SPX85" s="50"/>
      <c r="SPY85" s="50"/>
      <c r="SPZ85" s="50"/>
      <c r="SQA85" s="50"/>
      <c r="SQB85" s="50"/>
      <c r="SQC85" s="50"/>
      <c r="SQD85" s="50"/>
      <c r="SQE85" s="50"/>
      <c r="SQF85" s="50"/>
      <c r="SQG85" s="50"/>
      <c r="SQH85" s="50"/>
      <c r="SQI85" s="50"/>
      <c r="SQJ85" s="50"/>
      <c r="SQK85" s="50"/>
      <c r="SQL85" s="50"/>
      <c r="SQM85" s="50"/>
      <c r="SQN85" s="50"/>
      <c r="SQO85" s="50"/>
      <c r="SQP85" s="50"/>
      <c r="SQQ85" s="50"/>
      <c r="SQR85" s="50"/>
      <c r="SQS85" s="50"/>
      <c r="SQT85" s="50"/>
      <c r="SQU85" s="50"/>
      <c r="SQV85" s="50"/>
      <c r="SQW85" s="50"/>
      <c r="SQX85" s="50"/>
      <c r="SQY85" s="50"/>
      <c r="SQZ85" s="50"/>
      <c r="SRA85" s="50"/>
      <c r="SRB85" s="50"/>
      <c r="SRC85" s="50"/>
      <c r="SRD85" s="50"/>
      <c r="SRE85" s="50"/>
      <c r="SRF85" s="50"/>
      <c r="SRG85" s="50"/>
      <c r="SRH85" s="50"/>
      <c r="SRI85" s="50"/>
      <c r="SRJ85" s="50"/>
      <c r="SRK85" s="50"/>
      <c r="SRL85" s="50"/>
      <c r="SRM85" s="50"/>
      <c r="SRN85" s="50"/>
      <c r="SRO85" s="50"/>
      <c r="SRP85" s="50"/>
      <c r="SRQ85" s="50"/>
      <c r="SRR85" s="50"/>
      <c r="SRS85" s="50"/>
      <c r="SRT85" s="50"/>
      <c r="SRU85" s="50"/>
      <c r="SRV85" s="50"/>
      <c r="SRW85" s="50"/>
      <c r="SRX85" s="50"/>
      <c r="SRY85" s="50"/>
      <c r="SRZ85" s="50"/>
      <c r="SSA85" s="50"/>
      <c r="SSB85" s="50"/>
      <c r="SSC85" s="50"/>
      <c r="SSD85" s="50"/>
      <c r="SSE85" s="50"/>
      <c r="SSF85" s="50"/>
      <c r="SSG85" s="50"/>
      <c r="SSH85" s="50"/>
      <c r="SSI85" s="50"/>
      <c r="SSJ85" s="50"/>
      <c r="SSK85" s="50"/>
      <c r="SSL85" s="50"/>
      <c r="SSM85" s="50"/>
      <c r="SSN85" s="50"/>
      <c r="SSO85" s="50"/>
      <c r="SSP85" s="50"/>
      <c r="SSQ85" s="50"/>
      <c r="SSR85" s="50"/>
      <c r="SSS85" s="50"/>
      <c r="SST85" s="50"/>
      <c r="SSU85" s="50"/>
      <c r="SSV85" s="50"/>
      <c r="SSW85" s="50"/>
      <c r="SSX85" s="50"/>
      <c r="SSY85" s="50"/>
      <c r="SSZ85" s="50"/>
      <c r="STA85" s="50"/>
      <c r="STB85" s="50"/>
      <c r="STC85" s="50"/>
      <c r="STD85" s="50"/>
      <c r="STE85" s="50"/>
      <c r="STF85" s="50"/>
      <c r="STG85" s="50"/>
      <c r="STH85" s="50"/>
      <c r="STI85" s="50"/>
      <c r="STJ85" s="50"/>
      <c r="STK85" s="50"/>
      <c r="STL85" s="50"/>
      <c r="STM85" s="50"/>
      <c r="STN85" s="50"/>
      <c r="STO85" s="50"/>
      <c r="STP85" s="50"/>
      <c r="STQ85" s="50"/>
      <c r="STR85" s="50"/>
      <c r="STS85" s="50"/>
      <c r="STT85" s="50"/>
      <c r="STU85" s="50"/>
      <c r="STV85" s="50"/>
      <c r="STW85" s="50"/>
      <c r="STX85" s="50"/>
      <c r="STY85" s="50"/>
      <c r="STZ85" s="50"/>
      <c r="SUA85" s="50"/>
      <c r="SUB85" s="50"/>
      <c r="SUC85" s="50"/>
      <c r="SUD85" s="50"/>
      <c r="SUE85" s="50"/>
      <c r="SUF85" s="50"/>
      <c r="SUG85" s="50"/>
      <c r="SUH85" s="50"/>
      <c r="SUI85" s="50"/>
      <c r="SUJ85" s="50"/>
      <c r="SUK85" s="50"/>
      <c r="SUL85" s="50"/>
      <c r="SUM85" s="50"/>
      <c r="SUN85" s="50"/>
      <c r="SUO85" s="50"/>
      <c r="SUP85" s="50"/>
      <c r="SUQ85" s="50"/>
      <c r="SUR85" s="50"/>
      <c r="SUS85" s="50"/>
      <c r="SUT85" s="50"/>
      <c r="SUU85" s="50"/>
      <c r="SUV85" s="50"/>
      <c r="SUW85" s="50"/>
      <c r="SUX85" s="50"/>
      <c r="SUY85" s="50"/>
      <c r="SUZ85" s="50"/>
      <c r="SVA85" s="50"/>
      <c r="SVB85" s="50"/>
      <c r="SVC85" s="50"/>
      <c r="SVD85" s="50"/>
      <c r="SVE85" s="50"/>
      <c r="SVF85" s="50"/>
      <c r="SVG85" s="50"/>
      <c r="SVH85" s="50"/>
      <c r="SVI85" s="50"/>
      <c r="SVJ85" s="50"/>
      <c r="SVK85" s="50"/>
      <c r="SVL85" s="50"/>
      <c r="SVM85" s="50"/>
      <c r="SVN85" s="50"/>
      <c r="SVO85" s="50"/>
      <c r="SVP85" s="50"/>
      <c r="SVQ85" s="50"/>
      <c r="SVR85" s="50"/>
      <c r="SVS85" s="50"/>
      <c r="SVT85" s="50"/>
      <c r="SVU85" s="50"/>
      <c r="SVV85" s="50"/>
      <c r="SVW85" s="50"/>
      <c r="SVX85" s="50"/>
      <c r="SVY85" s="50"/>
      <c r="SVZ85" s="50"/>
      <c r="SWA85" s="50"/>
      <c r="SWB85" s="50"/>
      <c r="SWC85" s="50"/>
      <c r="SWD85" s="50"/>
      <c r="SWE85" s="50"/>
      <c r="SWF85" s="50"/>
      <c r="SWG85" s="50"/>
      <c r="SWH85" s="50"/>
      <c r="SWI85" s="50"/>
      <c r="SWJ85" s="50"/>
      <c r="SWK85" s="50"/>
      <c r="SWL85" s="50"/>
      <c r="SWM85" s="50"/>
      <c r="SWN85" s="50"/>
      <c r="SWO85" s="50"/>
      <c r="SWP85" s="50"/>
      <c r="SWQ85" s="50"/>
      <c r="SWR85" s="50"/>
      <c r="SWS85" s="50"/>
      <c r="SWT85" s="50"/>
      <c r="SWU85" s="50"/>
      <c r="SWV85" s="50"/>
      <c r="SWW85" s="50"/>
      <c r="SWX85" s="50"/>
      <c r="SWY85" s="50"/>
      <c r="SWZ85" s="50"/>
      <c r="SXA85" s="50"/>
      <c r="SXB85" s="50"/>
      <c r="SXC85" s="50"/>
      <c r="SXD85" s="50"/>
      <c r="SXE85" s="50"/>
      <c r="SXF85" s="50"/>
      <c r="SXG85" s="50"/>
      <c r="SXH85" s="50"/>
      <c r="SXI85" s="50"/>
      <c r="SXJ85" s="50"/>
      <c r="SXK85" s="50"/>
      <c r="SXL85" s="50"/>
      <c r="SXM85" s="50"/>
      <c r="SXN85" s="50"/>
      <c r="SXO85" s="50"/>
      <c r="SXP85" s="50"/>
      <c r="SXQ85" s="50"/>
      <c r="SXR85" s="50"/>
      <c r="SXS85" s="50"/>
      <c r="SXT85" s="50"/>
      <c r="SXU85" s="50"/>
      <c r="SXV85" s="50"/>
      <c r="SXW85" s="50"/>
      <c r="SXX85" s="50"/>
      <c r="SXY85" s="50"/>
      <c r="SXZ85" s="50"/>
      <c r="SYA85" s="50"/>
      <c r="SYB85" s="50"/>
      <c r="SYC85" s="50"/>
      <c r="SYD85" s="50"/>
      <c r="SYE85" s="50"/>
      <c r="SYF85" s="50"/>
      <c r="SYG85" s="50"/>
      <c r="SYH85" s="50"/>
      <c r="SYI85" s="50"/>
      <c r="SYJ85" s="50"/>
      <c r="SYK85" s="50"/>
      <c r="SYL85" s="50"/>
      <c r="SYM85" s="50"/>
      <c r="SYN85" s="50"/>
      <c r="SYO85" s="50"/>
      <c r="SYP85" s="50"/>
      <c r="SYQ85" s="50"/>
      <c r="SYR85" s="50"/>
      <c r="SYS85" s="50"/>
      <c r="SYT85" s="50"/>
      <c r="SYU85" s="50"/>
      <c r="SYV85" s="50"/>
      <c r="SYW85" s="50"/>
      <c r="SYX85" s="50"/>
      <c r="SYY85" s="50"/>
      <c r="SYZ85" s="50"/>
      <c r="SZA85" s="50"/>
      <c r="SZB85" s="50"/>
      <c r="SZC85" s="50"/>
      <c r="SZD85" s="50"/>
      <c r="SZE85" s="50"/>
      <c r="SZF85" s="50"/>
      <c r="SZG85" s="50"/>
      <c r="SZH85" s="50"/>
      <c r="SZI85" s="50"/>
      <c r="SZJ85" s="50"/>
      <c r="SZK85" s="50"/>
      <c r="SZL85" s="50"/>
      <c r="SZM85" s="50"/>
      <c r="SZN85" s="50"/>
      <c r="SZO85" s="50"/>
      <c r="SZP85" s="50"/>
      <c r="SZQ85" s="50"/>
      <c r="SZR85" s="50"/>
      <c r="SZS85" s="50"/>
      <c r="SZT85" s="50"/>
      <c r="SZU85" s="50"/>
      <c r="SZV85" s="50"/>
      <c r="SZW85" s="50"/>
      <c r="SZX85" s="50"/>
      <c r="SZY85" s="50"/>
      <c r="SZZ85" s="50"/>
      <c r="TAA85" s="50"/>
      <c r="TAB85" s="50"/>
      <c r="TAC85" s="50"/>
      <c r="TAD85" s="50"/>
      <c r="TAE85" s="50"/>
      <c r="TAF85" s="50"/>
      <c r="TAG85" s="50"/>
      <c r="TAH85" s="50"/>
      <c r="TAI85" s="50"/>
      <c r="TAJ85" s="50"/>
      <c r="TAK85" s="50"/>
      <c r="TAL85" s="50"/>
      <c r="TAM85" s="50"/>
      <c r="TAN85" s="50"/>
      <c r="TAO85" s="50"/>
      <c r="TAP85" s="50"/>
      <c r="TAQ85" s="50"/>
      <c r="TAR85" s="50"/>
      <c r="TAS85" s="50"/>
      <c r="TAT85" s="50"/>
      <c r="TAU85" s="50"/>
      <c r="TAV85" s="50"/>
      <c r="TAW85" s="50"/>
      <c r="TAX85" s="50"/>
      <c r="TAY85" s="50"/>
      <c r="TAZ85" s="50"/>
      <c r="TBA85" s="50"/>
      <c r="TBB85" s="50"/>
      <c r="TBC85" s="50"/>
      <c r="TBD85" s="50"/>
      <c r="TBE85" s="50"/>
      <c r="TBF85" s="50"/>
      <c r="TBG85" s="50"/>
      <c r="TBH85" s="50"/>
      <c r="TBI85" s="50"/>
      <c r="TBJ85" s="50"/>
      <c r="TBK85" s="50"/>
      <c r="TBL85" s="50"/>
      <c r="TBM85" s="50"/>
      <c r="TBN85" s="50"/>
      <c r="TBO85" s="50"/>
      <c r="TBP85" s="50"/>
      <c r="TBQ85" s="50"/>
      <c r="TBR85" s="50"/>
      <c r="TBS85" s="50"/>
      <c r="TBT85" s="50"/>
      <c r="TBU85" s="50"/>
      <c r="TBV85" s="50"/>
      <c r="TBW85" s="50"/>
      <c r="TBX85" s="50"/>
      <c r="TBY85" s="50"/>
      <c r="TBZ85" s="50"/>
      <c r="TCA85" s="50"/>
      <c r="TCB85" s="50"/>
      <c r="TCC85" s="50"/>
      <c r="TCD85" s="50"/>
      <c r="TCE85" s="50"/>
      <c r="TCF85" s="50"/>
      <c r="TCG85" s="50"/>
      <c r="TCH85" s="50"/>
      <c r="TCI85" s="50"/>
      <c r="TCJ85" s="50"/>
      <c r="TCK85" s="50"/>
      <c r="TCL85" s="50"/>
      <c r="TCM85" s="50"/>
      <c r="TCN85" s="50"/>
      <c r="TCO85" s="50"/>
      <c r="TCP85" s="50"/>
      <c r="TCQ85" s="50"/>
      <c r="TCR85" s="50"/>
      <c r="TCS85" s="50"/>
      <c r="TCT85" s="50"/>
      <c r="TCU85" s="50"/>
      <c r="TCV85" s="50"/>
      <c r="TCW85" s="50"/>
      <c r="TCX85" s="50"/>
      <c r="TCY85" s="50"/>
      <c r="TCZ85" s="50"/>
      <c r="TDA85" s="50"/>
      <c r="TDB85" s="50"/>
      <c r="TDC85" s="50"/>
      <c r="TDD85" s="50"/>
      <c r="TDE85" s="50"/>
      <c r="TDF85" s="50"/>
      <c r="TDG85" s="50"/>
      <c r="TDH85" s="50"/>
      <c r="TDI85" s="50"/>
      <c r="TDJ85" s="50"/>
      <c r="TDK85" s="50"/>
      <c r="TDL85" s="50"/>
      <c r="TDM85" s="50"/>
      <c r="TDN85" s="50"/>
      <c r="TDO85" s="50"/>
      <c r="TDP85" s="50"/>
      <c r="TDQ85" s="50"/>
      <c r="TDR85" s="50"/>
      <c r="TDS85" s="50"/>
      <c r="TDT85" s="50"/>
      <c r="TDU85" s="50"/>
      <c r="TDV85" s="50"/>
      <c r="TDW85" s="50"/>
      <c r="TDX85" s="50"/>
      <c r="TDY85" s="50"/>
      <c r="TDZ85" s="50"/>
      <c r="TEA85" s="50"/>
      <c r="TEB85" s="50"/>
      <c r="TEC85" s="50"/>
      <c r="TED85" s="50"/>
      <c r="TEE85" s="50"/>
      <c r="TEF85" s="50"/>
      <c r="TEG85" s="50"/>
      <c r="TEH85" s="50"/>
      <c r="TEI85" s="50"/>
      <c r="TEJ85" s="50"/>
      <c r="TEK85" s="50"/>
      <c r="TEL85" s="50"/>
      <c r="TEM85" s="50"/>
      <c r="TEN85" s="50"/>
      <c r="TEO85" s="50"/>
      <c r="TEP85" s="50"/>
      <c r="TEQ85" s="50"/>
      <c r="TER85" s="50"/>
      <c r="TES85" s="50"/>
      <c r="TET85" s="50"/>
      <c r="TEU85" s="50"/>
      <c r="TEV85" s="50"/>
      <c r="TEW85" s="50"/>
      <c r="TEX85" s="50"/>
      <c r="TEY85" s="50"/>
      <c r="TEZ85" s="50"/>
      <c r="TFA85" s="50"/>
      <c r="TFB85" s="50"/>
      <c r="TFC85" s="50"/>
      <c r="TFD85" s="50"/>
      <c r="TFE85" s="50"/>
      <c r="TFF85" s="50"/>
      <c r="TFG85" s="50"/>
      <c r="TFH85" s="50"/>
      <c r="TFI85" s="50"/>
      <c r="TFJ85" s="50"/>
      <c r="TFK85" s="50"/>
      <c r="TFL85" s="50"/>
      <c r="TFM85" s="50"/>
      <c r="TFN85" s="50"/>
      <c r="TFO85" s="50"/>
      <c r="TFP85" s="50"/>
      <c r="TFQ85" s="50"/>
      <c r="TFR85" s="50"/>
      <c r="TFS85" s="50"/>
      <c r="TFT85" s="50"/>
      <c r="TFU85" s="50"/>
      <c r="TFV85" s="50"/>
      <c r="TFW85" s="50"/>
      <c r="TFX85" s="50"/>
      <c r="TFY85" s="50"/>
      <c r="TFZ85" s="50"/>
      <c r="TGA85" s="50"/>
      <c r="TGB85" s="50"/>
      <c r="TGC85" s="50"/>
      <c r="TGD85" s="50"/>
      <c r="TGE85" s="50"/>
      <c r="TGF85" s="50"/>
      <c r="TGG85" s="50"/>
      <c r="TGH85" s="50"/>
      <c r="TGI85" s="50"/>
      <c r="TGJ85" s="50"/>
      <c r="TGK85" s="50"/>
      <c r="TGL85" s="50"/>
      <c r="TGM85" s="50"/>
      <c r="TGN85" s="50"/>
      <c r="TGO85" s="50"/>
      <c r="TGP85" s="50"/>
      <c r="TGQ85" s="50"/>
      <c r="TGR85" s="50"/>
      <c r="TGS85" s="50"/>
      <c r="TGT85" s="50"/>
      <c r="TGU85" s="50"/>
      <c r="TGV85" s="50"/>
      <c r="TGW85" s="50"/>
      <c r="TGX85" s="50"/>
      <c r="TGY85" s="50"/>
      <c r="TGZ85" s="50"/>
      <c r="THA85" s="50"/>
      <c r="THB85" s="50"/>
      <c r="THC85" s="50"/>
      <c r="THD85" s="50"/>
      <c r="THE85" s="50"/>
      <c r="THF85" s="50"/>
      <c r="THG85" s="50"/>
      <c r="THH85" s="50"/>
      <c r="THI85" s="50"/>
      <c r="THJ85" s="50"/>
      <c r="THK85" s="50"/>
      <c r="THL85" s="50"/>
      <c r="THM85" s="50"/>
      <c r="THN85" s="50"/>
      <c r="THO85" s="50"/>
      <c r="THP85" s="50"/>
      <c r="THQ85" s="50"/>
      <c r="THR85" s="50"/>
      <c r="THS85" s="50"/>
      <c r="THT85" s="50"/>
      <c r="THU85" s="50"/>
      <c r="THV85" s="50"/>
      <c r="THW85" s="50"/>
      <c r="THX85" s="50"/>
      <c r="THY85" s="50"/>
      <c r="THZ85" s="50"/>
      <c r="TIA85" s="50"/>
      <c r="TIB85" s="50"/>
      <c r="TIC85" s="50"/>
      <c r="TID85" s="50"/>
      <c r="TIE85" s="50"/>
      <c r="TIF85" s="50"/>
      <c r="TIG85" s="50"/>
      <c r="TIH85" s="50"/>
      <c r="TII85" s="50"/>
      <c r="TIJ85" s="50"/>
      <c r="TIK85" s="50"/>
      <c r="TIL85" s="50"/>
      <c r="TIM85" s="50"/>
      <c r="TIN85" s="50"/>
      <c r="TIO85" s="50"/>
      <c r="TIP85" s="50"/>
      <c r="TIQ85" s="50"/>
      <c r="TIR85" s="50"/>
      <c r="TIS85" s="50"/>
      <c r="TIT85" s="50"/>
      <c r="TIU85" s="50"/>
      <c r="TIV85" s="50"/>
      <c r="TIW85" s="50"/>
      <c r="TIX85" s="50"/>
      <c r="TIY85" s="50"/>
      <c r="TIZ85" s="50"/>
      <c r="TJA85" s="50"/>
      <c r="TJB85" s="50"/>
      <c r="TJC85" s="50"/>
      <c r="TJD85" s="50"/>
      <c r="TJE85" s="50"/>
      <c r="TJF85" s="50"/>
      <c r="TJG85" s="50"/>
      <c r="TJH85" s="50"/>
      <c r="TJI85" s="50"/>
      <c r="TJJ85" s="50"/>
      <c r="TJK85" s="50"/>
      <c r="TJL85" s="50"/>
      <c r="TJM85" s="50"/>
      <c r="TJN85" s="50"/>
      <c r="TJO85" s="50"/>
      <c r="TJP85" s="50"/>
      <c r="TJQ85" s="50"/>
      <c r="TJR85" s="50"/>
      <c r="TJS85" s="50"/>
      <c r="TJT85" s="50"/>
      <c r="TJU85" s="50"/>
      <c r="TJV85" s="50"/>
      <c r="TJW85" s="50"/>
      <c r="TJX85" s="50"/>
      <c r="TJY85" s="50"/>
      <c r="TJZ85" s="50"/>
      <c r="TKA85" s="50"/>
      <c r="TKB85" s="50"/>
      <c r="TKC85" s="50"/>
      <c r="TKD85" s="50"/>
      <c r="TKE85" s="50"/>
      <c r="TKF85" s="50"/>
      <c r="TKG85" s="50"/>
      <c r="TKH85" s="50"/>
      <c r="TKI85" s="50"/>
      <c r="TKJ85" s="50"/>
      <c r="TKK85" s="50"/>
      <c r="TKL85" s="50"/>
      <c r="TKM85" s="50"/>
      <c r="TKN85" s="50"/>
      <c r="TKO85" s="50"/>
      <c r="TKP85" s="50"/>
      <c r="TKQ85" s="50"/>
      <c r="TKR85" s="50"/>
      <c r="TKS85" s="50"/>
      <c r="TKT85" s="50"/>
      <c r="TKU85" s="50"/>
      <c r="TKV85" s="50"/>
      <c r="TKW85" s="50"/>
      <c r="TKX85" s="50"/>
      <c r="TKY85" s="50"/>
      <c r="TKZ85" s="50"/>
      <c r="TLA85" s="50"/>
      <c r="TLB85" s="50"/>
      <c r="TLC85" s="50"/>
      <c r="TLD85" s="50"/>
      <c r="TLE85" s="50"/>
      <c r="TLF85" s="50"/>
      <c r="TLG85" s="50"/>
      <c r="TLH85" s="50"/>
      <c r="TLI85" s="50"/>
      <c r="TLJ85" s="50"/>
      <c r="TLK85" s="50"/>
      <c r="TLL85" s="50"/>
      <c r="TLM85" s="50"/>
      <c r="TLN85" s="50"/>
      <c r="TLO85" s="50"/>
      <c r="TLP85" s="50"/>
      <c r="TLQ85" s="50"/>
      <c r="TLR85" s="50"/>
      <c r="TLS85" s="50"/>
      <c r="TLT85" s="50"/>
      <c r="TLU85" s="50"/>
      <c r="TLV85" s="50"/>
      <c r="TLW85" s="50"/>
      <c r="TLX85" s="50"/>
      <c r="TLY85" s="50"/>
      <c r="TLZ85" s="50"/>
      <c r="TMA85" s="50"/>
      <c r="TMB85" s="50"/>
      <c r="TMC85" s="50"/>
      <c r="TMD85" s="50"/>
      <c r="TME85" s="50"/>
      <c r="TMF85" s="50"/>
      <c r="TMG85" s="50"/>
      <c r="TMH85" s="50"/>
      <c r="TMI85" s="50"/>
      <c r="TMJ85" s="50"/>
      <c r="TMK85" s="50"/>
      <c r="TML85" s="50"/>
      <c r="TMM85" s="50"/>
      <c r="TMN85" s="50"/>
      <c r="TMO85" s="50"/>
      <c r="TMP85" s="50"/>
      <c r="TMQ85" s="50"/>
      <c r="TMR85" s="50"/>
      <c r="TMS85" s="50"/>
      <c r="TMT85" s="50"/>
      <c r="TMU85" s="50"/>
      <c r="TMV85" s="50"/>
      <c r="TMW85" s="50"/>
      <c r="TMX85" s="50"/>
      <c r="TMY85" s="50"/>
      <c r="TMZ85" s="50"/>
      <c r="TNA85" s="50"/>
      <c r="TNB85" s="50"/>
      <c r="TNC85" s="50"/>
      <c r="TND85" s="50"/>
      <c r="TNE85" s="50"/>
      <c r="TNF85" s="50"/>
      <c r="TNG85" s="50"/>
      <c r="TNH85" s="50"/>
      <c r="TNI85" s="50"/>
      <c r="TNJ85" s="50"/>
      <c r="TNK85" s="50"/>
      <c r="TNL85" s="50"/>
      <c r="TNM85" s="50"/>
      <c r="TNN85" s="50"/>
      <c r="TNO85" s="50"/>
      <c r="TNP85" s="50"/>
      <c r="TNQ85" s="50"/>
      <c r="TNR85" s="50"/>
      <c r="TNS85" s="50"/>
      <c r="TNT85" s="50"/>
      <c r="TNU85" s="50"/>
      <c r="TNV85" s="50"/>
      <c r="TNW85" s="50"/>
      <c r="TNX85" s="50"/>
      <c r="TNY85" s="50"/>
      <c r="TNZ85" s="50"/>
      <c r="TOA85" s="50"/>
      <c r="TOB85" s="50"/>
      <c r="TOC85" s="50"/>
      <c r="TOD85" s="50"/>
      <c r="TOE85" s="50"/>
      <c r="TOF85" s="50"/>
      <c r="TOG85" s="50"/>
      <c r="TOH85" s="50"/>
      <c r="TOI85" s="50"/>
      <c r="TOJ85" s="50"/>
      <c r="TOK85" s="50"/>
      <c r="TOL85" s="50"/>
      <c r="TOM85" s="50"/>
      <c r="TON85" s="50"/>
      <c r="TOO85" s="50"/>
      <c r="TOP85" s="50"/>
      <c r="TOQ85" s="50"/>
      <c r="TOR85" s="50"/>
      <c r="TOS85" s="50"/>
      <c r="TOT85" s="50"/>
      <c r="TOU85" s="50"/>
      <c r="TOV85" s="50"/>
      <c r="TOW85" s="50"/>
      <c r="TOX85" s="50"/>
      <c r="TOY85" s="50"/>
      <c r="TOZ85" s="50"/>
      <c r="TPA85" s="50"/>
      <c r="TPB85" s="50"/>
      <c r="TPC85" s="50"/>
      <c r="TPD85" s="50"/>
      <c r="TPE85" s="50"/>
      <c r="TPF85" s="50"/>
      <c r="TPG85" s="50"/>
      <c r="TPH85" s="50"/>
      <c r="TPI85" s="50"/>
      <c r="TPJ85" s="50"/>
      <c r="TPK85" s="50"/>
      <c r="TPL85" s="50"/>
      <c r="TPM85" s="50"/>
      <c r="TPN85" s="50"/>
      <c r="TPO85" s="50"/>
      <c r="TPP85" s="50"/>
      <c r="TPQ85" s="50"/>
      <c r="TPR85" s="50"/>
      <c r="TPS85" s="50"/>
      <c r="TPT85" s="50"/>
      <c r="TPU85" s="50"/>
      <c r="TPV85" s="50"/>
      <c r="TPW85" s="50"/>
      <c r="TPX85" s="50"/>
      <c r="TPY85" s="50"/>
      <c r="TPZ85" s="50"/>
      <c r="TQA85" s="50"/>
      <c r="TQB85" s="50"/>
      <c r="TQC85" s="50"/>
      <c r="TQD85" s="50"/>
      <c r="TQE85" s="50"/>
      <c r="TQF85" s="50"/>
      <c r="TQG85" s="50"/>
      <c r="TQH85" s="50"/>
      <c r="TQI85" s="50"/>
      <c r="TQJ85" s="50"/>
      <c r="TQK85" s="50"/>
      <c r="TQL85" s="50"/>
      <c r="TQM85" s="50"/>
      <c r="TQN85" s="50"/>
      <c r="TQO85" s="50"/>
      <c r="TQP85" s="50"/>
      <c r="TQQ85" s="50"/>
      <c r="TQR85" s="50"/>
      <c r="TQS85" s="50"/>
      <c r="TQT85" s="50"/>
      <c r="TQU85" s="50"/>
      <c r="TQV85" s="50"/>
      <c r="TQW85" s="50"/>
      <c r="TQX85" s="50"/>
      <c r="TQY85" s="50"/>
      <c r="TQZ85" s="50"/>
      <c r="TRA85" s="50"/>
      <c r="TRB85" s="50"/>
      <c r="TRC85" s="50"/>
      <c r="TRD85" s="50"/>
      <c r="TRE85" s="50"/>
      <c r="TRF85" s="50"/>
      <c r="TRG85" s="50"/>
      <c r="TRH85" s="50"/>
      <c r="TRI85" s="50"/>
      <c r="TRJ85" s="50"/>
      <c r="TRK85" s="50"/>
      <c r="TRL85" s="50"/>
      <c r="TRM85" s="50"/>
      <c r="TRN85" s="50"/>
      <c r="TRO85" s="50"/>
      <c r="TRP85" s="50"/>
      <c r="TRQ85" s="50"/>
      <c r="TRR85" s="50"/>
      <c r="TRS85" s="50"/>
      <c r="TRT85" s="50"/>
      <c r="TRU85" s="50"/>
      <c r="TRV85" s="50"/>
      <c r="TRW85" s="50"/>
      <c r="TRX85" s="50"/>
      <c r="TRY85" s="50"/>
      <c r="TRZ85" s="50"/>
      <c r="TSA85" s="50"/>
      <c r="TSB85" s="50"/>
      <c r="TSC85" s="50"/>
      <c r="TSD85" s="50"/>
      <c r="TSE85" s="50"/>
      <c r="TSF85" s="50"/>
      <c r="TSG85" s="50"/>
      <c r="TSH85" s="50"/>
      <c r="TSI85" s="50"/>
      <c r="TSJ85" s="50"/>
      <c r="TSK85" s="50"/>
      <c r="TSL85" s="50"/>
      <c r="TSM85" s="50"/>
      <c r="TSN85" s="50"/>
      <c r="TSO85" s="50"/>
      <c r="TSP85" s="50"/>
      <c r="TSQ85" s="50"/>
      <c r="TSR85" s="50"/>
      <c r="TSS85" s="50"/>
      <c r="TST85" s="50"/>
      <c r="TSU85" s="50"/>
      <c r="TSV85" s="50"/>
      <c r="TSW85" s="50"/>
      <c r="TSX85" s="50"/>
      <c r="TSY85" s="50"/>
      <c r="TSZ85" s="50"/>
      <c r="TTA85" s="50"/>
      <c r="TTB85" s="50"/>
      <c r="TTC85" s="50"/>
      <c r="TTD85" s="50"/>
      <c r="TTE85" s="50"/>
      <c r="TTF85" s="50"/>
      <c r="TTG85" s="50"/>
      <c r="TTH85" s="50"/>
      <c r="TTI85" s="50"/>
      <c r="TTJ85" s="50"/>
      <c r="TTK85" s="50"/>
      <c r="TTL85" s="50"/>
      <c r="TTM85" s="50"/>
      <c r="TTN85" s="50"/>
      <c r="TTO85" s="50"/>
      <c r="TTP85" s="50"/>
      <c r="TTQ85" s="50"/>
      <c r="TTR85" s="50"/>
      <c r="TTS85" s="50"/>
      <c r="TTT85" s="50"/>
      <c r="TTU85" s="50"/>
      <c r="TTV85" s="50"/>
      <c r="TTW85" s="50"/>
      <c r="TTX85" s="50"/>
      <c r="TTY85" s="50"/>
      <c r="TTZ85" s="50"/>
      <c r="TUA85" s="50"/>
      <c r="TUB85" s="50"/>
      <c r="TUC85" s="50"/>
      <c r="TUD85" s="50"/>
      <c r="TUE85" s="50"/>
      <c r="TUF85" s="50"/>
      <c r="TUG85" s="50"/>
      <c r="TUH85" s="50"/>
      <c r="TUI85" s="50"/>
      <c r="TUJ85" s="50"/>
      <c r="TUK85" s="50"/>
      <c r="TUL85" s="50"/>
      <c r="TUM85" s="50"/>
      <c r="TUN85" s="50"/>
      <c r="TUO85" s="50"/>
      <c r="TUP85" s="50"/>
      <c r="TUQ85" s="50"/>
      <c r="TUR85" s="50"/>
      <c r="TUS85" s="50"/>
      <c r="TUT85" s="50"/>
      <c r="TUU85" s="50"/>
      <c r="TUV85" s="50"/>
      <c r="TUW85" s="50"/>
      <c r="TUX85" s="50"/>
      <c r="TUY85" s="50"/>
      <c r="TUZ85" s="50"/>
      <c r="TVA85" s="50"/>
      <c r="TVB85" s="50"/>
      <c r="TVC85" s="50"/>
      <c r="TVD85" s="50"/>
      <c r="TVE85" s="50"/>
      <c r="TVF85" s="50"/>
      <c r="TVG85" s="50"/>
      <c r="TVH85" s="50"/>
      <c r="TVI85" s="50"/>
      <c r="TVJ85" s="50"/>
      <c r="TVK85" s="50"/>
      <c r="TVL85" s="50"/>
      <c r="TVM85" s="50"/>
      <c r="TVN85" s="50"/>
      <c r="TVO85" s="50"/>
      <c r="TVP85" s="50"/>
      <c r="TVQ85" s="50"/>
      <c r="TVR85" s="50"/>
      <c r="TVS85" s="50"/>
      <c r="TVT85" s="50"/>
      <c r="TVU85" s="50"/>
      <c r="TVV85" s="50"/>
      <c r="TVW85" s="50"/>
      <c r="TVX85" s="50"/>
      <c r="TVY85" s="50"/>
      <c r="TVZ85" s="50"/>
      <c r="TWA85" s="50"/>
      <c r="TWB85" s="50"/>
      <c r="TWC85" s="50"/>
      <c r="TWD85" s="50"/>
      <c r="TWE85" s="50"/>
      <c r="TWF85" s="50"/>
      <c r="TWG85" s="50"/>
      <c r="TWH85" s="50"/>
      <c r="TWI85" s="50"/>
      <c r="TWJ85" s="50"/>
      <c r="TWK85" s="50"/>
      <c r="TWL85" s="50"/>
      <c r="TWM85" s="50"/>
      <c r="TWN85" s="50"/>
      <c r="TWO85" s="50"/>
      <c r="TWP85" s="50"/>
      <c r="TWQ85" s="50"/>
      <c r="TWR85" s="50"/>
      <c r="TWS85" s="50"/>
      <c r="TWT85" s="50"/>
      <c r="TWU85" s="50"/>
      <c r="TWV85" s="50"/>
      <c r="TWW85" s="50"/>
      <c r="TWX85" s="50"/>
      <c r="TWY85" s="50"/>
      <c r="TWZ85" s="50"/>
      <c r="TXA85" s="50"/>
      <c r="TXB85" s="50"/>
      <c r="TXC85" s="50"/>
      <c r="TXD85" s="50"/>
      <c r="TXE85" s="50"/>
      <c r="TXF85" s="50"/>
      <c r="TXG85" s="50"/>
      <c r="TXH85" s="50"/>
      <c r="TXI85" s="50"/>
      <c r="TXJ85" s="50"/>
      <c r="TXK85" s="50"/>
      <c r="TXL85" s="50"/>
      <c r="TXM85" s="50"/>
      <c r="TXN85" s="50"/>
      <c r="TXO85" s="50"/>
      <c r="TXP85" s="50"/>
      <c r="TXQ85" s="50"/>
      <c r="TXR85" s="50"/>
      <c r="TXS85" s="50"/>
      <c r="TXT85" s="50"/>
      <c r="TXU85" s="50"/>
      <c r="TXV85" s="50"/>
      <c r="TXW85" s="50"/>
      <c r="TXX85" s="50"/>
      <c r="TXY85" s="50"/>
      <c r="TXZ85" s="50"/>
      <c r="TYA85" s="50"/>
      <c r="TYB85" s="50"/>
      <c r="TYC85" s="50"/>
      <c r="TYD85" s="50"/>
      <c r="TYE85" s="50"/>
      <c r="TYF85" s="50"/>
      <c r="TYG85" s="50"/>
      <c r="TYH85" s="50"/>
      <c r="TYI85" s="50"/>
      <c r="TYJ85" s="50"/>
      <c r="TYK85" s="50"/>
      <c r="TYL85" s="50"/>
      <c r="TYM85" s="50"/>
      <c r="TYN85" s="50"/>
      <c r="TYO85" s="50"/>
      <c r="TYP85" s="50"/>
      <c r="TYQ85" s="50"/>
      <c r="TYR85" s="50"/>
      <c r="TYS85" s="50"/>
      <c r="TYT85" s="50"/>
      <c r="TYU85" s="50"/>
      <c r="TYV85" s="50"/>
      <c r="TYW85" s="50"/>
      <c r="TYX85" s="50"/>
      <c r="TYY85" s="50"/>
      <c r="TYZ85" s="50"/>
      <c r="TZA85" s="50"/>
      <c r="TZB85" s="50"/>
      <c r="TZC85" s="50"/>
      <c r="TZD85" s="50"/>
      <c r="TZE85" s="50"/>
      <c r="TZF85" s="50"/>
      <c r="TZG85" s="50"/>
      <c r="TZH85" s="50"/>
      <c r="TZI85" s="50"/>
      <c r="TZJ85" s="50"/>
      <c r="TZK85" s="50"/>
      <c r="TZL85" s="50"/>
      <c r="TZM85" s="50"/>
      <c r="TZN85" s="50"/>
      <c r="TZO85" s="50"/>
      <c r="TZP85" s="50"/>
      <c r="TZQ85" s="50"/>
      <c r="TZR85" s="50"/>
      <c r="TZS85" s="50"/>
      <c r="TZT85" s="50"/>
      <c r="TZU85" s="50"/>
      <c r="TZV85" s="50"/>
      <c r="TZW85" s="50"/>
      <c r="TZX85" s="50"/>
      <c r="TZY85" s="50"/>
      <c r="TZZ85" s="50"/>
      <c r="UAA85" s="50"/>
      <c r="UAB85" s="50"/>
      <c r="UAC85" s="50"/>
      <c r="UAD85" s="50"/>
      <c r="UAE85" s="50"/>
      <c r="UAF85" s="50"/>
      <c r="UAG85" s="50"/>
      <c r="UAH85" s="50"/>
      <c r="UAI85" s="50"/>
      <c r="UAJ85" s="50"/>
      <c r="UAK85" s="50"/>
      <c r="UAL85" s="50"/>
      <c r="UAM85" s="50"/>
      <c r="UAN85" s="50"/>
      <c r="UAO85" s="50"/>
      <c r="UAP85" s="50"/>
      <c r="UAQ85" s="50"/>
      <c r="UAR85" s="50"/>
      <c r="UAS85" s="50"/>
      <c r="UAT85" s="50"/>
      <c r="UAU85" s="50"/>
      <c r="UAV85" s="50"/>
      <c r="UAW85" s="50"/>
      <c r="UAX85" s="50"/>
      <c r="UAY85" s="50"/>
      <c r="UAZ85" s="50"/>
      <c r="UBA85" s="50"/>
      <c r="UBB85" s="50"/>
      <c r="UBC85" s="50"/>
      <c r="UBD85" s="50"/>
      <c r="UBE85" s="50"/>
      <c r="UBF85" s="50"/>
      <c r="UBG85" s="50"/>
      <c r="UBH85" s="50"/>
      <c r="UBI85" s="50"/>
      <c r="UBJ85" s="50"/>
      <c r="UBK85" s="50"/>
      <c r="UBL85" s="50"/>
      <c r="UBM85" s="50"/>
      <c r="UBN85" s="50"/>
      <c r="UBO85" s="50"/>
      <c r="UBP85" s="50"/>
      <c r="UBQ85" s="50"/>
      <c r="UBR85" s="50"/>
      <c r="UBS85" s="50"/>
      <c r="UBT85" s="50"/>
      <c r="UBU85" s="50"/>
      <c r="UBV85" s="50"/>
      <c r="UBW85" s="50"/>
      <c r="UBX85" s="50"/>
      <c r="UBY85" s="50"/>
      <c r="UBZ85" s="50"/>
      <c r="UCA85" s="50"/>
      <c r="UCB85" s="50"/>
      <c r="UCC85" s="50"/>
      <c r="UCD85" s="50"/>
      <c r="UCE85" s="50"/>
      <c r="UCF85" s="50"/>
      <c r="UCG85" s="50"/>
      <c r="UCH85" s="50"/>
      <c r="UCI85" s="50"/>
      <c r="UCJ85" s="50"/>
      <c r="UCK85" s="50"/>
      <c r="UCL85" s="50"/>
      <c r="UCM85" s="50"/>
      <c r="UCN85" s="50"/>
      <c r="UCO85" s="50"/>
      <c r="UCP85" s="50"/>
      <c r="UCQ85" s="50"/>
      <c r="UCR85" s="50"/>
      <c r="UCS85" s="50"/>
      <c r="UCT85" s="50"/>
      <c r="UCU85" s="50"/>
      <c r="UCV85" s="50"/>
      <c r="UCW85" s="50"/>
      <c r="UCX85" s="50"/>
      <c r="UCY85" s="50"/>
      <c r="UCZ85" s="50"/>
      <c r="UDA85" s="50"/>
      <c r="UDB85" s="50"/>
      <c r="UDC85" s="50"/>
      <c r="UDD85" s="50"/>
      <c r="UDE85" s="50"/>
      <c r="UDF85" s="50"/>
      <c r="UDG85" s="50"/>
      <c r="UDH85" s="50"/>
      <c r="UDI85" s="50"/>
      <c r="UDJ85" s="50"/>
      <c r="UDK85" s="50"/>
      <c r="UDL85" s="50"/>
      <c r="UDM85" s="50"/>
      <c r="UDN85" s="50"/>
      <c r="UDO85" s="50"/>
      <c r="UDP85" s="50"/>
      <c r="UDQ85" s="50"/>
      <c r="UDR85" s="50"/>
      <c r="UDS85" s="50"/>
      <c r="UDT85" s="50"/>
      <c r="UDU85" s="50"/>
      <c r="UDV85" s="50"/>
      <c r="UDW85" s="50"/>
      <c r="UDX85" s="50"/>
      <c r="UDY85" s="50"/>
      <c r="UDZ85" s="50"/>
      <c r="UEA85" s="50"/>
      <c r="UEB85" s="50"/>
      <c r="UEC85" s="50"/>
      <c r="UED85" s="50"/>
      <c r="UEE85" s="50"/>
      <c r="UEF85" s="50"/>
      <c r="UEG85" s="50"/>
      <c r="UEH85" s="50"/>
      <c r="UEI85" s="50"/>
      <c r="UEJ85" s="50"/>
      <c r="UEK85" s="50"/>
      <c r="UEL85" s="50"/>
      <c r="UEM85" s="50"/>
      <c r="UEN85" s="50"/>
      <c r="UEO85" s="50"/>
      <c r="UEP85" s="50"/>
      <c r="UEQ85" s="50"/>
      <c r="UER85" s="50"/>
      <c r="UES85" s="50"/>
      <c r="UET85" s="50"/>
      <c r="UEU85" s="50"/>
      <c r="UEV85" s="50"/>
      <c r="UEW85" s="50"/>
      <c r="UEX85" s="50"/>
      <c r="UEY85" s="50"/>
      <c r="UEZ85" s="50"/>
      <c r="UFA85" s="50"/>
      <c r="UFB85" s="50"/>
      <c r="UFC85" s="50"/>
      <c r="UFD85" s="50"/>
      <c r="UFE85" s="50"/>
      <c r="UFF85" s="50"/>
      <c r="UFG85" s="50"/>
      <c r="UFH85" s="50"/>
      <c r="UFI85" s="50"/>
      <c r="UFJ85" s="50"/>
      <c r="UFK85" s="50"/>
      <c r="UFL85" s="50"/>
      <c r="UFM85" s="50"/>
      <c r="UFN85" s="50"/>
      <c r="UFO85" s="50"/>
      <c r="UFP85" s="50"/>
      <c r="UFQ85" s="50"/>
      <c r="UFR85" s="50"/>
      <c r="UFS85" s="50"/>
      <c r="UFT85" s="50"/>
      <c r="UFU85" s="50"/>
      <c r="UFV85" s="50"/>
      <c r="UFW85" s="50"/>
      <c r="UFX85" s="50"/>
      <c r="UFY85" s="50"/>
      <c r="UFZ85" s="50"/>
      <c r="UGA85" s="50"/>
      <c r="UGB85" s="50"/>
      <c r="UGC85" s="50"/>
      <c r="UGD85" s="50"/>
      <c r="UGE85" s="50"/>
      <c r="UGF85" s="50"/>
      <c r="UGG85" s="50"/>
      <c r="UGH85" s="50"/>
      <c r="UGI85" s="50"/>
      <c r="UGJ85" s="50"/>
      <c r="UGK85" s="50"/>
      <c r="UGL85" s="50"/>
      <c r="UGM85" s="50"/>
      <c r="UGN85" s="50"/>
      <c r="UGO85" s="50"/>
      <c r="UGP85" s="50"/>
      <c r="UGQ85" s="50"/>
      <c r="UGR85" s="50"/>
      <c r="UGS85" s="50"/>
      <c r="UGT85" s="50"/>
      <c r="UGU85" s="50"/>
      <c r="UGV85" s="50"/>
      <c r="UGW85" s="50"/>
      <c r="UGX85" s="50"/>
      <c r="UGY85" s="50"/>
      <c r="UGZ85" s="50"/>
      <c r="UHA85" s="50"/>
      <c r="UHB85" s="50"/>
      <c r="UHC85" s="50"/>
      <c r="UHD85" s="50"/>
      <c r="UHE85" s="50"/>
      <c r="UHF85" s="50"/>
      <c r="UHG85" s="50"/>
      <c r="UHH85" s="50"/>
      <c r="UHI85" s="50"/>
      <c r="UHJ85" s="50"/>
      <c r="UHK85" s="50"/>
      <c r="UHL85" s="50"/>
      <c r="UHM85" s="50"/>
      <c r="UHN85" s="50"/>
      <c r="UHO85" s="50"/>
      <c r="UHP85" s="50"/>
      <c r="UHQ85" s="50"/>
      <c r="UHR85" s="50"/>
      <c r="UHS85" s="50"/>
      <c r="UHT85" s="50"/>
      <c r="UHU85" s="50"/>
      <c r="UHV85" s="50"/>
      <c r="UHW85" s="50"/>
      <c r="UHX85" s="50"/>
      <c r="UHY85" s="50"/>
      <c r="UHZ85" s="50"/>
      <c r="UIA85" s="50"/>
      <c r="UIB85" s="50"/>
      <c r="UIC85" s="50"/>
      <c r="UID85" s="50"/>
      <c r="UIE85" s="50"/>
      <c r="UIF85" s="50"/>
      <c r="UIG85" s="50"/>
      <c r="UIH85" s="50"/>
      <c r="UII85" s="50"/>
      <c r="UIJ85" s="50"/>
      <c r="UIK85" s="50"/>
      <c r="UIL85" s="50"/>
      <c r="UIM85" s="50"/>
      <c r="UIN85" s="50"/>
      <c r="UIO85" s="50"/>
      <c r="UIP85" s="50"/>
      <c r="UIQ85" s="50"/>
      <c r="UIR85" s="50"/>
      <c r="UIS85" s="50"/>
      <c r="UIT85" s="50"/>
      <c r="UIU85" s="50"/>
      <c r="UIV85" s="50"/>
      <c r="UIW85" s="50"/>
      <c r="UIX85" s="50"/>
      <c r="UIY85" s="50"/>
      <c r="UIZ85" s="50"/>
      <c r="UJA85" s="50"/>
      <c r="UJB85" s="50"/>
      <c r="UJC85" s="50"/>
      <c r="UJD85" s="50"/>
      <c r="UJE85" s="50"/>
      <c r="UJF85" s="50"/>
      <c r="UJG85" s="50"/>
      <c r="UJH85" s="50"/>
      <c r="UJI85" s="50"/>
      <c r="UJJ85" s="50"/>
      <c r="UJK85" s="50"/>
      <c r="UJL85" s="50"/>
      <c r="UJM85" s="50"/>
      <c r="UJN85" s="50"/>
      <c r="UJO85" s="50"/>
      <c r="UJP85" s="50"/>
      <c r="UJQ85" s="50"/>
      <c r="UJR85" s="50"/>
      <c r="UJS85" s="50"/>
      <c r="UJT85" s="50"/>
      <c r="UJU85" s="50"/>
      <c r="UJV85" s="50"/>
      <c r="UJW85" s="50"/>
      <c r="UJX85" s="50"/>
      <c r="UJY85" s="50"/>
      <c r="UJZ85" s="50"/>
      <c r="UKA85" s="50"/>
      <c r="UKB85" s="50"/>
      <c r="UKC85" s="50"/>
      <c r="UKD85" s="50"/>
      <c r="UKE85" s="50"/>
      <c r="UKF85" s="50"/>
      <c r="UKG85" s="50"/>
      <c r="UKH85" s="50"/>
      <c r="UKI85" s="50"/>
      <c r="UKJ85" s="50"/>
      <c r="UKK85" s="50"/>
      <c r="UKL85" s="50"/>
      <c r="UKM85" s="50"/>
      <c r="UKN85" s="50"/>
      <c r="UKO85" s="50"/>
      <c r="UKP85" s="50"/>
      <c r="UKQ85" s="50"/>
      <c r="UKR85" s="50"/>
      <c r="UKS85" s="50"/>
      <c r="UKT85" s="50"/>
      <c r="UKU85" s="50"/>
      <c r="UKV85" s="50"/>
      <c r="UKW85" s="50"/>
      <c r="UKX85" s="50"/>
      <c r="UKY85" s="50"/>
      <c r="UKZ85" s="50"/>
      <c r="ULA85" s="50"/>
      <c r="ULB85" s="50"/>
      <c r="ULC85" s="50"/>
      <c r="ULD85" s="50"/>
      <c r="ULE85" s="50"/>
      <c r="ULF85" s="50"/>
      <c r="ULG85" s="50"/>
      <c r="ULH85" s="50"/>
      <c r="ULI85" s="50"/>
      <c r="ULJ85" s="50"/>
      <c r="ULK85" s="50"/>
      <c r="ULL85" s="50"/>
      <c r="ULM85" s="50"/>
      <c r="ULN85" s="50"/>
      <c r="ULO85" s="50"/>
      <c r="ULP85" s="50"/>
      <c r="ULQ85" s="50"/>
      <c r="ULR85" s="50"/>
      <c r="ULS85" s="50"/>
      <c r="ULT85" s="50"/>
      <c r="ULU85" s="50"/>
      <c r="ULV85" s="50"/>
      <c r="ULW85" s="50"/>
      <c r="ULX85" s="50"/>
      <c r="ULY85" s="50"/>
      <c r="ULZ85" s="50"/>
      <c r="UMA85" s="50"/>
      <c r="UMB85" s="50"/>
      <c r="UMC85" s="50"/>
      <c r="UMD85" s="50"/>
      <c r="UME85" s="50"/>
      <c r="UMF85" s="50"/>
      <c r="UMG85" s="50"/>
      <c r="UMH85" s="50"/>
      <c r="UMI85" s="50"/>
      <c r="UMJ85" s="50"/>
      <c r="UMK85" s="50"/>
      <c r="UML85" s="50"/>
      <c r="UMM85" s="50"/>
      <c r="UMN85" s="50"/>
      <c r="UMO85" s="50"/>
      <c r="UMP85" s="50"/>
      <c r="UMQ85" s="50"/>
      <c r="UMR85" s="50"/>
      <c r="UMS85" s="50"/>
      <c r="UMT85" s="50"/>
      <c r="UMU85" s="50"/>
      <c r="UMV85" s="50"/>
      <c r="UMW85" s="50"/>
      <c r="UMX85" s="50"/>
      <c r="UMY85" s="50"/>
      <c r="UMZ85" s="50"/>
      <c r="UNA85" s="50"/>
      <c r="UNB85" s="50"/>
      <c r="UNC85" s="50"/>
      <c r="UND85" s="50"/>
      <c r="UNE85" s="50"/>
      <c r="UNF85" s="50"/>
      <c r="UNG85" s="50"/>
      <c r="UNH85" s="50"/>
      <c r="UNI85" s="50"/>
      <c r="UNJ85" s="50"/>
      <c r="UNK85" s="50"/>
      <c r="UNL85" s="50"/>
      <c r="UNM85" s="50"/>
      <c r="UNN85" s="50"/>
      <c r="UNO85" s="50"/>
      <c r="UNP85" s="50"/>
      <c r="UNQ85" s="50"/>
      <c r="UNR85" s="50"/>
      <c r="UNS85" s="50"/>
      <c r="UNT85" s="50"/>
      <c r="UNU85" s="50"/>
      <c r="UNV85" s="50"/>
      <c r="UNW85" s="50"/>
      <c r="UNX85" s="50"/>
      <c r="UNY85" s="50"/>
      <c r="UNZ85" s="50"/>
      <c r="UOA85" s="50"/>
      <c r="UOB85" s="50"/>
      <c r="UOC85" s="50"/>
      <c r="UOD85" s="50"/>
      <c r="UOE85" s="50"/>
      <c r="UOF85" s="50"/>
      <c r="UOG85" s="50"/>
      <c r="UOH85" s="50"/>
      <c r="UOI85" s="50"/>
      <c r="UOJ85" s="50"/>
      <c r="UOK85" s="50"/>
      <c r="UOL85" s="50"/>
      <c r="UOM85" s="50"/>
      <c r="UON85" s="50"/>
      <c r="UOO85" s="50"/>
      <c r="UOP85" s="50"/>
      <c r="UOQ85" s="50"/>
      <c r="UOR85" s="50"/>
      <c r="UOS85" s="50"/>
      <c r="UOT85" s="50"/>
      <c r="UOU85" s="50"/>
      <c r="UOV85" s="50"/>
      <c r="UOW85" s="50"/>
      <c r="UOX85" s="50"/>
      <c r="UOY85" s="50"/>
      <c r="UOZ85" s="50"/>
      <c r="UPA85" s="50"/>
      <c r="UPB85" s="50"/>
      <c r="UPC85" s="50"/>
      <c r="UPD85" s="50"/>
      <c r="UPE85" s="50"/>
      <c r="UPF85" s="50"/>
      <c r="UPG85" s="50"/>
      <c r="UPH85" s="50"/>
      <c r="UPI85" s="50"/>
      <c r="UPJ85" s="50"/>
      <c r="UPK85" s="50"/>
      <c r="UPL85" s="50"/>
      <c r="UPM85" s="50"/>
      <c r="UPN85" s="50"/>
      <c r="UPO85" s="50"/>
      <c r="UPP85" s="50"/>
      <c r="UPQ85" s="50"/>
      <c r="UPR85" s="50"/>
      <c r="UPS85" s="50"/>
      <c r="UPT85" s="50"/>
      <c r="UPU85" s="50"/>
      <c r="UPV85" s="50"/>
      <c r="UPW85" s="50"/>
      <c r="UPX85" s="50"/>
      <c r="UPY85" s="50"/>
      <c r="UPZ85" s="50"/>
      <c r="UQA85" s="50"/>
      <c r="UQB85" s="50"/>
      <c r="UQC85" s="50"/>
      <c r="UQD85" s="50"/>
      <c r="UQE85" s="50"/>
      <c r="UQF85" s="50"/>
      <c r="UQG85" s="50"/>
      <c r="UQH85" s="50"/>
      <c r="UQI85" s="50"/>
      <c r="UQJ85" s="50"/>
      <c r="UQK85" s="50"/>
      <c r="UQL85" s="50"/>
      <c r="UQM85" s="50"/>
      <c r="UQN85" s="50"/>
      <c r="UQO85" s="50"/>
      <c r="UQP85" s="50"/>
      <c r="UQQ85" s="50"/>
      <c r="UQR85" s="50"/>
      <c r="UQS85" s="50"/>
      <c r="UQT85" s="50"/>
      <c r="UQU85" s="50"/>
      <c r="UQV85" s="50"/>
      <c r="UQW85" s="50"/>
      <c r="UQX85" s="50"/>
      <c r="UQY85" s="50"/>
      <c r="UQZ85" s="50"/>
      <c r="URA85" s="50"/>
      <c r="URB85" s="50"/>
      <c r="URC85" s="50"/>
      <c r="URD85" s="50"/>
      <c r="URE85" s="50"/>
      <c r="URF85" s="50"/>
      <c r="URG85" s="50"/>
      <c r="URH85" s="50"/>
      <c r="URI85" s="50"/>
      <c r="URJ85" s="50"/>
      <c r="URK85" s="50"/>
      <c r="URL85" s="50"/>
      <c r="URM85" s="50"/>
      <c r="URN85" s="50"/>
      <c r="URO85" s="50"/>
      <c r="URP85" s="50"/>
      <c r="URQ85" s="50"/>
      <c r="URR85" s="50"/>
      <c r="URS85" s="50"/>
      <c r="URT85" s="50"/>
      <c r="URU85" s="50"/>
      <c r="URV85" s="50"/>
      <c r="URW85" s="50"/>
      <c r="URX85" s="50"/>
      <c r="URY85" s="50"/>
      <c r="URZ85" s="50"/>
      <c r="USA85" s="50"/>
      <c r="USB85" s="50"/>
      <c r="USC85" s="50"/>
      <c r="USD85" s="50"/>
      <c r="USE85" s="50"/>
      <c r="USF85" s="50"/>
      <c r="USG85" s="50"/>
      <c r="USH85" s="50"/>
      <c r="USI85" s="50"/>
      <c r="USJ85" s="50"/>
      <c r="USK85" s="50"/>
      <c r="USL85" s="50"/>
      <c r="USM85" s="50"/>
      <c r="USN85" s="50"/>
      <c r="USO85" s="50"/>
      <c r="USP85" s="50"/>
      <c r="USQ85" s="50"/>
      <c r="USR85" s="50"/>
      <c r="USS85" s="50"/>
      <c r="UST85" s="50"/>
      <c r="USU85" s="50"/>
      <c r="USV85" s="50"/>
      <c r="USW85" s="50"/>
      <c r="USX85" s="50"/>
      <c r="USY85" s="50"/>
      <c r="USZ85" s="50"/>
      <c r="UTA85" s="50"/>
      <c r="UTB85" s="50"/>
      <c r="UTC85" s="50"/>
      <c r="UTD85" s="50"/>
      <c r="UTE85" s="50"/>
      <c r="UTF85" s="50"/>
      <c r="UTG85" s="50"/>
      <c r="UTH85" s="50"/>
      <c r="UTI85" s="50"/>
      <c r="UTJ85" s="50"/>
      <c r="UTK85" s="50"/>
      <c r="UTL85" s="50"/>
      <c r="UTM85" s="50"/>
      <c r="UTN85" s="50"/>
      <c r="UTO85" s="50"/>
      <c r="UTP85" s="50"/>
      <c r="UTQ85" s="50"/>
      <c r="UTR85" s="50"/>
      <c r="UTS85" s="50"/>
      <c r="UTT85" s="50"/>
      <c r="UTU85" s="50"/>
      <c r="UTV85" s="50"/>
      <c r="UTW85" s="50"/>
      <c r="UTX85" s="50"/>
      <c r="UTY85" s="50"/>
      <c r="UTZ85" s="50"/>
      <c r="UUA85" s="50"/>
      <c r="UUB85" s="50"/>
      <c r="UUC85" s="50"/>
      <c r="UUD85" s="50"/>
      <c r="UUE85" s="50"/>
      <c r="UUF85" s="50"/>
      <c r="UUG85" s="50"/>
      <c r="UUH85" s="50"/>
      <c r="UUI85" s="50"/>
      <c r="UUJ85" s="50"/>
      <c r="UUK85" s="50"/>
      <c r="UUL85" s="50"/>
      <c r="UUM85" s="50"/>
      <c r="UUN85" s="50"/>
      <c r="UUO85" s="50"/>
      <c r="UUP85" s="50"/>
      <c r="UUQ85" s="50"/>
      <c r="UUR85" s="50"/>
      <c r="UUS85" s="50"/>
      <c r="UUT85" s="50"/>
      <c r="UUU85" s="50"/>
      <c r="UUV85" s="50"/>
      <c r="UUW85" s="50"/>
      <c r="UUX85" s="50"/>
      <c r="UUY85" s="50"/>
      <c r="UUZ85" s="50"/>
      <c r="UVA85" s="50"/>
      <c r="UVB85" s="50"/>
      <c r="UVC85" s="50"/>
      <c r="UVD85" s="50"/>
      <c r="UVE85" s="50"/>
      <c r="UVF85" s="50"/>
      <c r="UVG85" s="50"/>
      <c r="UVH85" s="50"/>
      <c r="UVI85" s="50"/>
      <c r="UVJ85" s="50"/>
      <c r="UVK85" s="50"/>
      <c r="UVL85" s="50"/>
      <c r="UVM85" s="50"/>
      <c r="UVN85" s="50"/>
      <c r="UVO85" s="50"/>
      <c r="UVP85" s="50"/>
      <c r="UVQ85" s="50"/>
      <c r="UVR85" s="50"/>
      <c r="UVS85" s="50"/>
      <c r="UVT85" s="50"/>
      <c r="UVU85" s="50"/>
      <c r="UVV85" s="50"/>
      <c r="UVW85" s="50"/>
      <c r="UVX85" s="50"/>
      <c r="UVY85" s="50"/>
      <c r="UVZ85" s="50"/>
      <c r="UWA85" s="50"/>
      <c r="UWB85" s="50"/>
      <c r="UWC85" s="50"/>
      <c r="UWD85" s="50"/>
      <c r="UWE85" s="50"/>
      <c r="UWF85" s="50"/>
      <c r="UWG85" s="50"/>
      <c r="UWH85" s="50"/>
      <c r="UWI85" s="50"/>
      <c r="UWJ85" s="50"/>
      <c r="UWK85" s="50"/>
      <c r="UWL85" s="50"/>
      <c r="UWM85" s="50"/>
      <c r="UWN85" s="50"/>
      <c r="UWO85" s="50"/>
      <c r="UWP85" s="50"/>
      <c r="UWQ85" s="50"/>
      <c r="UWR85" s="50"/>
      <c r="UWS85" s="50"/>
      <c r="UWT85" s="50"/>
      <c r="UWU85" s="50"/>
      <c r="UWV85" s="50"/>
      <c r="UWW85" s="50"/>
      <c r="UWX85" s="50"/>
      <c r="UWY85" s="50"/>
      <c r="UWZ85" s="50"/>
      <c r="UXA85" s="50"/>
      <c r="UXB85" s="50"/>
      <c r="UXC85" s="50"/>
      <c r="UXD85" s="50"/>
      <c r="UXE85" s="50"/>
      <c r="UXF85" s="50"/>
      <c r="UXG85" s="50"/>
      <c r="UXH85" s="50"/>
      <c r="UXI85" s="50"/>
      <c r="UXJ85" s="50"/>
      <c r="UXK85" s="50"/>
      <c r="UXL85" s="50"/>
      <c r="UXM85" s="50"/>
      <c r="UXN85" s="50"/>
      <c r="UXO85" s="50"/>
      <c r="UXP85" s="50"/>
      <c r="UXQ85" s="50"/>
      <c r="UXR85" s="50"/>
      <c r="UXS85" s="50"/>
      <c r="UXT85" s="50"/>
      <c r="UXU85" s="50"/>
      <c r="UXV85" s="50"/>
      <c r="UXW85" s="50"/>
      <c r="UXX85" s="50"/>
      <c r="UXY85" s="50"/>
      <c r="UXZ85" s="50"/>
      <c r="UYA85" s="50"/>
      <c r="UYB85" s="50"/>
      <c r="UYC85" s="50"/>
      <c r="UYD85" s="50"/>
      <c r="UYE85" s="50"/>
      <c r="UYF85" s="50"/>
      <c r="UYG85" s="50"/>
      <c r="UYH85" s="50"/>
      <c r="UYI85" s="50"/>
      <c r="UYJ85" s="50"/>
      <c r="UYK85" s="50"/>
      <c r="UYL85" s="50"/>
      <c r="UYM85" s="50"/>
      <c r="UYN85" s="50"/>
      <c r="UYO85" s="50"/>
      <c r="UYP85" s="50"/>
      <c r="UYQ85" s="50"/>
      <c r="UYR85" s="50"/>
      <c r="UYS85" s="50"/>
      <c r="UYT85" s="50"/>
      <c r="UYU85" s="50"/>
      <c r="UYV85" s="50"/>
      <c r="UYW85" s="50"/>
      <c r="UYX85" s="50"/>
      <c r="UYY85" s="50"/>
      <c r="UYZ85" s="50"/>
      <c r="UZA85" s="50"/>
      <c r="UZB85" s="50"/>
      <c r="UZC85" s="50"/>
      <c r="UZD85" s="50"/>
      <c r="UZE85" s="50"/>
      <c r="UZF85" s="50"/>
      <c r="UZG85" s="50"/>
      <c r="UZH85" s="50"/>
      <c r="UZI85" s="50"/>
      <c r="UZJ85" s="50"/>
      <c r="UZK85" s="50"/>
      <c r="UZL85" s="50"/>
      <c r="UZM85" s="50"/>
      <c r="UZN85" s="50"/>
      <c r="UZO85" s="50"/>
      <c r="UZP85" s="50"/>
      <c r="UZQ85" s="50"/>
      <c r="UZR85" s="50"/>
      <c r="UZS85" s="50"/>
      <c r="UZT85" s="50"/>
      <c r="UZU85" s="50"/>
      <c r="UZV85" s="50"/>
      <c r="UZW85" s="50"/>
      <c r="UZX85" s="50"/>
      <c r="UZY85" s="50"/>
      <c r="UZZ85" s="50"/>
      <c r="VAA85" s="50"/>
      <c r="VAB85" s="50"/>
      <c r="VAC85" s="50"/>
      <c r="VAD85" s="50"/>
      <c r="VAE85" s="50"/>
      <c r="VAF85" s="50"/>
      <c r="VAG85" s="50"/>
      <c r="VAH85" s="50"/>
      <c r="VAI85" s="50"/>
      <c r="VAJ85" s="50"/>
      <c r="VAK85" s="50"/>
      <c r="VAL85" s="50"/>
      <c r="VAM85" s="50"/>
      <c r="VAN85" s="50"/>
      <c r="VAO85" s="50"/>
      <c r="VAP85" s="50"/>
      <c r="VAQ85" s="50"/>
      <c r="VAR85" s="50"/>
      <c r="VAS85" s="50"/>
      <c r="VAT85" s="50"/>
      <c r="VAU85" s="50"/>
      <c r="VAV85" s="50"/>
      <c r="VAW85" s="50"/>
      <c r="VAX85" s="50"/>
      <c r="VAY85" s="50"/>
      <c r="VAZ85" s="50"/>
      <c r="VBA85" s="50"/>
      <c r="VBB85" s="50"/>
      <c r="VBC85" s="50"/>
      <c r="VBD85" s="50"/>
      <c r="VBE85" s="50"/>
      <c r="VBF85" s="50"/>
      <c r="VBG85" s="50"/>
      <c r="VBH85" s="50"/>
      <c r="VBI85" s="50"/>
      <c r="VBJ85" s="50"/>
      <c r="VBK85" s="50"/>
      <c r="VBL85" s="50"/>
      <c r="VBM85" s="50"/>
      <c r="VBN85" s="50"/>
      <c r="VBO85" s="50"/>
      <c r="VBP85" s="50"/>
      <c r="VBQ85" s="50"/>
      <c r="VBR85" s="50"/>
      <c r="VBS85" s="50"/>
      <c r="VBT85" s="50"/>
      <c r="VBU85" s="50"/>
      <c r="VBV85" s="50"/>
      <c r="VBW85" s="50"/>
      <c r="VBX85" s="50"/>
      <c r="VBY85" s="50"/>
      <c r="VBZ85" s="50"/>
      <c r="VCA85" s="50"/>
      <c r="VCB85" s="50"/>
      <c r="VCC85" s="50"/>
      <c r="VCD85" s="50"/>
      <c r="VCE85" s="50"/>
      <c r="VCF85" s="50"/>
      <c r="VCG85" s="50"/>
      <c r="VCH85" s="50"/>
      <c r="VCI85" s="50"/>
      <c r="VCJ85" s="50"/>
      <c r="VCK85" s="50"/>
      <c r="VCL85" s="50"/>
      <c r="VCM85" s="50"/>
      <c r="VCN85" s="50"/>
      <c r="VCO85" s="50"/>
      <c r="VCP85" s="50"/>
      <c r="VCQ85" s="50"/>
      <c r="VCR85" s="50"/>
      <c r="VCS85" s="50"/>
      <c r="VCT85" s="50"/>
      <c r="VCU85" s="50"/>
      <c r="VCV85" s="50"/>
      <c r="VCW85" s="50"/>
      <c r="VCX85" s="50"/>
      <c r="VCY85" s="50"/>
      <c r="VCZ85" s="50"/>
      <c r="VDA85" s="50"/>
      <c r="VDB85" s="50"/>
      <c r="VDC85" s="50"/>
      <c r="VDD85" s="50"/>
      <c r="VDE85" s="50"/>
      <c r="VDF85" s="50"/>
      <c r="VDG85" s="50"/>
      <c r="VDH85" s="50"/>
      <c r="VDI85" s="50"/>
      <c r="VDJ85" s="50"/>
      <c r="VDK85" s="50"/>
      <c r="VDL85" s="50"/>
      <c r="VDM85" s="50"/>
      <c r="VDN85" s="50"/>
      <c r="VDO85" s="50"/>
      <c r="VDP85" s="50"/>
      <c r="VDQ85" s="50"/>
      <c r="VDR85" s="50"/>
      <c r="VDS85" s="50"/>
      <c r="VDT85" s="50"/>
      <c r="VDU85" s="50"/>
      <c r="VDV85" s="50"/>
      <c r="VDW85" s="50"/>
      <c r="VDX85" s="50"/>
      <c r="VDY85" s="50"/>
      <c r="VDZ85" s="50"/>
      <c r="VEA85" s="50"/>
      <c r="VEB85" s="50"/>
      <c r="VEC85" s="50"/>
      <c r="VED85" s="50"/>
      <c r="VEE85" s="50"/>
      <c r="VEF85" s="50"/>
      <c r="VEG85" s="50"/>
      <c r="VEH85" s="50"/>
      <c r="VEI85" s="50"/>
      <c r="VEJ85" s="50"/>
      <c r="VEK85" s="50"/>
      <c r="VEL85" s="50"/>
      <c r="VEM85" s="50"/>
      <c r="VEN85" s="50"/>
      <c r="VEO85" s="50"/>
      <c r="VEP85" s="50"/>
      <c r="VEQ85" s="50"/>
      <c r="VER85" s="50"/>
      <c r="VES85" s="50"/>
      <c r="VET85" s="50"/>
      <c r="VEU85" s="50"/>
      <c r="VEV85" s="50"/>
      <c r="VEW85" s="50"/>
      <c r="VEX85" s="50"/>
      <c r="VEY85" s="50"/>
      <c r="VEZ85" s="50"/>
      <c r="VFA85" s="50"/>
      <c r="VFB85" s="50"/>
      <c r="VFC85" s="50"/>
      <c r="VFD85" s="50"/>
      <c r="VFE85" s="50"/>
      <c r="VFF85" s="50"/>
      <c r="VFG85" s="50"/>
      <c r="VFH85" s="50"/>
      <c r="VFI85" s="50"/>
      <c r="VFJ85" s="50"/>
      <c r="VFK85" s="50"/>
      <c r="VFL85" s="50"/>
      <c r="VFM85" s="50"/>
      <c r="VFN85" s="50"/>
      <c r="VFO85" s="50"/>
      <c r="VFP85" s="50"/>
      <c r="VFQ85" s="50"/>
      <c r="VFR85" s="50"/>
      <c r="VFS85" s="50"/>
      <c r="VFT85" s="50"/>
      <c r="VFU85" s="50"/>
      <c r="VFV85" s="50"/>
      <c r="VFW85" s="50"/>
      <c r="VFX85" s="50"/>
      <c r="VFY85" s="50"/>
      <c r="VFZ85" s="50"/>
      <c r="VGA85" s="50"/>
      <c r="VGB85" s="50"/>
      <c r="VGC85" s="50"/>
      <c r="VGD85" s="50"/>
      <c r="VGE85" s="50"/>
      <c r="VGF85" s="50"/>
      <c r="VGG85" s="50"/>
      <c r="VGH85" s="50"/>
      <c r="VGI85" s="50"/>
      <c r="VGJ85" s="50"/>
      <c r="VGK85" s="50"/>
      <c r="VGL85" s="50"/>
      <c r="VGM85" s="50"/>
      <c r="VGN85" s="50"/>
      <c r="VGO85" s="50"/>
      <c r="VGP85" s="50"/>
      <c r="VGQ85" s="50"/>
      <c r="VGR85" s="50"/>
      <c r="VGS85" s="50"/>
      <c r="VGT85" s="50"/>
      <c r="VGU85" s="50"/>
      <c r="VGV85" s="50"/>
      <c r="VGW85" s="50"/>
      <c r="VGX85" s="50"/>
      <c r="VGY85" s="50"/>
      <c r="VGZ85" s="50"/>
      <c r="VHA85" s="50"/>
      <c r="VHB85" s="50"/>
      <c r="VHC85" s="50"/>
      <c r="VHD85" s="50"/>
      <c r="VHE85" s="50"/>
      <c r="VHF85" s="50"/>
      <c r="VHG85" s="50"/>
      <c r="VHH85" s="50"/>
      <c r="VHI85" s="50"/>
      <c r="VHJ85" s="50"/>
      <c r="VHK85" s="50"/>
      <c r="VHL85" s="50"/>
      <c r="VHM85" s="50"/>
      <c r="VHN85" s="50"/>
      <c r="VHO85" s="50"/>
      <c r="VHP85" s="50"/>
      <c r="VHQ85" s="50"/>
      <c r="VHR85" s="50"/>
      <c r="VHS85" s="50"/>
      <c r="VHT85" s="50"/>
      <c r="VHU85" s="50"/>
      <c r="VHV85" s="50"/>
      <c r="VHW85" s="50"/>
      <c r="VHX85" s="50"/>
      <c r="VHY85" s="50"/>
      <c r="VHZ85" s="50"/>
      <c r="VIA85" s="50"/>
      <c r="VIB85" s="50"/>
      <c r="VIC85" s="50"/>
      <c r="VID85" s="50"/>
      <c r="VIE85" s="50"/>
      <c r="VIF85" s="50"/>
      <c r="VIG85" s="50"/>
      <c r="VIH85" s="50"/>
      <c r="VII85" s="50"/>
      <c r="VIJ85" s="50"/>
      <c r="VIK85" s="50"/>
      <c r="VIL85" s="50"/>
      <c r="VIM85" s="50"/>
      <c r="VIN85" s="50"/>
      <c r="VIO85" s="50"/>
      <c r="VIP85" s="50"/>
      <c r="VIQ85" s="50"/>
      <c r="VIR85" s="50"/>
      <c r="VIS85" s="50"/>
      <c r="VIT85" s="50"/>
      <c r="VIU85" s="50"/>
      <c r="VIV85" s="50"/>
      <c r="VIW85" s="50"/>
      <c r="VIX85" s="50"/>
      <c r="VIY85" s="50"/>
      <c r="VIZ85" s="50"/>
      <c r="VJA85" s="50"/>
      <c r="VJB85" s="50"/>
      <c r="VJC85" s="50"/>
      <c r="VJD85" s="50"/>
      <c r="VJE85" s="50"/>
      <c r="VJF85" s="50"/>
      <c r="VJG85" s="50"/>
      <c r="VJH85" s="50"/>
      <c r="VJI85" s="50"/>
      <c r="VJJ85" s="50"/>
      <c r="VJK85" s="50"/>
      <c r="VJL85" s="50"/>
      <c r="VJM85" s="50"/>
      <c r="VJN85" s="50"/>
      <c r="VJO85" s="50"/>
      <c r="VJP85" s="50"/>
      <c r="VJQ85" s="50"/>
      <c r="VJR85" s="50"/>
      <c r="VJS85" s="50"/>
      <c r="VJT85" s="50"/>
      <c r="VJU85" s="50"/>
      <c r="VJV85" s="50"/>
      <c r="VJW85" s="50"/>
      <c r="VJX85" s="50"/>
      <c r="VJY85" s="50"/>
      <c r="VJZ85" s="50"/>
      <c r="VKA85" s="50"/>
      <c r="VKB85" s="50"/>
      <c r="VKC85" s="50"/>
      <c r="VKD85" s="50"/>
      <c r="VKE85" s="50"/>
      <c r="VKF85" s="50"/>
      <c r="VKG85" s="50"/>
      <c r="VKH85" s="50"/>
      <c r="VKI85" s="50"/>
      <c r="VKJ85" s="50"/>
      <c r="VKK85" s="50"/>
      <c r="VKL85" s="50"/>
      <c r="VKM85" s="50"/>
      <c r="VKN85" s="50"/>
      <c r="VKO85" s="50"/>
      <c r="VKP85" s="50"/>
      <c r="VKQ85" s="50"/>
      <c r="VKR85" s="50"/>
      <c r="VKS85" s="50"/>
      <c r="VKT85" s="50"/>
      <c r="VKU85" s="50"/>
      <c r="VKV85" s="50"/>
      <c r="VKW85" s="50"/>
      <c r="VKX85" s="50"/>
      <c r="VKY85" s="50"/>
      <c r="VKZ85" s="50"/>
      <c r="VLA85" s="50"/>
      <c r="VLB85" s="50"/>
      <c r="VLC85" s="50"/>
      <c r="VLD85" s="50"/>
      <c r="VLE85" s="50"/>
      <c r="VLF85" s="50"/>
      <c r="VLG85" s="50"/>
      <c r="VLH85" s="50"/>
      <c r="VLI85" s="50"/>
      <c r="VLJ85" s="50"/>
      <c r="VLK85" s="50"/>
      <c r="VLL85" s="50"/>
      <c r="VLM85" s="50"/>
      <c r="VLN85" s="50"/>
      <c r="VLO85" s="50"/>
      <c r="VLP85" s="50"/>
      <c r="VLQ85" s="50"/>
      <c r="VLR85" s="50"/>
      <c r="VLS85" s="50"/>
      <c r="VLT85" s="50"/>
      <c r="VLU85" s="50"/>
      <c r="VLV85" s="50"/>
      <c r="VLW85" s="50"/>
      <c r="VLX85" s="50"/>
      <c r="VLY85" s="50"/>
      <c r="VLZ85" s="50"/>
      <c r="VMA85" s="50"/>
      <c r="VMB85" s="50"/>
      <c r="VMC85" s="50"/>
      <c r="VMD85" s="50"/>
      <c r="VME85" s="50"/>
      <c r="VMF85" s="50"/>
      <c r="VMG85" s="50"/>
      <c r="VMH85" s="50"/>
      <c r="VMI85" s="50"/>
      <c r="VMJ85" s="50"/>
      <c r="VMK85" s="50"/>
      <c r="VML85" s="50"/>
      <c r="VMM85" s="50"/>
      <c r="VMN85" s="50"/>
      <c r="VMO85" s="50"/>
      <c r="VMP85" s="50"/>
      <c r="VMQ85" s="50"/>
      <c r="VMR85" s="50"/>
      <c r="VMS85" s="50"/>
      <c r="VMT85" s="50"/>
      <c r="VMU85" s="50"/>
      <c r="VMV85" s="50"/>
      <c r="VMW85" s="50"/>
      <c r="VMX85" s="50"/>
      <c r="VMY85" s="50"/>
      <c r="VMZ85" s="50"/>
      <c r="VNA85" s="50"/>
      <c r="VNB85" s="50"/>
      <c r="VNC85" s="50"/>
      <c r="VND85" s="50"/>
      <c r="VNE85" s="50"/>
      <c r="VNF85" s="50"/>
      <c r="VNG85" s="50"/>
      <c r="VNH85" s="50"/>
      <c r="VNI85" s="50"/>
      <c r="VNJ85" s="50"/>
      <c r="VNK85" s="50"/>
      <c r="VNL85" s="50"/>
      <c r="VNM85" s="50"/>
      <c r="VNN85" s="50"/>
      <c r="VNO85" s="50"/>
      <c r="VNP85" s="50"/>
      <c r="VNQ85" s="50"/>
      <c r="VNR85" s="50"/>
      <c r="VNS85" s="50"/>
      <c r="VNT85" s="50"/>
      <c r="VNU85" s="50"/>
      <c r="VNV85" s="50"/>
      <c r="VNW85" s="50"/>
      <c r="VNX85" s="50"/>
      <c r="VNY85" s="50"/>
      <c r="VNZ85" s="50"/>
      <c r="VOA85" s="50"/>
      <c r="VOB85" s="50"/>
      <c r="VOC85" s="50"/>
      <c r="VOD85" s="50"/>
      <c r="VOE85" s="50"/>
      <c r="VOF85" s="50"/>
      <c r="VOG85" s="50"/>
      <c r="VOH85" s="50"/>
      <c r="VOI85" s="50"/>
      <c r="VOJ85" s="50"/>
      <c r="VOK85" s="50"/>
      <c r="VOL85" s="50"/>
      <c r="VOM85" s="50"/>
      <c r="VON85" s="50"/>
      <c r="VOO85" s="50"/>
      <c r="VOP85" s="50"/>
      <c r="VOQ85" s="50"/>
      <c r="VOR85" s="50"/>
      <c r="VOS85" s="50"/>
      <c r="VOT85" s="50"/>
      <c r="VOU85" s="50"/>
      <c r="VOV85" s="50"/>
      <c r="VOW85" s="50"/>
      <c r="VOX85" s="50"/>
      <c r="VOY85" s="50"/>
      <c r="VOZ85" s="50"/>
      <c r="VPA85" s="50"/>
      <c r="VPB85" s="50"/>
      <c r="VPC85" s="50"/>
      <c r="VPD85" s="50"/>
      <c r="VPE85" s="50"/>
      <c r="VPF85" s="50"/>
      <c r="VPG85" s="50"/>
      <c r="VPH85" s="50"/>
      <c r="VPI85" s="50"/>
      <c r="VPJ85" s="50"/>
      <c r="VPK85" s="50"/>
      <c r="VPL85" s="50"/>
      <c r="VPM85" s="50"/>
      <c r="VPN85" s="50"/>
      <c r="VPO85" s="50"/>
      <c r="VPP85" s="50"/>
      <c r="VPQ85" s="50"/>
      <c r="VPR85" s="50"/>
      <c r="VPS85" s="50"/>
      <c r="VPT85" s="50"/>
      <c r="VPU85" s="50"/>
      <c r="VPV85" s="50"/>
      <c r="VPW85" s="50"/>
      <c r="VPX85" s="50"/>
      <c r="VPY85" s="50"/>
      <c r="VPZ85" s="50"/>
      <c r="VQA85" s="50"/>
      <c r="VQB85" s="50"/>
      <c r="VQC85" s="50"/>
      <c r="VQD85" s="50"/>
      <c r="VQE85" s="50"/>
      <c r="VQF85" s="50"/>
      <c r="VQG85" s="50"/>
      <c r="VQH85" s="50"/>
      <c r="VQI85" s="50"/>
      <c r="VQJ85" s="50"/>
      <c r="VQK85" s="50"/>
      <c r="VQL85" s="50"/>
      <c r="VQM85" s="50"/>
      <c r="VQN85" s="50"/>
      <c r="VQO85" s="50"/>
      <c r="VQP85" s="50"/>
      <c r="VQQ85" s="50"/>
      <c r="VQR85" s="50"/>
      <c r="VQS85" s="50"/>
      <c r="VQT85" s="50"/>
      <c r="VQU85" s="50"/>
      <c r="VQV85" s="50"/>
      <c r="VQW85" s="50"/>
      <c r="VQX85" s="50"/>
      <c r="VQY85" s="50"/>
      <c r="VQZ85" s="50"/>
      <c r="VRA85" s="50"/>
      <c r="VRB85" s="50"/>
      <c r="VRC85" s="50"/>
      <c r="VRD85" s="50"/>
      <c r="VRE85" s="50"/>
      <c r="VRF85" s="50"/>
      <c r="VRG85" s="50"/>
      <c r="VRH85" s="50"/>
      <c r="VRI85" s="50"/>
      <c r="VRJ85" s="50"/>
      <c r="VRK85" s="50"/>
      <c r="VRL85" s="50"/>
      <c r="VRM85" s="50"/>
      <c r="VRN85" s="50"/>
      <c r="VRO85" s="50"/>
      <c r="VRP85" s="50"/>
      <c r="VRQ85" s="50"/>
      <c r="VRR85" s="50"/>
      <c r="VRS85" s="50"/>
      <c r="VRT85" s="50"/>
      <c r="VRU85" s="50"/>
      <c r="VRV85" s="50"/>
      <c r="VRW85" s="50"/>
      <c r="VRX85" s="50"/>
      <c r="VRY85" s="50"/>
      <c r="VRZ85" s="50"/>
      <c r="VSA85" s="50"/>
      <c r="VSB85" s="50"/>
      <c r="VSC85" s="50"/>
      <c r="VSD85" s="50"/>
      <c r="VSE85" s="50"/>
      <c r="VSF85" s="50"/>
      <c r="VSG85" s="50"/>
      <c r="VSH85" s="50"/>
      <c r="VSI85" s="50"/>
      <c r="VSJ85" s="50"/>
      <c r="VSK85" s="50"/>
      <c r="VSL85" s="50"/>
      <c r="VSM85" s="50"/>
      <c r="VSN85" s="50"/>
      <c r="VSO85" s="50"/>
      <c r="VSP85" s="50"/>
      <c r="VSQ85" s="50"/>
      <c r="VSR85" s="50"/>
      <c r="VSS85" s="50"/>
      <c r="VST85" s="50"/>
      <c r="VSU85" s="50"/>
      <c r="VSV85" s="50"/>
      <c r="VSW85" s="50"/>
      <c r="VSX85" s="50"/>
      <c r="VSY85" s="50"/>
      <c r="VSZ85" s="50"/>
      <c r="VTA85" s="50"/>
      <c r="VTB85" s="50"/>
      <c r="VTC85" s="50"/>
      <c r="VTD85" s="50"/>
      <c r="VTE85" s="50"/>
      <c r="VTF85" s="50"/>
      <c r="VTG85" s="50"/>
      <c r="VTH85" s="50"/>
      <c r="VTI85" s="50"/>
      <c r="VTJ85" s="50"/>
      <c r="VTK85" s="50"/>
      <c r="VTL85" s="50"/>
      <c r="VTM85" s="50"/>
      <c r="VTN85" s="50"/>
      <c r="VTO85" s="50"/>
      <c r="VTP85" s="50"/>
      <c r="VTQ85" s="50"/>
      <c r="VTR85" s="50"/>
      <c r="VTS85" s="50"/>
      <c r="VTT85" s="50"/>
      <c r="VTU85" s="50"/>
      <c r="VTV85" s="50"/>
      <c r="VTW85" s="50"/>
      <c r="VTX85" s="50"/>
      <c r="VTY85" s="50"/>
      <c r="VTZ85" s="50"/>
      <c r="VUA85" s="50"/>
      <c r="VUB85" s="50"/>
      <c r="VUC85" s="50"/>
      <c r="VUD85" s="50"/>
      <c r="VUE85" s="50"/>
      <c r="VUF85" s="50"/>
      <c r="VUG85" s="50"/>
      <c r="VUH85" s="50"/>
      <c r="VUI85" s="50"/>
      <c r="VUJ85" s="50"/>
      <c r="VUK85" s="50"/>
      <c r="VUL85" s="50"/>
      <c r="VUM85" s="50"/>
      <c r="VUN85" s="50"/>
      <c r="VUO85" s="50"/>
      <c r="VUP85" s="50"/>
      <c r="VUQ85" s="50"/>
      <c r="VUR85" s="50"/>
      <c r="VUS85" s="50"/>
      <c r="VUT85" s="50"/>
      <c r="VUU85" s="50"/>
      <c r="VUV85" s="50"/>
      <c r="VUW85" s="50"/>
      <c r="VUX85" s="50"/>
      <c r="VUY85" s="50"/>
      <c r="VUZ85" s="50"/>
      <c r="VVA85" s="50"/>
      <c r="VVB85" s="50"/>
      <c r="VVC85" s="50"/>
      <c r="VVD85" s="50"/>
      <c r="VVE85" s="50"/>
      <c r="VVF85" s="50"/>
      <c r="VVG85" s="50"/>
      <c r="VVH85" s="50"/>
      <c r="VVI85" s="50"/>
      <c r="VVJ85" s="50"/>
      <c r="VVK85" s="50"/>
      <c r="VVL85" s="50"/>
      <c r="VVM85" s="50"/>
      <c r="VVN85" s="50"/>
      <c r="VVO85" s="50"/>
      <c r="VVP85" s="50"/>
      <c r="VVQ85" s="50"/>
      <c r="VVR85" s="50"/>
      <c r="VVS85" s="50"/>
      <c r="VVT85" s="50"/>
      <c r="VVU85" s="50"/>
      <c r="VVV85" s="50"/>
      <c r="VVW85" s="50"/>
      <c r="VVX85" s="50"/>
      <c r="VVY85" s="50"/>
      <c r="VVZ85" s="50"/>
      <c r="VWA85" s="50"/>
      <c r="VWB85" s="50"/>
      <c r="VWC85" s="50"/>
      <c r="VWD85" s="50"/>
      <c r="VWE85" s="50"/>
      <c r="VWF85" s="50"/>
      <c r="VWG85" s="50"/>
      <c r="VWH85" s="50"/>
      <c r="VWI85" s="50"/>
      <c r="VWJ85" s="50"/>
      <c r="VWK85" s="50"/>
      <c r="VWL85" s="50"/>
      <c r="VWM85" s="50"/>
      <c r="VWN85" s="50"/>
      <c r="VWO85" s="50"/>
      <c r="VWP85" s="50"/>
      <c r="VWQ85" s="50"/>
      <c r="VWR85" s="50"/>
      <c r="VWS85" s="50"/>
      <c r="VWT85" s="50"/>
      <c r="VWU85" s="50"/>
      <c r="VWV85" s="50"/>
      <c r="VWW85" s="50"/>
      <c r="VWX85" s="50"/>
      <c r="VWY85" s="50"/>
      <c r="VWZ85" s="50"/>
      <c r="VXA85" s="50"/>
      <c r="VXB85" s="50"/>
      <c r="VXC85" s="50"/>
      <c r="VXD85" s="50"/>
      <c r="VXE85" s="50"/>
      <c r="VXF85" s="50"/>
      <c r="VXG85" s="50"/>
      <c r="VXH85" s="50"/>
      <c r="VXI85" s="50"/>
      <c r="VXJ85" s="50"/>
      <c r="VXK85" s="50"/>
      <c r="VXL85" s="50"/>
      <c r="VXM85" s="50"/>
      <c r="VXN85" s="50"/>
      <c r="VXO85" s="50"/>
      <c r="VXP85" s="50"/>
      <c r="VXQ85" s="50"/>
      <c r="VXR85" s="50"/>
      <c r="VXS85" s="50"/>
      <c r="VXT85" s="50"/>
      <c r="VXU85" s="50"/>
      <c r="VXV85" s="50"/>
      <c r="VXW85" s="50"/>
      <c r="VXX85" s="50"/>
      <c r="VXY85" s="50"/>
      <c r="VXZ85" s="50"/>
      <c r="VYA85" s="50"/>
      <c r="VYB85" s="50"/>
      <c r="VYC85" s="50"/>
      <c r="VYD85" s="50"/>
      <c r="VYE85" s="50"/>
      <c r="VYF85" s="50"/>
      <c r="VYG85" s="50"/>
      <c r="VYH85" s="50"/>
      <c r="VYI85" s="50"/>
      <c r="VYJ85" s="50"/>
      <c r="VYK85" s="50"/>
      <c r="VYL85" s="50"/>
      <c r="VYM85" s="50"/>
      <c r="VYN85" s="50"/>
      <c r="VYO85" s="50"/>
      <c r="VYP85" s="50"/>
      <c r="VYQ85" s="50"/>
      <c r="VYR85" s="50"/>
      <c r="VYS85" s="50"/>
      <c r="VYT85" s="50"/>
      <c r="VYU85" s="50"/>
      <c r="VYV85" s="50"/>
      <c r="VYW85" s="50"/>
      <c r="VYX85" s="50"/>
      <c r="VYY85" s="50"/>
      <c r="VYZ85" s="50"/>
      <c r="VZA85" s="50"/>
      <c r="VZB85" s="50"/>
      <c r="VZC85" s="50"/>
      <c r="VZD85" s="50"/>
      <c r="VZE85" s="50"/>
      <c r="VZF85" s="50"/>
      <c r="VZG85" s="50"/>
      <c r="VZH85" s="50"/>
      <c r="VZI85" s="50"/>
      <c r="VZJ85" s="50"/>
      <c r="VZK85" s="50"/>
      <c r="VZL85" s="50"/>
      <c r="VZM85" s="50"/>
      <c r="VZN85" s="50"/>
      <c r="VZO85" s="50"/>
      <c r="VZP85" s="50"/>
      <c r="VZQ85" s="50"/>
      <c r="VZR85" s="50"/>
      <c r="VZS85" s="50"/>
      <c r="VZT85" s="50"/>
      <c r="VZU85" s="50"/>
      <c r="VZV85" s="50"/>
      <c r="VZW85" s="50"/>
      <c r="VZX85" s="50"/>
      <c r="VZY85" s="50"/>
      <c r="VZZ85" s="50"/>
      <c r="WAA85" s="50"/>
      <c r="WAB85" s="50"/>
      <c r="WAC85" s="50"/>
      <c r="WAD85" s="50"/>
      <c r="WAE85" s="50"/>
      <c r="WAF85" s="50"/>
      <c r="WAG85" s="50"/>
      <c r="WAH85" s="50"/>
      <c r="WAI85" s="50"/>
      <c r="WAJ85" s="50"/>
      <c r="WAK85" s="50"/>
      <c r="WAL85" s="50"/>
      <c r="WAM85" s="50"/>
      <c r="WAN85" s="50"/>
      <c r="WAO85" s="50"/>
      <c r="WAP85" s="50"/>
      <c r="WAQ85" s="50"/>
      <c r="WAR85" s="50"/>
      <c r="WAS85" s="50"/>
      <c r="WAT85" s="50"/>
      <c r="WAU85" s="50"/>
      <c r="WAV85" s="50"/>
      <c r="WAW85" s="50"/>
      <c r="WAX85" s="50"/>
      <c r="WAY85" s="50"/>
      <c r="WAZ85" s="50"/>
      <c r="WBA85" s="50"/>
      <c r="WBB85" s="50"/>
      <c r="WBC85" s="50"/>
      <c r="WBD85" s="50"/>
      <c r="WBE85" s="50"/>
      <c r="WBF85" s="50"/>
      <c r="WBG85" s="50"/>
      <c r="WBH85" s="50"/>
      <c r="WBI85" s="50"/>
      <c r="WBJ85" s="50"/>
      <c r="WBK85" s="50"/>
      <c r="WBL85" s="50"/>
      <c r="WBM85" s="50"/>
      <c r="WBN85" s="50"/>
      <c r="WBO85" s="50"/>
      <c r="WBP85" s="50"/>
      <c r="WBQ85" s="50"/>
      <c r="WBR85" s="50"/>
      <c r="WBS85" s="50"/>
      <c r="WBT85" s="50"/>
      <c r="WBU85" s="50"/>
      <c r="WBV85" s="50"/>
      <c r="WBW85" s="50"/>
      <c r="WBX85" s="50"/>
      <c r="WBY85" s="50"/>
      <c r="WBZ85" s="50"/>
      <c r="WCA85" s="50"/>
      <c r="WCB85" s="50"/>
      <c r="WCC85" s="50"/>
      <c r="WCD85" s="50"/>
      <c r="WCE85" s="50"/>
      <c r="WCF85" s="50"/>
      <c r="WCG85" s="50"/>
      <c r="WCH85" s="50"/>
      <c r="WCI85" s="50"/>
      <c r="WCJ85" s="50"/>
      <c r="WCK85" s="50"/>
      <c r="WCL85" s="50"/>
      <c r="WCM85" s="50"/>
      <c r="WCN85" s="50"/>
      <c r="WCO85" s="50"/>
      <c r="WCP85" s="50"/>
      <c r="WCQ85" s="50"/>
      <c r="WCR85" s="50"/>
      <c r="WCS85" s="50"/>
      <c r="WCT85" s="50"/>
      <c r="WCU85" s="50"/>
      <c r="WCV85" s="50"/>
      <c r="WCW85" s="50"/>
      <c r="WCX85" s="50"/>
      <c r="WCY85" s="50"/>
      <c r="WCZ85" s="50"/>
      <c r="WDA85" s="50"/>
      <c r="WDB85" s="50"/>
      <c r="WDC85" s="50"/>
      <c r="WDD85" s="50"/>
      <c r="WDE85" s="50"/>
      <c r="WDF85" s="50"/>
      <c r="WDG85" s="50"/>
      <c r="WDH85" s="50"/>
      <c r="WDI85" s="50"/>
      <c r="WDJ85" s="50"/>
      <c r="WDK85" s="50"/>
      <c r="WDL85" s="50"/>
      <c r="WDM85" s="50"/>
      <c r="WDN85" s="50"/>
      <c r="WDO85" s="50"/>
      <c r="WDP85" s="50"/>
      <c r="WDQ85" s="50"/>
      <c r="WDR85" s="50"/>
      <c r="WDS85" s="50"/>
      <c r="WDT85" s="50"/>
      <c r="WDU85" s="50"/>
      <c r="WDV85" s="50"/>
      <c r="WDW85" s="50"/>
      <c r="WDX85" s="50"/>
      <c r="WDY85" s="50"/>
      <c r="WDZ85" s="50"/>
      <c r="WEA85" s="50"/>
      <c r="WEB85" s="50"/>
      <c r="WEC85" s="50"/>
      <c r="WED85" s="50"/>
      <c r="WEE85" s="50"/>
      <c r="WEF85" s="50"/>
      <c r="WEG85" s="50"/>
      <c r="WEH85" s="50"/>
      <c r="WEI85" s="50"/>
      <c r="WEJ85" s="50"/>
      <c r="WEK85" s="50"/>
      <c r="WEL85" s="50"/>
      <c r="WEM85" s="50"/>
      <c r="WEN85" s="50"/>
      <c r="WEO85" s="50"/>
      <c r="WEP85" s="50"/>
      <c r="WEQ85" s="50"/>
      <c r="WER85" s="50"/>
      <c r="WES85" s="50"/>
      <c r="WET85" s="50"/>
      <c r="WEU85" s="50"/>
      <c r="WEV85" s="50"/>
      <c r="WEW85" s="50"/>
      <c r="WEX85" s="50"/>
      <c r="WEY85" s="50"/>
      <c r="WEZ85" s="50"/>
      <c r="WFA85" s="50"/>
      <c r="WFB85" s="50"/>
      <c r="WFC85" s="50"/>
      <c r="WFD85" s="50"/>
      <c r="WFE85" s="50"/>
      <c r="WFF85" s="50"/>
      <c r="WFG85" s="50"/>
      <c r="WFH85" s="50"/>
      <c r="WFI85" s="50"/>
      <c r="WFJ85" s="50"/>
      <c r="WFK85" s="50"/>
      <c r="WFL85" s="50"/>
      <c r="WFM85" s="50"/>
      <c r="WFN85" s="50"/>
      <c r="WFO85" s="50"/>
      <c r="WFP85" s="50"/>
      <c r="WFQ85" s="50"/>
      <c r="WFR85" s="50"/>
      <c r="WFS85" s="50"/>
      <c r="WFT85" s="50"/>
      <c r="WFU85" s="50"/>
      <c r="WFV85" s="50"/>
      <c r="WFW85" s="50"/>
      <c r="WFX85" s="50"/>
      <c r="WFY85" s="50"/>
      <c r="WFZ85" s="50"/>
      <c r="WGA85" s="50"/>
      <c r="WGB85" s="50"/>
      <c r="WGC85" s="50"/>
      <c r="WGD85" s="50"/>
      <c r="WGE85" s="50"/>
      <c r="WGF85" s="50"/>
      <c r="WGG85" s="50"/>
      <c r="WGH85" s="50"/>
      <c r="WGI85" s="50"/>
      <c r="WGJ85" s="50"/>
      <c r="WGK85" s="50"/>
      <c r="WGL85" s="50"/>
      <c r="WGM85" s="50"/>
      <c r="WGN85" s="50"/>
      <c r="WGO85" s="50"/>
      <c r="WGP85" s="50"/>
      <c r="WGQ85" s="50"/>
      <c r="WGR85" s="50"/>
      <c r="WGS85" s="50"/>
      <c r="WGT85" s="50"/>
      <c r="WGU85" s="50"/>
      <c r="WGV85" s="50"/>
      <c r="WGW85" s="50"/>
      <c r="WGX85" s="50"/>
      <c r="WGY85" s="50"/>
      <c r="WGZ85" s="50"/>
      <c r="WHA85" s="50"/>
      <c r="WHB85" s="50"/>
      <c r="WHC85" s="50"/>
      <c r="WHD85" s="50"/>
      <c r="WHE85" s="50"/>
      <c r="WHF85" s="50"/>
      <c r="WHG85" s="50"/>
      <c r="WHH85" s="50"/>
      <c r="WHI85" s="50"/>
      <c r="WHJ85" s="50"/>
      <c r="WHK85" s="50"/>
      <c r="WHL85" s="50"/>
      <c r="WHM85" s="50"/>
      <c r="WHN85" s="50"/>
      <c r="WHO85" s="50"/>
      <c r="WHP85" s="50"/>
      <c r="WHQ85" s="50"/>
      <c r="WHR85" s="50"/>
      <c r="WHS85" s="50"/>
      <c r="WHT85" s="50"/>
      <c r="WHU85" s="50"/>
      <c r="WHV85" s="50"/>
      <c r="WHW85" s="50"/>
      <c r="WHX85" s="50"/>
      <c r="WHY85" s="50"/>
      <c r="WHZ85" s="50"/>
      <c r="WIA85" s="50"/>
      <c r="WIB85" s="50"/>
      <c r="WIC85" s="50"/>
      <c r="WID85" s="50"/>
      <c r="WIE85" s="50"/>
      <c r="WIF85" s="50"/>
      <c r="WIG85" s="50"/>
      <c r="WIH85" s="50"/>
      <c r="WII85" s="50"/>
      <c r="WIJ85" s="50"/>
      <c r="WIK85" s="50"/>
      <c r="WIL85" s="50"/>
      <c r="WIM85" s="50"/>
      <c r="WIN85" s="50"/>
      <c r="WIO85" s="50"/>
      <c r="WIP85" s="50"/>
      <c r="WIQ85" s="50"/>
      <c r="WIR85" s="50"/>
      <c r="WIS85" s="50"/>
      <c r="WIT85" s="50"/>
      <c r="WIU85" s="50"/>
      <c r="WIV85" s="50"/>
      <c r="WIW85" s="50"/>
      <c r="WIX85" s="50"/>
      <c r="WIY85" s="50"/>
      <c r="WIZ85" s="50"/>
      <c r="WJA85" s="50"/>
      <c r="WJB85" s="50"/>
      <c r="WJC85" s="50"/>
      <c r="WJD85" s="50"/>
      <c r="WJE85" s="50"/>
      <c r="WJF85" s="50"/>
      <c r="WJG85" s="50"/>
      <c r="WJH85" s="50"/>
      <c r="WJI85" s="50"/>
      <c r="WJJ85" s="50"/>
      <c r="WJK85" s="50"/>
      <c r="WJL85" s="50"/>
      <c r="WJM85" s="50"/>
      <c r="WJN85" s="50"/>
      <c r="WJO85" s="50"/>
      <c r="WJP85" s="50"/>
      <c r="WJQ85" s="50"/>
      <c r="WJR85" s="50"/>
      <c r="WJS85" s="50"/>
      <c r="WJT85" s="50"/>
      <c r="WJU85" s="50"/>
      <c r="WJV85" s="50"/>
      <c r="WJW85" s="50"/>
      <c r="WJX85" s="50"/>
      <c r="WJY85" s="50"/>
      <c r="WJZ85" s="50"/>
      <c r="WKA85" s="50"/>
      <c r="WKB85" s="50"/>
      <c r="WKC85" s="50"/>
      <c r="WKD85" s="50"/>
      <c r="WKE85" s="50"/>
      <c r="WKF85" s="50"/>
      <c r="WKG85" s="50"/>
      <c r="WKH85" s="50"/>
      <c r="WKI85" s="50"/>
      <c r="WKJ85" s="50"/>
      <c r="WKK85" s="50"/>
      <c r="WKL85" s="50"/>
      <c r="WKM85" s="50"/>
      <c r="WKN85" s="50"/>
      <c r="WKO85" s="50"/>
      <c r="WKP85" s="50"/>
      <c r="WKQ85" s="50"/>
      <c r="WKR85" s="50"/>
      <c r="WKS85" s="50"/>
      <c r="WKT85" s="50"/>
      <c r="WKU85" s="50"/>
      <c r="WKV85" s="50"/>
      <c r="WKW85" s="50"/>
      <c r="WKX85" s="50"/>
      <c r="WKY85" s="50"/>
      <c r="WKZ85" s="50"/>
      <c r="WLA85" s="50"/>
      <c r="WLB85" s="50"/>
      <c r="WLC85" s="50"/>
      <c r="WLD85" s="50"/>
      <c r="WLE85" s="50"/>
      <c r="WLF85" s="50"/>
      <c r="WLG85" s="50"/>
      <c r="WLH85" s="50"/>
      <c r="WLI85" s="50"/>
      <c r="WLJ85" s="50"/>
      <c r="WLK85" s="50"/>
      <c r="WLL85" s="50"/>
      <c r="WLM85" s="50"/>
      <c r="WLN85" s="50"/>
      <c r="WLO85" s="50"/>
      <c r="WLP85" s="50"/>
      <c r="WLQ85" s="50"/>
      <c r="WLR85" s="50"/>
      <c r="WLS85" s="50"/>
      <c r="WLT85" s="50"/>
      <c r="WLU85" s="50"/>
      <c r="WLV85" s="50"/>
      <c r="WLW85" s="50"/>
      <c r="WLX85" s="50"/>
      <c r="WLY85" s="50"/>
      <c r="WLZ85" s="50"/>
      <c r="WMA85" s="50"/>
      <c r="WMB85" s="50"/>
      <c r="WMC85" s="50"/>
      <c r="WMD85" s="50"/>
      <c r="WME85" s="50"/>
      <c r="WMF85" s="50"/>
      <c r="WMG85" s="50"/>
      <c r="WMH85" s="50"/>
      <c r="WMI85" s="50"/>
      <c r="WMJ85" s="50"/>
      <c r="WMK85" s="50"/>
      <c r="WML85" s="50"/>
      <c r="WMM85" s="50"/>
      <c r="WMN85" s="50"/>
      <c r="WMO85" s="50"/>
      <c r="WMP85" s="50"/>
      <c r="WMQ85" s="50"/>
      <c r="WMR85" s="50"/>
      <c r="WMS85" s="50"/>
      <c r="WMT85" s="50"/>
      <c r="WMU85" s="50"/>
      <c r="WMV85" s="50"/>
      <c r="WMW85" s="50"/>
      <c r="WMX85" s="50"/>
      <c r="WMY85" s="50"/>
      <c r="WMZ85" s="50"/>
      <c r="WNA85" s="50"/>
      <c r="WNB85" s="50"/>
      <c r="WNC85" s="50"/>
      <c r="WND85" s="50"/>
      <c r="WNE85" s="50"/>
      <c r="WNF85" s="50"/>
      <c r="WNG85" s="50"/>
      <c r="WNH85" s="50"/>
      <c r="WNI85" s="50"/>
      <c r="WNJ85" s="50"/>
      <c r="WNK85" s="50"/>
      <c r="WNL85" s="50"/>
      <c r="WNM85" s="50"/>
      <c r="WNN85" s="50"/>
      <c r="WNO85" s="50"/>
      <c r="WNP85" s="50"/>
      <c r="WNQ85" s="50"/>
      <c r="WNR85" s="50"/>
      <c r="WNS85" s="50"/>
      <c r="WNT85" s="50"/>
      <c r="WNU85" s="50"/>
      <c r="WNV85" s="50"/>
      <c r="WNW85" s="50"/>
      <c r="WNX85" s="50"/>
      <c r="WNY85" s="50"/>
      <c r="WNZ85" s="50"/>
      <c r="WOA85" s="50"/>
      <c r="WOB85" s="50"/>
      <c r="WOC85" s="50"/>
      <c r="WOD85" s="50"/>
      <c r="WOE85" s="50"/>
      <c r="WOF85" s="50"/>
      <c r="WOG85" s="50"/>
      <c r="WOH85" s="50"/>
      <c r="WOI85" s="50"/>
      <c r="WOJ85" s="50"/>
      <c r="WOK85" s="50"/>
      <c r="WOL85" s="50"/>
      <c r="WOM85" s="50"/>
      <c r="WON85" s="50"/>
      <c r="WOO85" s="50"/>
      <c r="WOP85" s="50"/>
      <c r="WOQ85" s="50"/>
      <c r="WOR85" s="50"/>
      <c r="WOS85" s="50"/>
      <c r="WOT85" s="50"/>
      <c r="WOU85" s="50"/>
      <c r="WOV85" s="50"/>
      <c r="WOW85" s="50"/>
      <c r="WOX85" s="50"/>
      <c r="WOY85" s="50"/>
      <c r="WOZ85" s="50"/>
      <c r="WPA85" s="50"/>
      <c r="WPB85" s="50"/>
      <c r="WPC85" s="50"/>
      <c r="WPD85" s="50"/>
      <c r="WPE85" s="50"/>
      <c r="WPF85" s="50"/>
      <c r="WPG85" s="50"/>
      <c r="WPH85" s="50"/>
      <c r="WPI85" s="50"/>
      <c r="WPJ85" s="50"/>
      <c r="WPK85" s="50"/>
      <c r="WPL85" s="50"/>
      <c r="WPM85" s="50"/>
      <c r="WPN85" s="50"/>
      <c r="WPO85" s="50"/>
      <c r="WPP85" s="50"/>
      <c r="WPQ85" s="50"/>
      <c r="WPR85" s="50"/>
      <c r="WPS85" s="50"/>
      <c r="WPT85" s="50"/>
      <c r="WPU85" s="50"/>
      <c r="WPV85" s="50"/>
      <c r="WPW85" s="50"/>
      <c r="WPX85" s="50"/>
      <c r="WPY85" s="50"/>
      <c r="WPZ85" s="50"/>
      <c r="WQA85" s="50"/>
      <c r="WQB85" s="50"/>
      <c r="WQC85" s="50"/>
      <c r="WQD85" s="50"/>
      <c r="WQE85" s="50"/>
      <c r="WQF85" s="50"/>
      <c r="WQG85" s="50"/>
      <c r="WQH85" s="50"/>
      <c r="WQI85" s="50"/>
      <c r="WQJ85" s="50"/>
      <c r="WQK85" s="50"/>
      <c r="WQL85" s="50"/>
      <c r="WQM85" s="50"/>
      <c r="WQN85" s="50"/>
      <c r="WQO85" s="50"/>
      <c r="WQP85" s="50"/>
      <c r="WQQ85" s="50"/>
      <c r="WQR85" s="50"/>
      <c r="WQS85" s="50"/>
      <c r="WQT85" s="50"/>
      <c r="WQU85" s="50"/>
      <c r="WQV85" s="50"/>
      <c r="WQW85" s="50"/>
      <c r="WQX85" s="50"/>
      <c r="WQY85" s="50"/>
      <c r="WQZ85" s="50"/>
      <c r="WRA85" s="50"/>
      <c r="WRB85" s="50"/>
      <c r="WRC85" s="50"/>
      <c r="WRD85" s="50"/>
      <c r="WRE85" s="50"/>
      <c r="WRF85" s="50"/>
      <c r="WRG85" s="50"/>
      <c r="WRH85" s="50"/>
      <c r="WRI85" s="50"/>
      <c r="WRJ85" s="50"/>
      <c r="WRK85" s="50"/>
      <c r="WRL85" s="50"/>
      <c r="WRM85" s="50"/>
      <c r="WRN85" s="50"/>
      <c r="WRO85" s="50"/>
      <c r="WRP85" s="50"/>
      <c r="WRQ85" s="50"/>
      <c r="WRR85" s="50"/>
      <c r="WRS85" s="50"/>
      <c r="WRT85" s="50"/>
      <c r="WRU85" s="50"/>
      <c r="WRV85" s="50"/>
      <c r="WRW85" s="50"/>
      <c r="WRX85" s="50"/>
      <c r="WRY85" s="50"/>
      <c r="WRZ85" s="50"/>
      <c r="WSA85" s="50"/>
      <c r="WSB85" s="50"/>
      <c r="WSC85" s="50"/>
      <c r="WSD85" s="50"/>
      <c r="WSE85" s="50"/>
      <c r="WSF85" s="50"/>
      <c r="WSG85" s="50"/>
      <c r="WSH85" s="50"/>
      <c r="WSI85" s="50"/>
      <c r="WSJ85" s="50"/>
      <c r="WSK85" s="50"/>
      <c r="WSL85" s="50"/>
      <c r="WSM85" s="50"/>
      <c r="WSN85" s="50"/>
      <c r="WSO85" s="50"/>
      <c r="WSP85" s="50"/>
      <c r="WSQ85" s="50"/>
      <c r="WSR85" s="50"/>
      <c r="WSS85" s="50"/>
      <c r="WST85" s="50"/>
      <c r="WSU85" s="50"/>
      <c r="WSV85" s="50"/>
      <c r="WSW85" s="50"/>
      <c r="WSX85" s="50"/>
      <c r="WSY85" s="50"/>
      <c r="WSZ85" s="50"/>
      <c r="WTA85" s="50"/>
      <c r="WTB85" s="50"/>
      <c r="WTC85" s="50"/>
      <c r="WTD85" s="50"/>
      <c r="WTE85" s="50"/>
      <c r="WTF85" s="50"/>
      <c r="WTG85" s="50"/>
      <c r="WTH85" s="50"/>
      <c r="WTI85" s="50"/>
      <c r="WTJ85" s="50"/>
      <c r="WTK85" s="50"/>
      <c r="WTL85" s="50"/>
      <c r="WTM85" s="50"/>
      <c r="WTN85" s="50"/>
      <c r="WTO85" s="50"/>
      <c r="WTP85" s="50"/>
      <c r="WTQ85" s="50"/>
      <c r="WTR85" s="50"/>
      <c r="WTS85" s="50"/>
      <c r="WTT85" s="50"/>
      <c r="WTU85" s="50"/>
      <c r="WTV85" s="50"/>
      <c r="WTW85" s="50"/>
      <c r="WTX85" s="50"/>
      <c r="WTY85" s="50"/>
      <c r="WTZ85" s="50"/>
      <c r="WUA85" s="50"/>
      <c r="WUB85" s="50"/>
      <c r="WUC85" s="50"/>
      <c r="WUD85" s="50"/>
      <c r="WUE85" s="50"/>
      <c r="WUF85" s="50"/>
      <c r="WUG85" s="50"/>
      <c r="WUH85" s="50"/>
      <c r="WUI85" s="50"/>
      <c r="WUJ85" s="50"/>
      <c r="WUK85" s="50"/>
      <c r="WUL85" s="50"/>
      <c r="WUM85" s="50"/>
      <c r="WUN85" s="50"/>
      <c r="WUO85" s="50"/>
      <c r="WUP85" s="50"/>
      <c r="WUQ85" s="50"/>
      <c r="WUR85" s="50"/>
      <c r="WUS85" s="50"/>
      <c r="WUT85" s="50"/>
      <c r="WUU85" s="50"/>
      <c r="WUV85" s="50"/>
      <c r="WUW85" s="50"/>
      <c r="WUX85" s="50"/>
      <c r="WUY85" s="50"/>
      <c r="WUZ85" s="50"/>
      <c r="WVA85" s="50"/>
      <c r="WVB85" s="50"/>
      <c r="WVC85" s="50"/>
      <c r="WVD85" s="50"/>
      <c r="WVE85" s="50"/>
      <c r="WVF85" s="50"/>
      <c r="WVG85" s="50"/>
      <c r="WVH85" s="50"/>
      <c r="WVI85" s="50"/>
      <c r="WVJ85" s="50"/>
      <c r="WVK85" s="50"/>
      <c r="WVL85" s="50"/>
      <c r="WVM85" s="50"/>
      <c r="WVN85" s="50"/>
      <c r="WVO85" s="50"/>
      <c r="WVP85" s="50"/>
      <c r="WVQ85" s="50"/>
      <c r="WVR85" s="50"/>
      <c r="WVS85" s="50"/>
      <c r="WVT85" s="50"/>
      <c r="WVU85" s="50"/>
      <c r="WVV85" s="50"/>
      <c r="WVW85" s="50"/>
      <c r="WVX85" s="50"/>
      <c r="WVY85" s="50"/>
      <c r="WVZ85" s="50"/>
      <c r="WWA85" s="50"/>
      <c r="WWB85" s="50"/>
      <c r="WWC85" s="50"/>
      <c r="WWD85" s="50"/>
      <c r="WWE85" s="50"/>
      <c r="WWF85" s="50"/>
      <c r="WWG85" s="50"/>
      <c r="WWH85" s="50"/>
      <c r="WWI85" s="50"/>
      <c r="WWJ85" s="50"/>
      <c r="WWK85" s="50"/>
      <c r="WWL85" s="50"/>
      <c r="WWM85" s="50"/>
      <c r="WWN85" s="50"/>
      <c r="WWO85" s="50"/>
      <c r="WWP85" s="50"/>
      <c r="WWQ85" s="50"/>
      <c r="WWR85" s="50"/>
      <c r="WWS85" s="50"/>
      <c r="WWT85" s="50"/>
      <c r="WWU85" s="50"/>
      <c r="WWV85" s="50"/>
      <c r="WWW85" s="50"/>
      <c r="WWX85" s="50"/>
      <c r="WWY85" s="50"/>
      <c r="WWZ85" s="50"/>
      <c r="WXA85" s="50"/>
      <c r="WXB85" s="50"/>
      <c r="WXC85" s="50"/>
      <c r="WXD85" s="50"/>
      <c r="WXE85" s="50"/>
      <c r="WXF85" s="50"/>
      <c r="WXG85" s="50"/>
      <c r="WXH85" s="50"/>
      <c r="WXI85" s="50"/>
      <c r="WXJ85" s="50"/>
      <c r="WXK85" s="50"/>
      <c r="WXL85" s="50"/>
      <c r="WXM85" s="50"/>
      <c r="WXN85" s="50"/>
      <c r="WXO85" s="50"/>
      <c r="WXP85" s="50"/>
      <c r="WXQ85" s="50"/>
      <c r="WXR85" s="50"/>
      <c r="WXS85" s="50"/>
      <c r="WXT85" s="50"/>
      <c r="WXU85" s="50"/>
      <c r="WXV85" s="50"/>
      <c r="WXW85" s="50"/>
      <c r="WXX85" s="50"/>
      <c r="WXY85" s="50"/>
      <c r="WXZ85" s="50"/>
      <c r="WYA85" s="50"/>
      <c r="WYB85" s="50"/>
      <c r="WYC85" s="50"/>
      <c r="WYD85" s="50"/>
      <c r="WYE85" s="50"/>
      <c r="WYF85" s="50"/>
      <c r="WYG85" s="50"/>
      <c r="WYH85" s="50"/>
      <c r="WYI85" s="50"/>
      <c r="WYJ85" s="50"/>
      <c r="WYK85" s="50"/>
      <c r="WYL85" s="50"/>
      <c r="WYM85" s="50"/>
      <c r="WYN85" s="50"/>
      <c r="WYO85" s="50"/>
      <c r="WYP85" s="50"/>
      <c r="WYQ85" s="50"/>
      <c r="WYR85" s="50"/>
      <c r="WYS85" s="50"/>
      <c r="WYT85" s="50"/>
      <c r="WYU85" s="50"/>
      <c r="WYV85" s="50"/>
      <c r="WYW85" s="50"/>
      <c r="WYX85" s="50"/>
      <c r="WYY85" s="50"/>
      <c r="WYZ85" s="50"/>
      <c r="WZA85" s="50"/>
      <c r="WZB85" s="50"/>
      <c r="WZC85" s="50"/>
      <c r="WZD85" s="50"/>
      <c r="WZE85" s="50"/>
      <c r="WZF85" s="50"/>
      <c r="WZG85" s="50"/>
      <c r="WZH85" s="50"/>
      <c r="WZI85" s="50"/>
      <c r="WZJ85" s="50"/>
      <c r="WZK85" s="50"/>
      <c r="WZL85" s="50"/>
      <c r="WZM85" s="50"/>
      <c r="WZN85" s="50"/>
      <c r="WZO85" s="50"/>
      <c r="WZP85" s="50"/>
      <c r="WZQ85" s="50"/>
      <c r="WZR85" s="50"/>
      <c r="WZS85" s="50"/>
      <c r="WZT85" s="50"/>
      <c r="WZU85" s="50"/>
      <c r="WZV85" s="50"/>
      <c r="WZW85" s="50"/>
      <c r="WZX85" s="50"/>
      <c r="WZY85" s="50"/>
      <c r="WZZ85" s="50"/>
      <c r="XAA85" s="50"/>
      <c r="XAB85" s="50"/>
      <c r="XAC85" s="50"/>
      <c r="XAD85" s="50"/>
      <c r="XAE85" s="50"/>
      <c r="XAF85" s="50"/>
      <c r="XAG85" s="50"/>
      <c r="XAH85" s="50"/>
      <c r="XAI85" s="50"/>
      <c r="XAJ85" s="50"/>
      <c r="XAK85" s="50"/>
      <c r="XAL85" s="50"/>
      <c r="XAM85" s="50"/>
      <c r="XAN85" s="50"/>
      <c r="XAO85" s="50"/>
      <c r="XAP85" s="50"/>
      <c r="XAQ85" s="50"/>
      <c r="XAR85" s="50"/>
      <c r="XAS85" s="50"/>
      <c r="XAT85" s="50"/>
      <c r="XAU85" s="50"/>
      <c r="XAV85" s="50"/>
      <c r="XAW85" s="50"/>
      <c r="XAX85" s="50"/>
      <c r="XAY85" s="50"/>
      <c r="XAZ85" s="50"/>
      <c r="XBA85" s="50"/>
      <c r="XBB85" s="50"/>
      <c r="XBC85" s="50"/>
      <c r="XBD85" s="50"/>
      <c r="XBE85" s="50"/>
      <c r="XBF85" s="50"/>
      <c r="XBG85" s="50"/>
      <c r="XBH85" s="50"/>
      <c r="XBI85" s="50"/>
      <c r="XBJ85" s="50"/>
      <c r="XBK85" s="50"/>
      <c r="XBL85" s="50"/>
      <c r="XBM85" s="50"/>
      <c r="XBN85" s="50"/>
      <c r="XBO85" s="50"/>
      <c r="XBP85" s="50"/>
      <c r="XBQ85" s="50"/>
      <c r="XBR85" s="50"/>
      <c r="XBS85" s="50"/>
      <c r="XBT85" s="50"/>
      <c r="XBU85" s="50"/>
      <c r="XBV85" s="50"/>
      <c r="XBW85" s="50"/>
      <c r="XBX85" s="50"/>
      <c r="XBY85" s="50"/>
      <c r="XBZ85" s="50"/>
      <c r="XCA85" s="50"/>
      <c r="XCB85" s="50"/>
      <c r="XCC85" s="50"/>
      <c r="XCD85" s="50"/>
      <c r="XCE85" s="50"/>
      <c r="XCF85" s="50"/>
      <c r="XCG85" s="50"/>
      <c r="XCH85" s="50"/>
      <c r="XCI85" s="50"/>
      <c r="XCJ85" s="50"/>
      <c r="XCK85" s="50"/>
      <c r="XCL85" s="50"/>
      <c r="XCM85" s="50"/>
      <c r="XCN85" s="50"/>
      <c r="XCO85" s="50"/>
      <c r="XCP85" s="50"/>
      <c r="XCQ85" s="50"/>
      <c r="XCR85" s="50"/>
      <c r="XCS85" s="50"/>
      <c r="XCT85" s="50"/>
      <c r="XCU85" s="50"/>
      <c r="XCV85" s="50"/>
      <c r="XCW85" s="50"/>
      <c r="XCX85" s="50"/>
      <c r="XCY85" s="50"/>
      <c r="XCZ85" s="50"/>
      <c r="XDA85" s="50"/>
      <c r="XDB85" s="50"/>
      <c r="XDC85" s="50"/>
      <c r="XDD85" s="50"/>
      <c r="XDE85" s="50"/>
      <c r="XDF85" s="50"/>
      <c r="XDG85" s="50"/>
      <c r="XDH85" s="50"/>
      <c r="XDI85" s="50"/>
      <c r="XDJ85" s="50"/>
      <c r="XDK85" s="50"/>
      <c r="XDL85" s="50"/>
      <c r="XDM85" s="50"/>
      <c r="XDN85" s="50"/>
      <c r="XDO85" s="50"/>
      <c r="XDP85" s="50"/>
      <c r="XDQ85" s="50"/>
      <c r="XDR85" s="50"/>
      <c r="XDS85" s="50"/>
      <c r="XDT85" s="50"/>
      <c r="XDU85" s="50"/>
      <c r="XDV85" s="50"/>
    </row>
    <row r="86" spans="1:16350" s="78" customFormat="1" ht="15" customHeight="1" x14ac:dyDescent="0.25">
      <c r="B86" s="158" t="s">
        <v>149</v>
      </c>
      <c r="C86" s="158"/>
      <c r="D86" s="158"/>
      <c r="E86" s="158"/>
      <c r="F86" s="158"/>
      <c r="G86" s="158"/>
      <c r="H86" s="158"/>
      <c r="I86" s="158"/>
      <c r="J86" s="158"/>
      <c r="K86" s="158"/>
      <c r="L86" s="158"/>
      <c r="M86" s="158"/>
      <c r="N86" s="158"/>
      <c r="O86" s="158"/>
      <c r="P86" s="158"/>
      <c r="Q86" s="158"/>
      <c r="R86" s="158"/>
      <c r="S86" s="158"/>
      <c r="T86" s="360" t="s">
        <v>23</v>
      </c>
      <c r="U86" s="360">
        <f>IFERROR(IF(OR(U85/T85-1&gt;2,U85/T85-1&lt;-0.95),"-",U85/T85-1),"-")</f>
        <v>-1.1275352077373513E-2</v>
      </c>
      <c r="V86" s="361">
        <f>IFERROR(IF(OR(V85/U85-1&gt;2,V85/U85-1&lt;-0.95),"-",V85/U85-1),"-")</f>
        <v>-4.2710104227656087E-2</v>
      </c>
      <c r="W86" s="362">
        <f>IFERROR(IF(OR(W85/V85-1&gt;2,W85/V85-1&lt;-0.95),"-",W85/V85-1),"-")</f>
        <v>0.11509845284380549</v>
      </c>
      <c r="X86" s="360">
        <f t="shared" si="23"/>
        <v>4.5595713192165821E-3</v>
      </c>
      <c r="Y86" s="360"/>
      <c r="Z86" s="222"/>
      <c r="AA86" s="362" t="str">
        <f>IFERROR(IF(OR(AA85/#REF!-1&gt;2,AA85/#REF!-1&lt;-0.95),"-",AA85/#REF!-1),"-")</f>
        <v>-</v>
      </c>
      <c r="AB86" s="362" t="str">
        <f>IFERROR(IF(OR(AB85/#REF!-1&gt;2,AB85/#REF!-1&lt;-0.95),"-",AB85/#REF!-1),"-")</f>
        <v>-</v>
      </c>
      <c r="AC86" s="362" t="str">
        <f>IFERROR(IF(OR(AC85/#REF!-1&gt;2,AC85/#REF!-1&lt;-0.95),"-",AC85/#REF!-1),"-")</f>
        <v>-</v>
      </c>
      <c r="AD86" s="362">
        <f>IFERROR(IF(OR(AD85/W85-1&gt;2,AD85/W85-1&lt;-0.95),"-",AD85/W85-1),"-")</f>
        <v>4.5595713192165821E-3</v>
      </c>
      <c r="AE86" s="362">
        <f>IFERROR(IF(OR(AE85/AA85-1&gt;2,AE85/AA85-1&lt;-0.95),"-",AE85/AA85-1),"-")</f>
        <v>1.0133878719213341E-2</v>
      </c>
      <c r="AF86" s="347"/>
      <c r="AG86" s="347"/>
      <c r="AH86" s="347"/>
      <c r="AI86" s="222"/>
      <c r="AJ86" s="362" t="str">
        <f>IFERROR(IF(OR(AJ85/#REF!-1&gt;2,AJ85/#REF!-1&lt;-0.95),"-",AJ85/#REF!-1),"-")</f>
        <v>-</v>
      </c>
      <c r="AK86" s="362">
        <f>IFERROR(IF(OR(AK85/AJ85-1&gt;2,AK85/AJ85-1&lt;-0.95),"-",AK85/AJ85-1),"-")</f>
        <v>-5.4415789912284129E-2</v>
      </c>
      <c r="AL86" s="362">
        <f>IFERROR(IF(OR(AL85/AK85-1&gt;2,AL85/AK85-1&lt;-0.95),"-",AL85/AK85-1),"-")</f>
        <v>9.3333986304620087E-3</v>
      </c>
      <c r="AM86" s="362">
        <f>IFERROR(IF(OR(AM85/AL85-1&gt;2,AM85/AL85-1&lt;-0.95),"-",AM85/AL85-1),"-")</f>
        <v>8.4661818816484935E-3</v>
      </c>
      <c r="AN86" s="260">
        <f>AE86</f>
        <v>1.0133878719213341E-2</v>
      </c>
      <c r="AO86" s="362"/>
      <c r="AP86" s="362"/>
      <c r="AQ86" s="362"/>
      <c r="AR86" s="222"/>
      <c r="AS86" s="222"/>
      <c r="AT86" s="222"/>
      <c r="AU86" s="222"/>
      <c r="AV86" s="222"/>
      <c r="AW86" s="222"/>
      <c r="AX86" s="222"/>
      <c r="AY86"/>
    </row>
    <row r="87" spans="1:16350" s="78" customFormat="1" ht="15" customHeight="1" x14ac:dyDescent="0.25">
      <c r="A87" s="50"/>
      <c r="B87" s="161" t="s">
        <v>69</v>
      </c>
      <c r="C87" s="161"/>
      <c r="D87" s="161"/>
      <c r="E87" s="161"/>
      <c r="F87" s="161"/>
      <c r="G87" s="161"/>
      <c r="H87" s="161"/>
      <c r="I87" s="161"/>
      <c r="J87" s="161"/>
      <c r="K87" s="161"/>
      <c r="L87" s="161"/>
      <c r="M87" s="161"/>
      <c r="N87" s="161"/>
      <c r="O87" s="161"/>
      <c r="P87" s="161"/>
      <c r="Q87" s="161"/>
      <c r="R87" s="161"/>
      <c r="S87" s="161"/>
      <c r="T87" s="370">
        <v>46058.884367194987</v>
      </c>
      <c r="U87" s="370">
        <v>45666.473784279187</v>
      </c>
      <c r="V87" s="370">
        <v>44142.807206436002</v>
      </c>
      <c r="W87" s="370">
        <v>44752.004502915996</v>
      </c>
      <c r="X87" s="370">
        <f t="shared" si="23"/>
        <v>45494.451231786996</v>
      </c>
      <c r="Y87" s="370"/>
      <c r="Z87" s="370"/>
      <c r="AA87" s="370">
        <f>'Operating Data'!AA175</f>
        <v>11924.841013194</v>
      </c>
      <c r="AB87" s="370">
        <f>'Operating Data'!AB175</f>
        <v>22764.398135126001</v>
      </c>
      <c r="AC87" s="370">
        <f>'Operating Data'!AC175</f>
        <v>34012.685341791999</v>
      </c>
      <c r="AD87" s="370">
        <f>'Operating Data'!AD175</f>
        <v>45494.451231786996</v>
      </c>
      <c r="AE87" s="370">
        <f>'Operating Data'!AE175</f>
        <v>12179.237888537</v>
      </c>
      <c r="AF87" s="347"/>
      <c r="AG87" s="347"/>
      <c r="AH87" s="347"/>
      <c r="AI87" s="347"/>
      <c r="AJ87" s="253">
        <f t="shared" ref="AJ87:AJ91" si="27">AA87</f>
        <v>11924.841013194</v>
      </c>
      <c r="AK87" s="253">
        <f t="shared" ref="AK87:AK91" si="28">AB87-AA87</f>
        <v>10839.557121932001</v>
      </c>
      <c r="AL87" s="253">
        <f t="shared" ref="AL87:AL91" si="29">AC87-AB87</f>
        <v>11248.287206665998</v>
      </c>
      <c r="AM87" s="253">
        <f t="shared" ref="AM87:AM91" si="30">AD87-AC87</f>
        <v>11481.765889994997</v>
      </c>
      <c r="AN87" s="260">
        <f t="shared" ref="AN87:AN92" si="31">AE87</f>
        <v>12179.237888537</v>
      </c>
      <c r="AO87" s="253"/>
      <c r="AP87" s="253"/>
      <c r="AQ87" s="253"/>
      <c r="AR87" s="347"/>
      <c r="AS87" s="347"/>
      <c r="AT87" s="347"/>
      <c r="AU87" s="347"/>
      <c r="AV87" s="347"/>
      <c r="AW87" s="347"/>
      <c r="AX87" s="347"/>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c r="IM87" s="50"/>
      <c r="IN87" s="50"/>
      <c r="IO87" s="50"/>
      <c r="IP87" s="50"/>
      <c r="IQ87" s="50"/>
      <c r="IR87" s="50"/>
      <c r="IS87" s="50"/>
      <c r="IT87" s="50"/>
      <c r="IU87" s="50"/>
      <c r="IV87" s="50"/>
      <c r="IW87" s="50"/>
      <c r="IX87" s="50"/>
      <c r="IY87" s="50"/>
      <c r="IZ87" s="50"/>
      <c r="JA87" s="50"/>
      <c r="JB87" s="50"/>
      <c r="JC87" s="50"/>
      <c r="JD87" s="50"/>
      <c r="JE87" s="50"/>
      <c r="JF87" s="50"/>
      <c r="JG87" s="50"/>
      <c r="JH87" s="50"/>
      <c r="JI87" s="50"/>
      <c r="JJ87" s="50"/>
      <c r="JK87" s="50"/>
      <c r="JL87" s="50"/>
      <c r="JM87" s="50"/>
      <c r="JN87" s="50"/>
      <c r="JO87" s="50"/>
      <c r="JP87" s="50"/>
      <c r="JQ87" s="50"/>
      <c r="JR87" s="50"/>
      <c r="JS87" s="50"/>
      <c r="JT87" s="50"/>
      <c r="JU87" s="50"/>
      <c r="JV87" s="50"/>
      <c r="JW87" s="50"/>
      <c r="JX87" s="50"/>
      <c r="JY87" s="50"/>
      <c r="JZ87" s="50"/>
      <c r="KA87" s="50"/>
      <c r="KB87" s="50"/>
      <c r="KC87" s="50"/>
      <c r="KD87" s="50"/>
      <c r="KE87" s="50"/>
      <c r="KF87" s="50"/>
      <c r="KG87" s="50"/>
      <c r="KH87" s="50"/>
      <c r="KI87" s="50"/>
      <c r="KJ87" s="50"/>
      <c r="KK87" s="50"/>
      <c r="KL87" s="50"/>
      <c r="KM87" s="50"/>
      <c r="KN87" s="50"/>
      <c r="KO87" s="50"/>
      <c r="KP87" s="50"/>
      <c r="KQ87" s="50"/>
      <c r="KR87" s="50"/>
      <c r="KS87" s="50"/>
      <c r="KT87" s="50"/>
      <c r="KU87" s="50"/>
      <c r="KV87" s="50"/>
      <c r="KW87" s="50"/>
      <c r="KX87" s="50"/>
      <c r="KY87" s="50"/>
      <c r="KZ87" s="50"/>
      <c r="LA87" s="50"/>
      <c r="LB87" s="50"/>
      <c r="LC87" s="50"/>
      <c r="LD87" s="50"/>
      <c r="LE87" s="50"/>
      <c r="LF87" s="50"/>
      <c r="LG87" s="50"/>
      <c r="LH87" s="50"/>
      <c r="LI87" s="50"/>
      <c r="LJ87" s="50"/>
      <c r="LK87" s="50"/>
      <c r="LL87" s="50"/>
      <c r="LM87" s="50"/>
      <c r="LN87" s="50"/>
      <c r="LO87" s="50"/>
      <c r="LP87" s="50"/>
      <c r="LQ87" s="50"/>
      <c r="LR87" s="50"/>
      <c r="LS87" s="50"/>
      <c r="LT87" s="50"/>
      <c r="LU87" s="50"/>
      <c r="LV87" s="50"/>
      <c r="LW87" s="50"/>
      <c r="LX87" s="50"/>
      <c r="LY87" s="50"/>
      <c r="LZ87" s="50"/>
      <c r="MA87" s="50"/>
      <c r="MB87" s="50"/>
      <c r="MC87" s="50"/>
      <c r="MD87" s="50"/>
      <c r="ME87" s="50"/>
      <c r="MF87" s="50"/>
      <c r="MG87" s="50"/>
      <c r="MH87" s="50"/>
      <c r="MI87" s="50"/>
      <c r="MJ87" s="50"/>
      <c r="MK87" s="50"/>
      <c r="ML87" s="50"/>
      <c r="MM87" s="50"/>
      <c r="MN87" s="50"/>
      <c r="MO87" s="50"/>
      <c r="MP87" s="50"/>
      <c r="MQ87" s="50"/>
      <c r="MR87" s="50"/>
      <c r="MS87" s="50"/>
      <c r="MT87" s="50"/>
      <c r="MU87" s="50"/>
      <c r="MV87" s="50"/>
      <c r="MW87" s="50"/>
      <c r="MX87" s="50"/>
      <c r="MY87" s="50"/>
      <c r="MZ87" s="50"/>
      <c r="NA87" s="50"/>
      <c r="NB87" s="50"/>
      <c r="NC87" s="50"/>
      <c r="ND87" s="50"/>
      <c r="NE87" s="50"/>
      <c r="NF87" s="50"/>
      <c r="NG87" s="50"/>
      <c r="NH87" s="50"/>
      <c r="NI87" s="50"/>
      <c r="NJ87" s="50"/>
      <c r="NK87" s="50"/>
      <c r="NL87" s="50"/>
      <c r="NM87" s="50"/>
      <c r="NN87" s="50"/>
      <c r="NO87" s="50"/>
      <c r="NP87" s="50"/>
      <c r="NQ87" s="50"/>
      <c r="NR87" s="50"/>
      <c r="NS87" s="50"/>
      <c r="NT87" s="50"/>
      <c r="NU87" s="50"/>
      <c r="NV87" s="50"/>
      <c r="NW87" s="50"/>
      <c r="NX87" s="50"/>
      <c r="NY87" s="50"/>
      <c r="NZ87" s="50"/>
      <c r="OA87" s="50"/>
      <c r="OB87" s="50"/>
      <c r="OC87" s="50"/>
      <c r="OD87" s="50"/>
      <c r="OE87" s="50"/>
      <c r="OF87" s="50"/>
      <c r="OG87" s="50"/>
      <c r="OH87" s="50"/>
      <c r="OI87" s="50"/>
      <c r="OJ87" s="50"/>
      <c r="OK87" s="50"/>
      <c r="OL87" s="50"/>
      <c r="OM87" s="50"/>
      <c r="ON87" s="50"/>
      <c r="OO87" s="50"/>
      <c r="OP87" s="50"/>
      <c r="OQ87" s="50"/>
      <c r="OR87" s="50"/>
      <c r="OS87" s="50"/>
      <c r="OT87" s="50"/>
      <c r="OU87" s="50"/>
      <c r="OV87" s="50"/>
      <c r="OW87" s="50"/>
      <c r="OX87" s="50"/>
      <c r="OY87" s="50"/>
      <c r="OZ87" s="50"/>
      <c r="PA87" s="50"/>
      <c r="PB87" s="50"/>
      <c r="PC87" s="50"/>
      <c r="PD87" s="50"/>
      <c r="PE87" s="50"/>
      <c r="PF87" s="50"/>
      <c r="PG87" s="50"/>
      <c r="PH87" s="50"/>
      <c r="PI87" s="50"/>
      <c r="PJ87" s="50"/>
      <c r="PK87" s="50"/>
      <c r="PL87" s="50"/>
      <c r="PM87" s="50"/>
      <c r="PN87" s="50"/>
      <c r="PO87" s="50"/>
      <c r="PP87" s="50"/>
      <c r="PQ87" s="50"/>
      <c r="PR87" s="50"/>
      <c r="PS87" s="50"/>
      <c r="PT87" s="50"/>
      <c r="PU87" s="50"/>
      <c r="PV87" s="50"/>
      <c r="PW87" s="50"/>
      <c r="PX87" s="50"/>
      <c r="PY87" s="50"/>
      <c r="PZ87" s="50"/>
      <c r="QA87" s="50"/>
      <c r="QB87" s="50"/>
      <c r="QC87" s="50"/>
      <c r="QD87" s="50"/>
      <c r="QE87" s="50"/>
      <c r="QF87" s="50"/>
      <c r="QG87" s="50"/>
      <c r="QH87" s="50"/>
      <c r="QI87" s="50"/>
      <c r="QJ87" s="50"/>
      <c r="QK87" s="50"/>
      <c r="QL87" s="50"/>
      <c r="QM87" s="50"/>
      <c r="QN87" s="50"/>
      <c r="QO87" s="50"/>
      <c r="QP87" s="50"/>
      <c r="QQ87" s="50"/>
      <c r="QR87" s="50"/>
      <c r="QS87" s="50"/>
      <c r="QT87" s="50"/>
      <c r="QU87" s="50"/>
      <c r="QV87" s="50"/>
      <c r="QW87" s="50"/>
      <c r="QX87" s="50"/>
      <c r="QY87" s="50"/>
      <c r="QZ87" s="50"/>
      <c r="RA87" s="50"/>
      <c r="RB87" s="50"/>
      <c r="RC87" s="50"/>
      <c r="RD87" s="50"/>
      <c r="RE87" s="50"/>
      <c r="RF87" s="50"/>
      <c r="RG87" s="50"/>
      <c r="RH87" s="50"/>
      <c r="RI87" s="50"/>
      <c r="RJ87" s="50"/>
      <c r="RK87" s="50"/>
      <c r="RL87" s="50"/>
      <c r="RM87" s="50"/>
      <c r="RN87" s="50"/>
      <c r="RO87" s="50"/>
      <c r="RP87" s="50"/>
      <c r="RQ87" s="50"/>
      <c r="RR87" s="50"/>
      <c r="RS87" s="50"/>
      <c r="RT87" s="50"/>
      <c r="RU87" s="50"/>
      <c r="RV87" s="50"/>
      <c r="RW87" s="50"/>
      <c r="RX87" s="50"/>
      <c r="RY87" s="50"/>
      <c r="RZ87" s="50"/>
      <c r="SA87" s="50"/>
      <c r="SB87" s="50"/>
      <c r="SC87" s="50"/>
      <c r="SD87" s="50"/>
      <c r="SE87" s="50"/>
      <c r="SF87" s="50"/>
      <c r="SG87" s="50"/>
      <c r="SH87" s="50"/>
      <c r="SI87" s="50"/>
      <c r="SJ87" s="50"/>
      <c r="SK87" s="50"/>
      <c r="SL87" s="50"/>
      <c r="SM87" s="50"/>
      <c r="SN87" s="50"/>
      <c r="SO87" s="50"/>
      <c r="SP87" s="50"/>
      <c r="SQ87" s="50"/>
      <c r="SR87" s="50"/>
      <c r="SS87" s="50"/>
      <c r="ST87" s="50"/>
      <c r="SU87" s="50"/>
      <c r="SV87" s="50"/>
      <c r="SW87" s="50"/>
      <c r="SX87" s="50"/>
      <c r="SY87" s="50"/>
      <c r="SZ87" s="50"/>
      <c r="TA87" s="50"/>
      <c r="TB87" s="50"/>
      <c r="TC87" s="50"/>
      <c r="TD87" s="50"/>
      <c r="TE87" s="50"/>
      <c r="TF87" s="50"/>
      <c r="TG87" s="50"/>
      <c r="TH87" s="50"/>
      <c r="TI87" s="50"/>
      <c r="TJ87" s="50"/>
      <c r="TK87" s="50"/>
      <c r="TL87" s="50"/>
      <c r="TM87" s="50"/>
      <c r="TN87" s="50"/>
      <c r="TO87" s="50"/>
      <c r="TP87" s="50"/>
      <c r="TQ87" s="50"/>
      <c r="TR87" s="50"/>
      <c r="TS87" s="50"/>
      <c r="TT87" s="50"/>
      <c r="TU87" s="50"/>
      <c r="TV87" s="50"/>
      <c r="TW87" s="50"/>
      <c r="TX87" s="50"/>
      <c r="TY87" s="50"/>
      <c r="TZ87" s="50"/>
      <c r="UA87" s="50"/>
      <c r="UB87" s="50"/>
      <c r="UC87" s="50"/>
      <c r="UD87" s="50"/>
      <c r="UE87" s="50"/>
      <c r="UF87" s="50"/>
      <c r="UG87" s="50"/>
      <c r="UH87" s="50"/>
      <c r="UI87" s="50"/>
      <c r="UJ87" s="50"/>
      <c r="UK87" s="50"/>
      <c r="UL87" s="50"/>
      <c r="UM87" s="50"/>
      <c r="UN87" s="50"/>
      <c r="UO87" s="50"/>
      <c r="UP87" s="50"/>
      <c r="UQ87" s="50"/>
      <c r="UR87" s="50"/>
      <c r="US87" s="50"/>
      <c r="UT87" s="50"/>
      <c r="UU87" s="50"/>
      <c r="UV87" s="50"/>
      <c r="UW87" s="50"/>
      <c r="UX87" s="50"/>
      <c r="UY87" s="50"/>
      <c r="UZ87" s="50"/>
      <c r="VA87" s="50"/>
      <c r="VB87" s="50"/>
      <c r="VC87" s="50"/>
      <c r="VD87" s="50"/>
      <c r="VE87" s="50"/>
      <c r="VF87" s="50"/>
      <c r="VG87" s="50"/>
      <c r="VH87" s="50"/>
      <c r="VI87" s="50"/>
      <c r="VJ87" s="50"/>
      <c r="VK87" s="50"/>
      <c r="VL87" s="50"/>
      <c r="VM87" s="50"/>
      <c r="VN87" s="50"/>
      <c r="VO87" s="50"/>
      <c r="VP87" s="50"/>
      <c r="VQ87" s="50"/>
      <c r="VR87" s="50"/>
      <c r="VS87" s="50"/>
      <c r="VT87" s="50"/>
      <c r="VU87" s="50"/>
      <c r="VV87" s="50"/>
      <c r="VW87" s="50"/>
      <c r="VX87" s="50"/>
      <c r="VY87" s="50"/>
      <c r="VZ87" s="50"/>
      <c r="WA87" s="50"/>
      <c r="WB87" s="50"/>
      <c r="WC87" s="50"/>
      <c r="WD87" s="50"/>
      <c r="WE87" s="50"/>
      <c r="WF87" s="50"/>
      <c r="WG87" s="50"/>
      <c r="WH87" s="50"/>
      <c r="WI87" s="50"/>
      <c r="WJ87" s="50"/>
      <c r="WK87" s="50"/>
      <c r="WL87" s="50"/>
      <c r="WM87" s="50"/>
      <c r="WN87" s="50"/>
      <c r="WO87" s="50"/>
      <c r="WP87" s="50"/>
      <c r="WQ87" s="50"/>
      <c r="WR87" s="50"/>
      <c r="WS87" s="50"/>
      <c r="WT87" s="50"/>
      <c r="WU87" s="50"/>
      <c r="WV87" s="50"/>
      <c r="WW87" s="50"/>
      <c r="WX87" s="50"/>
      <c r="WY87" s="50"/>
      <c r="WZ87" s="50"/>
      <c r="XA87" s="50"/>
      <c r="XB87" s="50"/>
      <c r="XC87" s="50"/>
      <c r="XD87" s="50"/>
      <c r="XE87" s="50"/>
      <c r="XF87" s="50"/>
      <c r="XG87" s="50"/>
      <c r="XH87" s="50"/>
      <c r="XI87" s="50"/>
      <c r="XJ87" s="50"/>
      <c r="XK87" s="50"/>
      <c r="XL87" s="50"/>
      <c r="XM87" s="50"/>
      <c r="XN87" s="50"/>
      <c r="XO87" s="50"/>
      <c r="XP87" s="50"/>
      <c r="XQ87" s="50"/>
      <c r="XR87" s="50"/>
      <c r="XS87" s="50"/>
      <c r="XT87" s="50"/>
      <c r="XU87" s="50"/>
      <c r="XV87" s="50"/>
      <c r="XW87" s="50"/>
      <c r="XX87" s="50"/>
      <c r="XY87" s="50"/>
      <c r="XZ87" s="50"/>
      <c r="YA87" s="50"/>
      <c r="YB87" s="50"/>
      <c r="YC87" s="50"/>
      <c r="YD87" s="50"/>
      <c r="YE87" s="50"/>
      <c r="YF87" s="50"/>
      <c r="YG87" s="50"/>
      <c r="YH87" s="50"/>
      <c r="YI87" s="50"/>
      <c r="YJ87" s="50"/>
      <c r="YK87" s="50"/>
      <c r="YL87" s="50"/>
      <c r="YM87" s="50"/>
      <c r="YN87" s="50"/>
      <c r="YO87" s="50"/>
      <c r="YP87" s="50"/>
      <c r="YQ87" s="50"/>
      <c r="YR87" s="50"/>
      <c r="YS87" s="50"/>
      <c r="YT87" s="50"/>
      <c r="YU87" s="50"/>
      <c r="YV87" s="50"/>
      <c r="YW87" s="50"/>
      <c r="YX87" s="50"/>
      <c r="YY87" s="50"/>
      <c r="YZ87" s="50"/>
      <c r="ZA87" s="50"/>
      <c r="ZB87" s="50"/>
      <c r="ZC87" s="50"/>
      <c r="ZD87" s="50"/>
      <c r="ZE87" s="50"/>
      <c r="ZF87" s="50"/>
      <c r="ZG87" s="50"/>
      <c r="ZH87" s="50"/>
      <c r="ZI87" s="50"/>
      <c r="ZJ87" s="50"/>
      <c r="ZK87" s="50"/>
      <c r="ZL87" s="50"/>
      <c r="ZM87" s="50"/>
      <c r="ZN87" s="50"/>
      <c r="ZO87" s="50"/>
      <c r="ZP87" s="50"/>
      <c r="ZQ87" s="50"/>
      <c r="ZR87" s="50"/>
      <c r="ZS87" s="50"/>
      <c r="ZT87" s="50"/>
      <c r="ZU87" s="50"/>
      <c r="ZV87" s="50"/>
      <c r="ZW87" s="50"/>
      <c r="ZX87" s="50"/>
      <c r="ZY87" s="50"/>
      <c r="ZZ87" s="50"/>
      <c r="AAA87" s="50"/>
      <c r="AAB87" s="50"/>
      <c r="AAC87" s="50"/>
      <c r="AAD87" s="50"/>
      <c r="AAE87" s="50"/>
      <c r="AAF87" s="50"/>
      <c r="AAG87" s="50"/>
      <c r="AAH87" s="50"/>
      <c r="AAI87" s="50"/>
      <c r="AAJ87" s="50"/>
      <c r="AAK87" s="50"/>
      <c r="AAL87" s="50"/>
      <c r="AAM87" s="50"/>
      <c r="AAN87" s="50"/>
      <c r="AAO87" s="50"/>
      <c r="AAP87" s="50"/>
      <c r="AAQ87" s="50"/>
      <c r="AAR87" s="50"/>
      <c r="AAS87" s="50"/>
      <c r="AAT87" s="50"/>
      <c r="AAU87" s="50"/>
      <c r="AAV87" s="50"/>
      <c r="AAW87" s="50"/>
      <c r="AAX87" s="50"/>
      <c r="AAY87" s="50"/>
      <c r="AAZ87" s="50"/>
      <c r="ABA87" s="50"/>
      <c r="ABB87" s="50"/>
      <c r="ABC87" s="50"/>
      <c r="ABD87" s="50"/>
      <c r="ABE87" s="50"/>
      <c r="ABF87" s="50"/>
      <c r="ABG87" s="50"/>
      <c r="ABH87" s="50"/>
      <c r="ABI87" s="50"/>
      <c r="ABJ87" s="50"/>
      <c r="ABK87" s="50"/>
      <c r="ABL87" s="50"/>
      <c r="ABM87" s="50"/>
      <c r="ABN87" s="50"/>
      <c r="ABO87" s="50"/>
      <c r="ABP87" s="50"/>
      <c r="ABQ87" s="50"/>
      <c r="ABR87" s="50"/>
      <c r="ABS87" s="50"/>
      <c r="ABT87" s="50"/>
      <c r="ABU87" s="50"/>
      <c r="ABV87" s="50"/>
      <c r="ABW87" s="50"/>
      <c r="ABX87" s="50"/>
      <c r="ABY87" s="50"/>
      <c r="ABZ87" s="50"/>
      <c r="ACA87" s="50"/>
      <c r="ACB87" s="50"/>
      <c r="ACC87" s="50"/>
      <c r="ACD87" s="50"/>
      <c r="ACE87" s="50"/>
      <c r="ACF87" s="50"/>
      <c r="ACG87" s="50"/>
      <c r="ACH87" s="50"/>
      <c r="ACI87" s="50"/>
      <c r="ACJ87" s="50"/>
      <c r="ACK87" s="50"/>
      <c r="ACL87" s="50"/>
      <c r="ACM87" s="50"/>
      <c r="ACN87" s="50"/>
      <c r="ACO87" s="50"/>
      <c r="ACP87" s="50"/>
      <c r="ACQ87" s="50"/>
      <c r="ACR87" s="50"/>
      <c r="ACS87" s="50"/>
      <c r="ACT87" s="50"/>
      <c r="ACU87" s="50"/>
      <c r="ACV87" s="50"/>
      <c r="ACW87" s="50"/>
      <c r="ACX87" s="50"/>
      <c r="ACY87" s="50"/>
      <c r="ACZ87" s="50"/>
      <c r="ADA87" s="50"/>
      <c r="ADB87" s="50"/>
      <c r="ADC87" s="50"/>
      <c r="ADD87" s="50"/>
      <c r="ADE87" s="50"/>
      <c r="ADF87" s="50"/>
      <c r="ADG87" s="50"/>
      <c r="ADH87" s="50"/>
      <c r="ADI87" s="50"/>
      <c r="ADJ87" s="50"/>
      <c r="ADK87" s="50"/>
      <c r="ADL87" s="50"/>
      <c r="ADM87" s="50"/>
      <c r="ADN87" s="50"/>
      <c r="ADO87" s="50"/>
      <c r="ADP87" s="50"/>
      <c r="ADQ87" s="50"/>
      <c r="ADR87" s="50"/>
      <c r="ADS87" s="50"/>
      <c r="ADT87" s="50"/>
      <c r="ADU87" s="50"/>
      <c r="ADV87" s="50"/>
      <c r="ADW87" s="50"/>
      <c r="ADX87" s="50"/>
      <c r="ADY87" s="50"/>
      <c r="ADZ87" s="50"/>
      <c r="AEA87" s="50"/>
      <c r="AEB87" s="50"/>
      <c r="AEC87" s="50"/>
      <c r="AED87" s="50"/>
      <c r="AEE87" s="50"/>
      <c r="AEF87" s="50"/>
      <c r="AEG87" s="50"/>
      <c r="AEH87" s="50"/>
      <c r="AEI87" s="50"/>
      <c r="AEJ87" s="50"/>
      <c r="AEK87" s="50"/>
      <c r="AEL87" s="50"/>
      <c r="AEM87" s="50"/>
      <c r="AEN87" s="50"/>
      <c r="AEO87" s="50"/>
      <c r="AEP87" s="50"/>
      <c r="AEQ87" s="50"/>
      <c r="AER87" s="50"/>
      <c r="AES87" s="50"/>
      <c r="AET87" s="50"/>
      <c r="AEU87" s="50"/>
      <c r="AEV87" s="50"/>
      <c r="AEW87" s="50"/>
      <c r="AEX87" s="50"/>
      <c r="AEY87" s="50"/>
      <c r="AEZ87" s="50"/>
      <c r="AFA87" s="50"/>
      <c r="AFB87" s="50"/>
      <c r="AFC87" s="50"/>
      <c r="AFD87" s="50"/>
      <c r="AFE87" s="50"/>
      <c r="AFF87" s="50"/>
      <c r="AFG87" s="50"/>
      <c r="AFH87" s="50"/>
      <c r="AFI87" s="50"/>
      <c r="AFJ87" s="50"/>
      <c r="AFK87" s="50"/>
      <c r="AFL87" s="50"/>
      <c r="AFM87" s="50"/>
      <c r="AFN87" s="50"/>
      <c r="AFO87" s="50"/>
      <c r="AFP87" s="50"/>
      <c r="AFQ87" s="50"/>
      <c r="AFR87" s="50"/>
      <c r="AFS87" s="50"/>
      <c r="AFT87" s="50"/>
      <c r="AFU87" s="50"/>
      <c r="AFV87" s="50"/>
      <c r="AFW87" s="50"/>
      <c r="AFX87" s="50"/>
      <c r="AFY87" s="50"/>
      <c r="AFZ87" s="50"/>
      <c r="AGA87" s="50"/>
      <c r="AGB87" s="50"/>
      <c r="AGC87" s="50"/>
      <c r="AGD87" s="50"/>
      <c r="AGE87" s="50"/>
      <c r="AGF87" s="50"/>
      <c r="AGG87" s="50"/>
      <c r="AGH87" s="50"/>
      <c r="AGI87" s="50"/>
      <c r="AGJ87" s="50"/>
      <c r="AGK87" s="50"/>
      <c r="AGL87" s="50"/>
      <c r="AGM87" s="50"/>
      <c r="AGN87" s="50"/>
      <c r="AGO87" s="50"/>
      <c r="AGP87" s="50"/>
      <c r="AGQ87" s="50"/>
      <c r="AGR87" s="50"/>
      <c r="AGS87" s="50"/>
      <c r="AGT87" s="50"/>
      <c r="AGU87" s="50"/>
      <c r="AGV87" s="50"/>
      <c r="AGW87" s="50"/>
      <c r="AGX87" s="50"/>
      <c r="AGY87" s="50"/>
      <c r="AGZ87" s="50"/>
      <c r="AHA87" s="50"/>
      <c r="AHB87" s="50"/>
      <c r="AHC87" s="50"/>
      <c r="AHD87" s="50"/>
      <c r="AHE87" s="50"/>
      <c r="AHF87" s="50"/>
      <c r="AHG87" s="50"/>
      <c r="AHH87" s="50"/>
      <c r="AHI87" s="50"/>
      <c r="AHJ87" s="50"/>
      <c r="AHK87" s="50"/>
      <c r="AHL87" s="50"/>
      <c r="AHM87" s="50"/>
      <c r="AHN87" s="50"/>
      <c r="AHO87" s="50"/>
      <c r="AHP87" s="50"/>
      <c r="AHQ87" s="50"/>
      <c r="AHR87" s="50"/>
      <c r="AHS87" s="50"/>
      <c r="AHT87" s="50"/>
      <c r="AHU87" s="50"/>
      <c r="AHV87" s="50"/>
      <c r="AHW87" s="50"/>
      <c r="AHX87" s="50"/>
      <c r="AHY87" s="50"/>
      <c r="AHZ87" s="50"/>
      <c r="AIA87" s="50"/>
      <c r="AIB87" s="50"/>
      <c r="AIC87" s="50"/>
      <c r="AID87" s="50"/>
      <c r="AIE87" s="50"/>
      <c r="AIF87" s="50"/>
      <c r="AIG87" s="50"/>
      <c r="AIH87" s="50"/>
      <c r="AII87" s="50"/>
      <c r="AIJ87" s="50"/>
      <c r="AIK87" s="50"/>
      <c r="AIL87" s="50"/>
      <c r="AIM87" s="50"/>
      <c r="AIN87" s="50"/>
      <c r="AIO87" s="50"/>
      <c r="AIP87" s="50"/>
      <c r="AIQ87" s="50"/>
      <c r="AIR87" s="50"/>
      <c r="AIS87" s="50"/>
      <c r="AIT87" s="50"/>
      <c r="AIU87" s="50"/>
      <c r="AIV87" s="50"/>
      <c r="AIW87" s="50"/>
      <c r="AIX87" s="50"/>
      <c r="AIY87" s="50"/>
      <c r="AIZ87" s="50"/>
      <c r="AJA87" s="50"/>
      <c r="AJB87" s="50"/>
      <c r="AJC87" s="50"/>
      <c r="AJD87" s="50"/>
      <c r="AJE87" s="50"/>
      <c r="AJF87" s="50"/>
      <c r="AJG87" s="50"/>
      <c r="AJH87" s="50"/>
      <c r="AJI87" s="50"/>
      <c r="AJJ87" s="50"/>
      <c r="AJK87" s="50"/>
      <c r="AJL87" s="50"/>
      <c r="AJM87" s="50"/>
      <c r="AJN87" s="50"/>
      <c r="AJO87" s="50"/>
      <c r="AJP87" s="50"/>
      <c r="AJQ87" s="50"/>
      <c r="AJR87" s="50"/>
      <c r="AJS87" s="50"/>
      <c r="AJT87" s="50"/>
      <c r="AJU87" s="50"/>
      <c r="AJV87" s="50"/>
      <c r="AJW87" s="50"/>
      <c r="AJX87" s="50"/>
      <c r="AJY87" s="50"/>
      <c r="AJZ87" s="50"/>
      <c r="AKA87" s="50"/>
      <c r="AKB87" s="50"/>
      <c r="AKC87" s="50"/>
      <c r="AKD87" s="50"/>
      <c r="AKE87" s="50"/>
      <c r="AKF87" s="50"/>
      <c r="AKG87" s="50"/>
      <c r="AKH87" s="50"/>
      <c r="AKI87" s="50"/>
      <c r="AKJ87" s="50"/>
      <c r="AKK87" s="50"/>
      <c r="AKL87" s="50"/>
      <c r="AKM87" s="50"/>
      <c r="AKN87" s="50"/>
      <c r="AKO87" s="50"/>
      <c r="AKP87" s="50"/>
      <c r="AKQ87" s="50"/>
      <c r="AKR87" s="50"/>
      <c r="AKS87" s="50"/>
      <c r="AKT87" s="50"/>
      <c r="AKU87" s="50"/>
      <c r="AKV87" s="50"/>
      <c r="AKW87" s="50"/>
      <c r="AKX87" s="50"/>
      <c r="AKY87" s="50"/>
      <c r="AKZ87" s="50"/>
      <c r="ALA87" s="50"/>
      <c r="ALB87" s="50"/>
      <c r="ALC87" s="50"/>
      <c r="ALD87" s="50"/>
      <c r="ALE87" s="50"/>
      <c r="ALF87" s="50"/>
      <c r="ALG87" s="50"/>
      <c r="ALH87" s="50"/>
      <c r="ALI87" s="50"/>
      <c r="ALJ87" s="50"/>
      <c r="ALK87" s="50"/>
      <c r="ALL87" s="50"/>
      <c r="ALM87" s="50"/>
      <c r="ALN87" s="50"/>
      <c r="ALO87" s="50"/>
      <c r="ALP87" s="50"/>
      <c r="ALQ87" s="50"/>
      <c r="ALR87" s="50"/>
      <c r="ALS87" s="50"/>
      <c r="ALT87" s="50"/>
      <c r="ALU87" s="50"/>
      <c r="ALV87" s="50"/>
      <c r="ALW87" s="50"/>
      <c r="ALX87" s="50"/>
      <c r="ALY87" s="50"/>
      <c r="ALZ87" s="50"/>
      <c r="AMA87" s="50"/>
      <c r="AMB87" s="50"/>
      <c r="AMC87" s="50"/>
      <c r="AMD87" s="50"/>
      <c r="AME87" s="50"/>
      <c r="AMF87" s="50"/>
      <c r="AMG87" s="50"/>
      <c r="AMH87" s="50"/>
      <c r="AMI87" s="50"/>
      <c r="AMJ87" s="50"/>
      <c r="AMK87" s="50"/>
      <c r="AML87" s="50"/>
      <c r="AMM87" s="50"/>
      <c r="AMN87" s="50"/>
      <c r="AMO87" s="50"/>
      <c r="AMP87" s="50"/>
      <c r="AMQ87" s="50"/>
      <c r="AMR87" s="50"/>
      <c r="AMS87" s="50"/>
      <c r="AMT87" s="50"/>
      <c r="AMU87" s="50"/>
      <c r="AMV87" s="50"/>
      <c r="AMW87" s="50"/>
      <c r="AMX87" s="50"/>
      <c r="AMY87" s="50"/>
      <c r="AMZ87" s="50"/>
      <c r="ANA87" s="50"/>
      <c r="ANB87" s="50"/>
      <c r="ANC87" s="50"/>
      <c r="AND87" s="50"/>
      <c r="ANE87" s="50"/>
      <c r="ANF87" s="50"/>
      <c r="ANG87" s="50"/>
      <c r="ANH87" s="50"/>
      <c r="ANI87" s="50"/>
      <c r="ANJ87" s="50"/>
      <c r="ANK87" s="50"/>
      <c r="ANL87" s="50"/>
      <c r="ANM87" s="50"/>
      <c r="ANN87" s="50"/>
      <c r="ANO87" s="50"/>
      <c r="ANP87" s="50"/>
      <c r="ANQ87" s="50"/>
      <c r="ANR87" s="50"/>
      <c r="ANS87" s="50"/>
      <c r="ANT87" s="50"/>
      <c r="ANU87" s="50"/>
      <c r="ANV87" s="50"/>
      <c r="ANW87" s="50"/>
      <c r="ANX87" s="50"/>
      <c r="ANY87" s="50"/>
      <c r="ANZ87" s="50"/>
      <c r="AOA87" s="50"/>
      <c r="AOB87" s="50"/>
      <c r="AOC87" s="50"/>
      <c r="AOD87" s="50"/>
      <c r="AOE87" s="50"/>
      <c r="AOF87" s="50"/>
      <c r="AOG87" s="50"/>
      <c r="AOH87" s="50"/>
      <c r="AOI87" s="50"/>
      <c r="AOJ87" s="50"/>
      <c r="AOK87" s="50"/>
      <c r="AOL87" s="50"/>
      <c r="AOM87" s="50"/>
      <c r="AON87" s="50"/>
      <c r="AOO87" s="50"/>
      <c r="AOP87" s="50"/>
      <c r="AOQ87" s="50"/>
      <c r="AOR87" s="50"/>
      <c r="AOS87" s="50"/>
      <c r="AOT87" s="50"/>
      <c r="AOU87" s="50"/>
      <c r="AOV87" s="50"/>
      <c r="AOW87" s="50"/>
      <c r="AOX87" s="50"/>
      <c r="AOY87" s="50"/>
      <c r="AOZ87" s="50"/>
      <c r="APA87" s="50"/>
      <c r="APB87" s="50"/>
      <c r="APC87" s="50"/>
      <c r="APD87" s="50"/>
      <c r="APE87" s="50"/>
      <c r="APF87" s="50"/>
      <c r="APG87" s="50"/>
      <c r="APH87" s="50"/>
      <c r="API87" s="50"/>
      <c r="APJ87" s="50"/>
      <c r="APK87" s="50"/>
      <c r="APL87" s="50"/>
      <c r="APM87" s="50"/>
      <c r="APN87" s="50"/>
      <c r="APO87" s="50"/>
      <c r="APP87" s="50"/>
      <c r="APQ87" s="50"/>
      <c r="APR87" s="50"/>
      <c r="APS87" s="50"/>
      <c r="APT87" s="50"/>
      <c r="APU87" s="50"/>
      <c r="APV87" s="50"/>
      <c r="APW87" s="50"/>
      <c r="APX87" s="50"/>
      <c r="APY87" s="50"/>
      <c r="APZ87" s="50"/>
      <c r="AQA87" s="50"/>
      <c r="AQB87" s="50"/>
      <c r="AQC87" s="50"/>
      <c r="AQD87" s="50"/>
      <c r="AQE87" s="50"/>
      <c r="AQF87" s="50"/>
      <c r="AQG87" s="50"/>
      <c r="AQH87" s="50"/>
      <c r="AQI87" s="50"/>
      <c r="AQJ87" s="50"/>
      <c r="AQK87" s="50"/>
      <c r="AQL87" s="50"/>
      <c r="AQM87" s="50"/>
      <c r="AQN87" s="50"/>
      <c r="AQO87" s="50"/>
      <c r="AQP87" s="50"/>
      <c r="AQQ87" s="50"/>
      <c r="AQR87" s="50"/>
      <c r="AQS87" s="50"/>
      <c r="AQT87" s="50"/>
      <c r="AQU87" s="50"/>
      <c r="AQV87" s="50"/>
      <c r="AQW87" s="50"/>
      <c r="AQX87" s="50"/>
      <c r="AQY87" s="50"/>
      <c r="AQZ87" s="50"/>
      <c r="ARA87" s="50"/>
      <c r="ARB87" s="50"/>
      <c r="ARC87" s="50"/>
      <c r="ARD87" s="50"/>
      <c r="ARE87" s="50"/>
      <c r="ARF87" s="50"/>
      <c r="ARG87" s="50"/>
      <c r="ARH87" s="50"/>
      <c r="ARI87" s="50"/>
      <c r="ARJ87" s="50"/>
      <c r="ARK87" s="50"/>
      <c r="ARL87" s="50"/>
      <c r="ARM87" s="50"/>
      <c r="ARN87" s="50"/>
      <c r="ARO87" s="50"/>
      <c r="ARP87" s="50"/>
      <c r="ARQ87" s="50"/>
      <c r="ARR87" s="50"/>
      <c r="ARS87" s="50"/>
      <c r="ART87" s="50"/>
      <c r="ARU87" s="50"/>
      <c r="ARV87" s="50"/>
      <c r="ARW87" s="50"/>
      <c r="ARX87" s="50"/>
      <c r="ARY87" s="50"/>
      <c r="ARZ87" s="50"/>
      <c r="ASA87" s="50"/>
      <c r="ASB87" s="50"/>
      <c r="ASC87" s="50"/>
      <c r="ASD87" s="50"/>
      <c r="ASE87" s="50"/>
      <c r="ASF87" s="50"/>
      <c r="ASG87" s="50"/>
      <c r="ASH87" s="50"/>
      <c r="ASI87" s="50"/>
      <c r="ASJ87" s="50"/>
      <c r="ASK87" s="50"/>
      <c r="ASL87" s="50"/>
      <c r="ASM87" s="50"/>
      <c r="ASN87" s="50"/>
      <c r="ASO87" s="50"/>
      <c r="ASP87" s="50"/>
      <c r="ASQ87" s="50"/>
      <c r="ASR87" s="50"/>
      <c r="ASS87" s="50"/>
      <c r="AST87" s="50"/>
      <c r="ASU87" s="50"/>
      <c r="ASV87" s="50"/>
      <c r="ASW87" s="50"/>
      <c r="ASX87" s="50"/>
      <c r="ASY87" s="50"/>
      <c r="ASZ87" s="50"/>
      <c r="ATA87" s="50"/>
      <c r="ATB87" s="50"/>
      <c r="ATC87" s="50"/>
      <c r="ATD87" s="50"/>
      <c r="ATE87" s="50"/>
      <c r="ATF87" s="50"/>
      <c r="ATG87" s="50"/>
      <c r="ATH87" s="50"/>
      <c r="ATI87" s="50"/>
      <c r="ATJ87" s="50"/>
      <c r="ATK87" s="50"/>
      <c r="ATL87" s="50"/>
      <c r="ATM87" s="50"/>
      <c r="ATN87" s="50"/>
      <c r="ATO87" s="50"/>
      <c r="ATP87" s="50"/>
      <c r="ATQ87" s="50"/>
      <c r="ATR87" s="50"/>
      <c r="ATS87" s="50"/>
      <c r="ATT87" s="50"/>
      <c r="ATU87" s="50"/>
      <c r="ATV87" s="50"/>
      <c r="ATW87" s="50"/>
      <c r="ATX87" s="50"/>
      <c r="ATY87" s="50"/>
      <c r="ATZ87" s="50"/>
      <c r="AUA87" s="50"/>
      <c r="AUB87" s="50"/>
      <c r="AUC87" s="50"/>
      <c r="AUD87" s="50"/>
      <c r="AUE87" s="50"/>
      <c r="AUF87" s="50"/>
      <c r="AUG87" s="50"/>
      <c r="AUH87" s="50"/>
      <c r="AUI87" s="50"/>
      <c r="AUJ87" s="50"/>
      <c r="AUK87" s="50"/>
      <c r="AUL87" s="50"/>
      <c r="AUM87" s="50"/>
      <c r="AUN87" s="50"/>
      <c r="AUO87" s="50"/>
      <c r="AUP87" s="50"/>
      <c r="AUQ87" s="50"/>
      <c r="AUR87" s="50"/>
      <c r="AUS87" s="50"/>
      <c r="AUT87" s="50"/>
      <c r="AUU87" s="50"/>
      <c r="AUV87" s="50"/>
      <c r="AUW87" s="50"/>
      <c r="AUX87" s="50"/>
      <c r="AUY87" s="50"/>
      <c r="AUZ87" s="50"/>
      <c r="AVA87" s="50"/>
      <c r="AVB87" s="50"/>
      <c r="AVC87" s="50"/>
      <c r="AVD87" s="50"/>
      <c r="AVE87" s="50"/>
      <c r="AVF87" s="50"/>
      <c r="AVG87" s="50"/>
      <c r="AVH87" s="50"/>
      <c r="AVI87" s="50"/>
      <c r="AVJ87" s="50"/>
      <c r="AVK87" s="50"/>
      <c r="AVL87" s="50"/>
      <c r="AVM87" s="50"/>
      <c r="AVN87" s="50"/>
      <c r="AVO87" s="50"/>
      <c r="AVP87" s="50"/>
      <c r="AVQ87" s="50"/>
      <c r="AVR87" s="50"/>
      <c r="AVS87" s="50"/>
      <c r="AVT87" s="50"/>
      <c r="AVU87" s="50"/>
      <c r="AVV87" s="50"/>
      <c r="AVW87" s="50"/>
      <c r="AVX87" s="50"/>
      <c r="AVY87" s="50"/>
      <c r="AVZ87" s="50"/>
      <c r="AWA87" s="50"/>
      <c r="AWB87" s="50"/>
      <c r="AWC87" s="50"/>
      <c r="AWD87" s="50"/>
      <c r="AWE87" s="50"/>
      <c r="AWF87" s="50"/>
      <c r="AWG87" s="50"/>
      <c r="AWH87" s="50"/>
      <c r="AWI87" s="50"/>
      <c r="AWJ87" s="50"/>
      <c r="AWK87" s="50"/>
      <c r="AWL87" s="50"/>
      <c r="AWM87" s="50"/>
      <c r="AWN87" s="50"/>
      <c r="AWO87" s="50"/>
      <c r="AWP87" s="50"/>
      <c r="AWQ87" s="50"/>
      <c r="AWR87" s="50"/>
      <c r="AWS87" s="50"/>
      <c r="AWT87" s="50"/>
      <c r="AWU87" s="50"/>
      <c r="AWV87" s="50"/>
      <c r="AWW87" s="50"/>
      <c r="AWX87" s="50"/>
      <c r="AWY87" s="50"/>
      <c r="AWZ87" s="50"/>
      <c r="AXA87" s="50"/>
      <c r="AXB87" s="50"/>
      <c r="AXC87" s="50"/>
      <c r="AXD87" s="50"/>
      <c r="AXE87" s="50"/>
      <c r="AXF87" s="50"/>
      <c r="AXG87" s="50"/>
      <c r="AXH87" s="50"/>
      <c r="AXI87" s="50"/>
      <c r="AXJ87" s="50"/>
      <c r="AXK87" s="50"/>
      <c r="AXL87" s="50"/>
      <c r="AXM87" s="50"/>
      <c r="AXN87" s="50"/>
      <c r="AXO87" s="50"/>
      <c r="AXP87" s="50"/>
      <c r="AXQ87" s="50"/>
      <c r="AXR87" s="50"/>
      <c r="AXS87" s="50"/>
      <c r="AXT87" s="50"/>
      <c r="AXU87" s="50"/>
      <c r="AXV87" s="50"/>
      <c r="AXW87" s="50"/>
      <c r="AXX87" s="50"/>
      <c r="AXY87" s="50"/>
      <c r="AXZ87" s="50"/>
      <c r="AYA87" s="50"/>
      <c r="AYB87" s="50"/>
      <c r="AYC87" s="50"/>
      <c r="AYD87" s="50"/>
      <c r="AYE87" s="50"/>
      <c r="AYF87" s="50"/>
      <c r="AYG87" s="50"/>
      <c r="AYH87" s="50"/>
      <c r="AYI87" s="50"/>
      <c r="AYJ87" s="50"/>
      <c r="AYK87" s="50"/>
      <c r="AYL87" s="50"/>
      <c r="AYM87" s="50"/>
      <c r="AYN87" s="50"/>
      <c r="AYO87" s="50"/>
      <c r="AYP87" s="50"/>
      <c r="AYQ87" s="50"/>
      <c r="AYR87" s="50"/>
      <c r="AYS87" s="50"/>
      <c r="AYT87" s="50"/>
      <c r="AYU87" s="50"/>
      <c r="AYV87" s="50"/>
      <c r="AYW87" s="50"/>
      <c r="AYX87" s="50"/>
      <c r="AYY87" s="50"/>
      <c r="AYZ87" s="50"/>
      <c r="AZA87" s="50"/>
      <c r="AZB87" s="50"/>
      <c r="AZC87" s="50"/>
      <c r="AZD87" s="50"/>
      <c r="AZE87" s="50"/>
      <c r="AZF87" s="50"/>
      <c r="AZG87" s="50"/>
      <c r="AZH87" s="50"/>
      <c r="AZI87" s="50"/>
      <c r="AZJ87" s="50"/>
      <c r="AZK87" s="50"/>
      <c r="AZL87" s="50"/>
      <c r="AZM87" s="50"/>
      <c r="AZN87" s="50"/>
      <c r="AZO87" s="50"/>
      <c r="AZP87" s="50"/>
      <c r="AZQ87" s="50"/>
      <c r="AZR87" s="50"/>
      <c r="AZS87" s="50"/>
      <c r="AZT87" s="50"/>
      <c r="AZU87" s="50"/>
      <c r="AZV87" s="50"/>
      <c r="AZW87" s="50"/>
      <c r="AZX87" s="50"/>
      <c r="AZY87" s="50"/>
      <c r="AZZ87" s="50"/>
      <c r="BAA87" s="50"/>
      <c r="BAB87" s="50"/>
      <c r="BAC87" s="50"/>
      <c r="BAD87" s="50"/>
      <c r="BAE87" s="50"/>
      <c r="BAF87" s="50"/>
      <c r="BAG87" s="50"/>
      <c r="BAH87" s="50"/>
      <c r="BAI87" s="50"/>
      <c r="BAJ87" s="50"/>
      <c r="BAK87" s="50"/>
      <c r="BAL87" s="50"/>
      <c r="BAM87" s="50"/>
      <c r="BAN87" s="50"/>
      <c r="BAO87" s="50"/>
      <c r="BAP87" s="50"/>
      <c r="BAQ87" s="50"/>
      <c r="BAR87" s="50"/>
      <c r="BAS87" s="50"/>
      <c r="BAT87" s="50"/>
      <c r="BAU87" s="50"/>
      <c r="BAV87" s="50"/>
      <c r="BAW87" s="50"/>
      <c r="BAX87" s="50"/>
      <c r="BAY87" s="50"/>
      <c r="BAZ87" s="50"/>
      <c r="BBA87" s="50"/>
      <c r="BBB87" s="50"/>
      <c r="BBC87" s="50"/>
      <c r="BBD87" s="50"/>
      <c r="BBE87" s="50"/>
      <c r="BBF87" s="50"/>
      <c r="BBG87" s="50"/>
      <c r="BBH87" s="50"/>
      <c r="BBI87" s="50"/>
      <c r="BBJ87" s="50"/>
      <c r="BBK87" s="50"/>
      <c r="BBL87" s="50"/>
      <c r="BBM87" s="50"/>
      <c r="BBN87" s="50"/>
      <c r="BBO87" s="50"/>
      <c r="BBP87" s="50"/>
      <c r="BBQ87" s="50"/>
      <c r="BBR87" s="50"/>
      <c r="BBS87" s="50"/>
      <c r="BBT87" s="50"/>
      <c r="BBU87" s="50"/>
      <c r="BBV87" s="50"/>
      <c r="BBW87" s="50"/>
      <c r="BBX87" s="50"/>
      <c r="BBY87" s="50"/>
      <c r="BBZ87" s="50"/>
      <c r="BCA87" s="50"/>
      <c r="BCB87" s="50"/>
      <c r="BCC87" s="50"/>
      <c r="BCD87" s="50"/>
      <c r="BCE87" s="50"/>
      <c r="BCF87" s="50"/>
      <c r="BCG87" s="50"/>
      <c r="BCH87" s="50"/>
      <c r="BCI87" s="50"/>
      <c r="BCJ87" s="50"/>
      <c r="BCK87" s="50"/>
      <c r="BCL87" s="50"/>
      <c r="BCM87" s="50"/>
      <c r="BCN87" s="50"/>
      <c r="BCO87" s="50"/>
      <c r="BCP87" s="50"/>
      <c r="BCQ87" s="50"/>
      <c r="BCR87" s="50"/>
      <c r="BCS87" s="50"/>
      <c r="BCT87" s="50"/>
      <c r="BCU87" s="50"/>
      <c r="BCV87" s="50"/>
      <c r="BCW87" s="50"/>
      <c r="BCX87" s="50"/>
      <c r="BCY87" s="50"/>
      <c r="BCZ87" s="50"/>
      <c r="BDA87" s="50"/>
      <c r="BDB87" s="50"/>
      <c r="BDC87" s="50"/>
      <c r="BDD87" s="50"/>
      <c r="BDE87" s="50"/>
      <c r="BDF87" s="50"/>
      <c r="BDG87" s="50"/>
      <c r="BDH87" s="50"/>
      <c r="BDI87" s="50"/>
      <c r="BDJ87" s="50"/>
      <c r="BDK87" s="50"/>
      <c r="BDL87" s="50"/>
      <c r="BDM87" s="50"/>
      <c r="BDN87" s="50"/>
      <c r="BDO87" s="50"/>
      <c r="BDP87" s="50"/>
      <c r="BDQ87" s="50"/>
      <c r="BDR87" s="50"/>
      <c r="BDS87" s="50"/>
      <c r="BDT87" s="50"/>
      <c r="BDU87" s="50"/>
      <c r="BDV87" s="50"/>
      <c r="BDW87" s="50"/>
      <c r="BDX87" s="50"/>
      <c r="BDY87" s="50"/>
      <c r="BDZ87" s="50"/>
      <c r="BEA87" s="50"/>
      <c r="BEB87" s="50"/>
      <c r="BEC87" s="50"/>
      <c r="BED87" s="50"/>
      <c r="BEE87" s="50"/>
      <c r="BEF87" s="50"/>
      <c r="BEG87" s="50"/>
      <c r="BEH87" s="50"/>
      <c r="BEI87" s="50"/>
      <c r="BEJ87" s="50"/>
      <c r="BEK87" s="50"/>
      <c r="BEL87" s="50"/>
      <c r="BEM87" s="50"/>
      <c r="BEN87" s="50"/>
      <c r="BEO87" s="50"/>
      <c r="BEP87" s="50"/>
      <c r="BEQ87" s="50"/>
      <c r="BER87" s="50"/>
      <c r="BES87" s="50"/>
      <c r="BET87" s="50"/>
      <c r="BEU87" s="50"/>
      <c r="BEV87" s="50"/>
      <c r="BEW87" s="50"/>
      <c r="BEX87" s="50"/>
      <c r="BEY87" s="50"/>
      <c r="BEZ87" s="50"/>
      <c r="BFA87" s="50"/>
      <c r="BFB87" s="50"/>
      <c r="BFC87" s="50"/>
      <c r="BFD87" s="50"/>
      <c r="BFE87" s="50"/>
      <c r="BFF87" s="50"/>
      <c r="BFG87" s="50"/>
      <c r="BFH87" s="50"/>
      <c r="BFI87" s="50"/>
      <c r="BFJ87" s="50"/>
      <c r="BFK87" s="50"/>
      <c r="BFL87" s="50"/>
      <c r="BFM87" s="50"/>
      <c r="BFN87" s="50"/>
      <c r="BFO87" s="50"/>
      <c r="BFP87" s="50"/>
      <c r="BFQ87" s="50"/>
      <c r="BFR87" s="50"/>
      <c r="BFS87" s="50"/>
      <c r="BFT87" s="50"/>
      <c r="BFU87" s="50"/>
      <c r="BFV87" s="50"/>
      <c r="BFW87" s="50"/>
      <c r="BFX87" s="50"/>
      <c r="BFY87" s="50"/>
      <c r="BFZ87" s="50"/>
      <c r="BGA87" s="50"/>
      <c r="BGB87" s="50"/>
      <c r="BGC87" s="50"/>
      <c r="BGD87" s="50"/>
      <c r="BGE87" s="50"/>
      <c r="BGF87" s="50"/>
      <c r="BGG87" s="50"/>
      <c r="BGH87" s="50"/>
      <c r="BGI87" s="50"/>
      <c r="BGJ87" s="50"/>
      <c r="BGK87" s="50"/>
      <c r="BGL87" s="50"/>
      <c r="BGM87" s="50"/>
      <c r="BGN87" s="50"/>
      <c r="BGO87" s="50"/>
      <c r="BGP87" s="50"/>
      <c r="BGQ87" s="50"/>
      <c r="BGR87" s="50"/>
      <c r="BGS87" s="50"/>
      <c r="BGT87" s="50"/>
      <c r="BGU87" s="50"/>
      <c r="BGV87" s="50"/>
      <c r="BGW87" s="50"/>
      <c r="BGX87" s="50"/>
      <c r="BGY87" s="50"/>
      <c r="BGZ87" s="50"/>
      <c r="BHA87" s="50"/>
      <c r="BHB87" s="50"/>
      <c r="BHC87" s="50"/>
      <c r="BHD87" s="50"/>
      <c r="BHE87" s="50"/>
      <c r="BHF87" s="50"/>
      <c r="BHG87" s="50"/>
      <c r="BHH87" s="50"/>
      <c r="BHI87" s="50"/>
      <c r="BHJ87" s="50"/>
      <c r="BHK87" s="50"/>
      <c r="BHL87" s="50"/>
      <c r="BHM87" s="50"/>
      <c r="BHN87" s="50"/>
      <c r="BHO87" s="50"/>
      <c r="BHP87" s="50"/>
      <c r="BHQ87" s="50"/>
      <c r="BHR87" s="50"/>
      <c r="BHS87" s="50"/>
      <c r="BHT87" s="50"/>
      <c r="BHU87" s="50"/>
      <c r="BHV87" s="50"/>
      <c r="BHW87" s="50"/>
      <c r="BHX87" s="50"/>
      <c r="BHY87" s="50"/>
      <c r="BHZ87" s="50"/>
      <c r="BIA87" s="50"/>
      <c r="BIB87" s="50"/>
      <c r="BIC87" s="50"/>
      <c r="BID87" s="50"/>
      <c r="BIE87" s="50"/>
      <c r="BIF87" s="50"/>
      <c r="BIG87" s="50"/>
      <c r="BIH87" s="50"/>
      <c r="BII87" s="50"/>
      <c r="BIJ87" s="50"/>
      <c r="BIK87" s="50"/>
      <c r="BIL87" s="50"/>
      <c r="BIM87" s="50"/>
      <c r="BIN87" s="50"/>
      <c r="BIO87" s="50"/>
      <c r="BIP87" s="50"/>
      <c r="BIQ87" s="50"/>
      <c r="BIR87" s="50"/>
      <c r="BIS87" s="50"/>
      <c r="BIT87" s="50"/>
      <c r="BIU87" s="50"/>
      <c r="BIV87" s="50"/>
      <c r="BIW87" s="50"/>
      <c r="BIX87" s="50"/>
      <c r="BIY87" s="50"/>
      <c r="BIZ87" s="50"/>
      <c r="BJA87" s="50"/>
      <c r="BJB87" s="50"/>
      <c r="BJC87" s="50"/>
      <c r="BJD87" s="50"/>
      <c r="BJE87" s="50"/>
      <c r="BJF87" s="50"/>
      <c r="BJG87" s="50"/>
      <c r="BJH87" s="50"/>
      <c r="BJI87" s="50"/>
      <c r="BJJ87" s="50"/>
      <c r="BJK87" s="50"/>
      <c r="BJL87" s="50"/>
      <c r="BJM87" s="50"/>
      <c r="BJN87" s="50"/>
      <c r="BJO87" s="50"/>
      <c r="BJP87" s="50"/>
      <c r="BJQ87" s="50"/>
      <c r="BJR87" s="50"/>
      <c r="BJS87" s="50"/>
      <c r="BJT87" s="50"/>
      <c r="BJU87" s="50"/>
      <c r="BJV87" s="50"/>
      <c r="BJW87" s="50"/>
      <c r="BJX87" s="50"/>
      <c r="BJY87" s="50"/>
      <c r="BJZ87" s="50"/>
      <c r="BKA87" s="50"/>
      <c r="BKB87" s="50"/>
      <c r="BKC87" s="50"/>
      <c r="BKD87" s="50"/>
      <c r="BKE87" s="50"/>
      <c r="BKF87" s="50"/>
      <c r="BKG87" s="50"/>
      <c r="BKH87" s="50"/>
      <c r="BKI87" s="50"/>
      <c r="BKJ87" s="50"/>
      <c r="BKK87" s="50"/>
      <c r="BKL87" s="50"/>
      <c r="BKM87" s="50"/>
      <c r="BKN87" s="50"/>
      <c r="BKO87" s="50"/>
      <c r="BKP87" s="50"/>
      <c r="BKQ87" s="50"/>
      <c r="BKR87" s="50"/>
      <c r="BKS87" s="50"/>
      <c r="BKT87" s="50"/>
      <c r="BKU87" s="50"/>
      <c r="BKV87" s="50"/>
      <c r="BKW87" s="50"/>
      <c r="BKX87" s="50"/>
      <c r="BKY87" s="50"/>
      <c r="BKZ87" s="50"/>
      <c r="BLA87" s="50"/>
      <c r="BLB87" s="50"/>
      <c r="BLC87" s="50"/>
      <c r="BLD87" s="50"/>
      <c r="BLE87" s="50"/>
      <c r="BLF87" s="50"/>
      <c r="BLG87" s="50"/>
      <c r="BLH87" s="50"/>
      <c r="BLI87" s="50"/>
      <c r="BLJ87" s="50"/>
      <c r="BLK87" s="50"/>
      <c r="BLL87" s="50"/>
      <c r="BLM87" s="50"/>
      <c r="BLN87" s="50"/>
      <c r="BLO87" s="50"/>
      <c r="BLP87" s="50"/>
      <c r="BLQ87" s="50"/>
      <c r="BLR87" s="50"/>
      <c r="BLS87" s="50"/>
      <c r="BLT87" s="50"/>
      <c r="BLU87" s="50"/>
      <c r="BLV87" s="50"/>
      <c r="BLW87" s="50"/>
      <c r="BLX87" s="50"/>
      <c r="BLY87" s="50"/>
      <c r="BLZ87" s="50"/>
      <c r="BMA87" s="50"/>
      <c r="BMB87" s="50"/>
      <c r="BMC87" s="50"/>
      <c r="BMD87" s="50"/>
      <c r="BME87" s="50"/>
      <c r="BMF87" s="50"/>
      <c r="BMG87" s="50"/>
      <c r="BMH87" s="50"/>
      <c r="BMI87" s="50"/>
      <c r="BMJ87" s="50"/>
      <c r="BMK87" s="50"/>
      <c r="BML87" s="50"/>
      <c r="BMM87" s="50"/>
      <c r="BMN87" s="50"/>
      <c r="BMO87" s="50"/>
      <c r="BMP87" s="50"/>
      <c r="BMQ87" s="50"/>
      <c r="BMR87" s="50"/>
      <c r="BMS87" s="50"/>
      <c r="BMT87" s="50"/>
      <c r="BMU87" s="50"/>
      <c r="BMV87" s="50"/>
      <c r="BMW87" s="50"/>
      <c r="BMX87" s="50"/>
      <c r="BMY87" s="50"/>
      <c r="BMZ87" s="50"/>
      <c r="BNA87" s="50"/>
      <c r="BNB87" s="50"/>
      <c r="BNC87" s="50"/>
      <c r="BND87" s="50"/>
      <c r="BNE87" s="50"/>
      <c r="BNF87" s="50"/>
      <c r="BNG87" s="50"/>
      <c r="BNH87" s="50"/>
      <c r="BNI87" s="50"/>
      <c r="BNJ87" s="50"/>
      <c r="BNK87" s="50"/>
      <c r="BNL87" s="50"/>
      <c r="BNM87" s="50"/>
      <c r="BNN87" s="50"/>
      <c r="BNO87" s="50"/>
      <c r="BNP87" s="50"/>
      <c r="BNQ87" s="50"/>
      <c r="BNR87" s="50"/>
      <c r="BNS87" s="50"/>
      <c r="BNT87" s="50"/>
      <c r="BNU87" s="50"/>
      <c r="BNV87" s="50"/>
      <c r="BNW87" s="50"/>
      <c r="BNX87" s="50"/>
      <c r="BNY87" s="50"/>
      <c r="BNZ87" s="50"/>
      <c r="BOA87" s="50"/>
      <c r="BOB87" s="50"/>
      <c r="BOC87" s="50"/>
      <c r="BOD87" s="50"/>
      <c r="BOE87" s="50"/>
      <c r="BOF87" s="50"/>
      <c r="BOG87" s="50"/>
      <c r="BOH87" s="50"/>
      <c r="BOI87" s="50"/>
      <c r="BOJ87" s="50"/>
      <c r="BOK87" s="50"/>
      <c r="BOL87" s="50"/>
      <c r="BOM87" s="50"/>
      <c r="BON87" s="50"/>
      <c r="BOO87" s="50"/>
      <c r="BOP87" s="50"/>
      <c r="BOQ87" s="50"/>
      <c r="BOR87" s="50"/>
      <c r="BOS87" s="50"/>
      <c r="BOT87" s="50"/>
      <c r="BOU87" s="50"/>
      <c r="BOV87" s="50"/>
      <c r="BOW87" s="50"/>
      <c r="BOX87" s="50"/>
      <c r="BOY87" s="50"/>
      <c r="BOZ87" s="50"/>
      <c r="BPA87" s="50"/>
      <c r="BPB87" s="50"/>
      <c r="BPC87" s="50"/>
      <c r="BPD87" s="50"/>
      <c r="BPE87" s="50"/>
      <c r="BPF87" s="50"/>
      <c r="BPG87" s="50"/>
      <c r="BPH87" s="50"/>
      <c r="BPI87" s="50"/>
      <c r="BPJ87" s="50"/>
      <c r="BPK87" s="50"/>
      <c r="BPL87" s="50"/>
      <c r="BPM87" s="50"/>
      <c r="BPN87" s="50"/>
      <c r="BPO87" s="50"/>
      <c r="BPP87" s="50"/>
      <c r="BPQ87" s="50"/>
      <c r="BPR87" s="50"/>
      <c r="BPS87" s="50"/>
      <c r="BPT87" s="50"/>
      <c r="BPU87" s="50"/>
      <c r="BPV87" s="50"/>
      <c r="BPW87" s="50"/>
      <c r="BPX87" s="50"/>
      <c r="BPY87" s="50"/>
      <c r="BPZ87" s="50"/>
      <c r="BQA87" s="50"/>
      <c r="BQB87" s="50"/>
      <c r="BQC87" s="50"/>
      <c r="BQD87" s="50"/>
      <c r="BQE87" s="50"/>
      <c r="BQF87" s="50"/>
      <c r="BQG87" s="50"/>
      <c r="BQH87" s="50"/>
      <c r="BQI87" s="50"/>
      <c r="BQJ87" s="50"/>
      <c r="BQK87" s="50"/>
      <c r="BQL87" s="50"/>
      <c r="BQM87" s="50"/>
      <c r="BQN87" s="50"/>
      <c r="BQO87" s="50"/>
      <c r="BQP87" s="50"/>
      <c r="BQQ87" s="50"/>
      <c r="BQR87" s="50"/>
      <c r="BQS87" s="50"/>
      <c r="BQT87" s="50"/>
      <c r="BQU87" s="50"/>
      <c r="BQV87" s="50"/>
      <c r="BQW87" s="50"/>
      <c r="BQX87" s="50"/>
      <c r="BQY87" s="50"/>
      <c r="BQZ87" s="50"/>
      <c r="BRA87" s="50"/>
      <c r="BRB87" s="50"/>
      <c r="BRC87" s="50"/>
      <c r="BRD87" s="50"/>
      <c r="BRE87" s="50"/>
      <c r="BRF87" s="50"/>
      <c r="BRG87" s="50"/>
      <c r="BRH87" s="50"/>
      <c r="BRI87" s="50"/>
      <c r="BRJ87" s="50"/>
      <c r="BRK87" s="50"/>
      <c r="BRL87" s="50"/>
      <c r="BRM87" s="50"/>
      <c r="BRN87" s="50"/>
      <c r="BRO87" s="50"/>
      <c r="BRP87" s="50"/>
      <c r="BRQ87" s="50"/>
      <c r="BRR87" s="50"/>
      <c r="BRS87" s="50"/>
      <c r="BRT87" s="50"/>
      <c r="BRU87" s="50"/>
      <c r="BRV87" s="50"/>
      <c r="BRW87" s="50"/>
      <c r="BRX87" s="50"/>
      <c r="BRY87" s="50"/>
      <c r="BRZ87" s="50"/>
      <c r="BSA87" s="50"/>
      <c r="BSB87" s="50"/>
      <c r="BSC87" s="50"/>
      <c r="BSD87" s="50"/>
      <c r="BSE87" s="50"/>
      <c r="BSF87" s="50"/>
      <c r="BSG87" s="50"/>
      <c r="BSH87" s="50"/>
      <c r="BSI87" s="50"/>
      <c r="BSJ87" s="50"/>
      <c r="BSK87" s="50"/>
      <c r="BSL87" s="50"/>
      <c r="BSM87" s="50"/>
      <c r="BSN87" s="50"/>
      <c r="BSO87" s="50"/>
      <c r="BSP87" s="50"/>
      <c r="BSQ87" s="50"/>
      <c r="BSR87" s="50"/>
      <c r="BSS87" s="50"/>
      <c r="BST87" s="50"/>
      <c r="BSU87" s="50"/>
      <c r="BSV87" s="50"/>
      <c r="BSW87" s="50"/>
      <c r="BSX87" s="50"/>
      <c r="BSY87" s="50"/>
      <c r="BSZ87" s="50"/>
      <c r="BTA87" s="50"/>
      <c r="BTB87" s="50"/>
      <c r="BTC87" s="50"/>
      <c r="BTD87" s="50"/>
      <c r="BTE87" s="50"/>
      <c r="BTF87" s="50"/>
      <c r="BTG87" s="50"/>
      <c r="BTH87" s="50"/>
      <c r="BTI87" s="50"/>
      <c r="BTJ87" s="50"/>
      <c r="BTK87" s="50"/>
      <c r="BTL87" s="50"/>
      <c r="BTM87" s="50"/>
      <c r="BTN87" s="50"/>
      <c r="BTO87" s="50"/>
      <c r="BTP87" s="50"/>
      <c r="BTQ87" s="50"/>
      <c r="BTR87" s="50"/>
      <c r="BTS87" s="50"/>
      <c r="BTT87" s="50"/>
      <c r="BTU87" s="50"/>
      <c r="BTV87" s="50"/>
      <c r="BTW87" s="50"/>
      <c r="BTX87" s="50"/>
      <c r="BTY87" s="50"/>
      <c r="BTZ87" s="50"/>
      <c r="BUA87" s="50"/>
      <c r="BUB87" s="50"/>
      <c r="BUC87" s="50"/>
      <c r="BUD87" s="50"/>
      <c r="BUE87" s="50"/>
      <c r="BUF87" s="50"/>
      <c r="BUG87" s="50"/>
      <c r="BUH87" s="50"/>
      <c r="BUI87" s="50"/>
      <c r="BUJ87" s="50"/>
      <c r="BUK87" s="50"/>
      <c r="BUL87" s="50"/>
      <c r="BUM87" s="50"/>
      <c r="BUN87" s="50"/>
      <c r="BUO87" s="50"/>
      <c r="BUP87" s="50"/>
      <c r="BUQ87" s="50"/>
      <c r="BUR87" s="50"/>
      <c r="BUS87" s="50"/>
      <c r="BUT87" s="50"/>
      <c r="BUU87" s="50"/>
      <c r="BUV87" s="50"/>
      <c r="BUW87" s="50"/>
      <c r="BUX87" s="50"/>
      <c r="BUY87" s="50"/>
      <c r="BUZ87" s="50"/>
      <c r="BVA87" s="50"/>
      <c r="BVB87" s="50"/>
      <c r="BVC87" s="50"/>
      <c r="BVD87" s="50"/>
      <c r="BVE87" s="50"/>
      <c r="BVF87" s="50"/>
      <c r="BVG87" s="50"/>
      <c r="BVH87" s="50"/>
      <c r="BVI87" s="50"/>
      <c r="BVJ87" s="50"/>
      <c r="BVK87" s="50"/>
      <c r="BVL87" s="50"/>
      <c r="BVM87" s="50"/>
      <c r="BVN87" s="50"/>
      <c r="BVO87" s="50"/>
      <c r="BVP87" s="50"/>
      <c r="BVQ87" s="50"/>
      <c r="BVR87" s="50"/>
      <c r="BVS87" s="50"/>
      <c r="BVT87" s="50"/>
      <c r="BVU87" s="50"/>
      <c r="BVV87" s="50"/>
      <c r="BVW87" s="50"/>
      <c r="BVX87" s="50"/>
      <c r="BVY87" s="50"/>
      <c r="BVZ87" s="50"/>
      <c r="BWA87" s="50"/>
      <c r="BWB87" s="50"/>
      <c r="BWC87" s="50"/>
      <c r="BWD87" s="50"/>
      <c r="BWE87" s="50"/>
      <c r="BWF87" s="50"/>
      <c r="BWG87" s="50"/>
      <c r="BWH87" s="50"/>
      <c r="BWI87" s="50"/>
      <c r="BWJ87" s="50"/>
      <c r="BWK87" s="50"/>
      <c r="BWL87" s="50"/>
      <c r="BWM87" s="50"/>
      <c r="BWN87" s="50"/>
      <c r="BWO87" s="50"/>
      <c r="BWP87" s="50"/>
      <c r="BWQ87" s="50"/>
      <c r="BWR87" s="50"/>
      <c r="BWS87" s="50"/>
      <c r="BWT87" s="50"/>
      <c r="BWU87" s="50"/>
      <c r="BWV87" s="50"/>
      <c r="BWW87" s="50"/>
      <c r="BWX87" s="50"/>
      <c r="BWY87" s="50"/>
      <c r="BWZ87" s="50"/>
      <c r="BXA87" s="50"/>
      <c r="BXB87" s="50"/>
      <c r="BXC87" s="50"/>
      <c r="BXD87" s="50"/>
      <c r="BXE87" s="50"/>
      <c r="BXF87" s="50"/>
      <c r="BXG87" s="50"/>
      <c r="BXH87" s="50"/>
      <c r="BXI87" s="50"/>
      <c r="BXJ87" s="50"/>
      <c r="BXK87" s="50"/>
      <c r="BXL87" s="50"/>
      <c r="BXM87" s="50"/>
      <c r="BXN87" s="50"/>
      <c r="BXO87" s="50"/>
      <c r="BXP87" s="50"/>
      <c r="BXQ87" s="50"/>
      <c r="BXR87" s="50"/>
      <c r="BXS87" s="50"/>
      <c r="BXT87" s="50"/>
      <c r="BXU87" s="50"/>
      <c r="BXV87" s="50"/>
      <c r="BXW87" s="50"/>
      <c r="BXX87" s="50"/>
      <c r="BXY87" s="50"/>
      <c r="BXZ87" s="50"/>
      <c r="BYA87" s="50"/>
      <c r="BYB87" s="50"/>
      <c r="BYC87" s="50"/>
      <c r="BYD87" s="50"/>
      <c r="BYE87" s="50"/>
      <c r="BYF87" s="50"/>
      <c r="BYG87" s="50"/>
      <c r="BYH87" s="50"/>
      <c r="BYI87" s="50"/>
      <c r="BYJ87" s="50"/>
      <c r="BYK87" s="50"/>
      <c r="BYL87" s="50"/>
      <c r="BYM87" s="50"/>
      <c r="BYN87" s="50"/>
      <c r="BYO87" s="50"/>
      <c r="BYP87" s="50"/>
      <c r="BYQ87" s="50"/>
      <c r="BYR87" s="50"/>
      <c r="BYS87" s="50"/>
      <c r="BYT87" s="50"/>
      <c r="BYU87" s="50"/>
      <c r="BYV87" s="50"/>
      <c r="BYW87" s="50"/>
      <c r="BYX87" s="50"/>
      <c r="BYY87" s="50"/>
      <c r="BYZ87" s="50"/>
      <c r="BZA87" s="50"/>
      <c r="BZB87" s="50"/>
      <c r="BZC87" s="50"/>
      <c r="BZD87" s="50"/>
      <c r="BZE87" s="50"/>
      <c r="BZF87" s="50"/>
      <c r="BZG87" s="50"/>
      <c r="BZH87" s="50"/>
      <c r="BZI87" s="50"/>
      <c r="BZJ87" s="50"/>
      <c r="BZK87" s="50"/>
      <c r="BZL87" s="50"/>
      <c r="BZM87" s="50"/>
      <c r="BZN87" s="50"/>
      <c r="BZO87" s="50"/>
      <c r="BZP87" s="50"/>
      <c r="BZQ87" s="50"/>
      <c r="BZR87" s="50"/>
      <c r="BZS87" s="50"/>
      <c r="BZT87" s="50"/>
      <c r="BZU87" s="50"/>
      <c r="BZV87" s="50"/>
      <c r="BZW87" s="50"/>
      <c r="BZX87" s="50"/>
      <c r="BZY87" s="50"/>
      <c r="BZZ87" s="50"/>
      <c r="CAA87" s="50"/>
      <c r="CAB87" s="50"/>
      <c r="CAC87" s="50"/>
      <c r="CAD87" s="50"/>
      <c r="CAE87" s="50"/>
      <c r="CAF87" s="50"/>
      <c r="CAG87" s="50"/>
      <c r="CAH87" s="50"/>
      <c r="CAI87" s="50"/>
      <c r="CAJ87" s="50"/>
      <c r="CAK87" s="50"/>
      <c r="CAL87" s="50"/>
      <c r="CAM87" s="50"/>
      <c r="CAN87" s="50"/>
      <c r="CAO87" s="50"/>
      <c r="CAP87" s="50"/>
      <c r="CAQ87" s="50"/>
      <c r="CAR87" s="50"/>
      <c r="CAS87" s="50"/>
      <c r="CAT87" s="50"/>
      <c r="CAU87" s="50"/>
      <c r="CAV87" s="50"/>
      <c r="CAW87" s="50"/>
      <c r="CAX87" s="50"/>
      <c r="CAY87" s="50"/>
      <c r="CAZ87" s="50"/>
      <c r="CBA87" s="50"/>
      <c r="CBB87" s="50"/>
      <c r="CBC87" s="50"/>
      <c r="CBD87" s="50"/>
      <c r="CBE87" s="50"/>
      <c r="CBF87" s="50"/>
      <c r="CBG87" s="50"/>
      <c r="CBH87" s="50"/>
      <c r="CBI87" s="50"/>
      <c r="CBJ87" s="50"/>
      <c r="CBK87" s="50"/>
      <c r="CBL87" s="50"/>
      <c r="CBM87" s="50"/>
      <c r="CBN87" s="50"/>
      <c r="CBO87" s="50"/>
      <c r="CBP87" s="50"/>
      <c r="CBQ87" s="50"/>
      <c r="CBR87" s="50"/>
      <c r="CBS87" s="50"/>
      <c r="CBT87" s="50"/>
      <c r="CBU87" s="50"/>
      <c r="CBV87" s="50"/>
      <c r="CBW87" s="50"/>
      <c r="CBX87" s="50"/>
      <c r="CBY87" s="50"/>
      <c r="CBZ87" s="50"/>
      <c r="CCA87" s="50"/>
      <c r="CCB87" s="50"/>
      <c r="CCC87" s="50"/>
      <c r="CCD87" s="50"/>
      <c r="CCE87" s="50"/>
      <c r="CCF87" s="50"/>
      <c r="CCG87" s="50"/>
      <c r="CCH87" s="50"/>
      <c r="CCI87" s="50"/>
      <c r="CCJ87" s="50"/>
      <c r="CCK87" s="50"/>
      <c r="CCL87" s="50"/>
      <c r="CCM87" s="50"/>
      <c r="CCN87" s="50"/>
      <c r="CCO87" s="50"/>
      <c r="CCP87" s="50"/>
      <c r="CCQ87" s="50"/>
      <c r="CCR87" s="50"/>
      <c r="CCS87" s="50"/>
      <c r="CCT87" s="50"/>
      <c r="CCU87" s="50"/>
      <c r="CCV87" s="50"/>
      <c r="CCW87" s="50"/>
      <c r="CCX87" s="50"/>
      <c r="CCY87" s="50"/>
      <c r="CCZ87" s="50"/>
      <c r="CDA87" s="50"/>
      <c r="CDB87" s="50"/>
      <c r="CDC87" s="50"/>
      <c r="CDD87" s="50"/>
      <c r="CDE87" s="50"/>
      <c r="CDF87" s="50"/>
      <c r="CDG87" s="50"/>
      <c r="CDH87" s="50"/>
      <c r="CDI87" s="50"/>
      <c r="CDJ87" s="50"/>
      <c r="CDK87" s="50"/>
      <c r="CDL87" s="50"/>
      <c r="CDM87" s="50"/>
      <c r="CDN87" s="50"/>
      <c r="CDO87" s="50"/>
      <c r="CDP87" s="50"/>
      <c r="CDQ87" s="50"/>
      <c r="CDR87" s="50"/>
      <c r="CDS87" s="50"/>
      <c r="CDT87" s="50"/>
      <c r="CDU87" s="50"/>
      <c r="CDV87" s="50"/>
      <c r="CDW87" s="50"/>
      <c r="CDX87" s="50"/>
      <c r="CDY87" s="50"/>
      <c r="CDZ87" s="50"/>
      <c r="CEA87" s="50"/>
      <c r="CEB87" s="50"/>
      <c r="CEC87" s="50"/>
      <c r="CED87" s="50"/>
      <c r="CEE87" s="50"/>
      <c r="CEF87" s="50"/>
      <c r="CEG87" s="50"/>
      <c r="CEH87" s="50"/>
      <c r="CEI87" s="50"/>
      <c r="CEJ87" s="50"/>
      <c r="CEK87" s="50"/>
      <c r="CEL87" s="50"/>
      <c r="CEM87" s="50"/>
      <c r="CEN87" s="50"/>
      <c r="CEO87" s="50"/>
      <c r="CEP87" s="50"/>
      <c r="CEQ87" s="50"/>
      <c r="CER87" s="50"/>
      <c r="CES87" s="50"/>
      <c r="CET87" s="50"/>
      <c r="CEU87" s="50"/>
      <c r="CEV87" s="50"/>
      <c r="CEW87" s="50"/>
      <c r="CEX87" s="50"/>
      <c r="CEY87" s="50"/>
      <c r="CEZ87" s="50"/>
      <c r="CFA87" s="50"/>
      <c r="CFB87" s="50"/>
      <c r="CFC87" s="50"/>
      <c r="CFD87" s="50"/>
      <c r="CFE87" s="50"/>
      <c r="CFF87" s="50"/>
      <c r="CFG87" s="50"/>
      <c r="CFH87" s="50"/>
      <c r="CFI87" s="50"/>
      <c r="CFJ87" s="50"/>
      <c r="CFK87" s="50"/>
      <c r="CFL87" s="50"/>
      <c r="CFM87" s="50"/>
      <c r="CFN87" s="50"/>
      <c r="CFO87" s="50"/>
      <c r="CFP87" s="50"/>
      <c r="CFQ87" s="50"/>
      <c r="CFR87" s="50"/>
      <c r="CFS87" s="50"/>
      <c r="CFT87" s="50"/>
      <c r="CFU87" s="50"/>
      <c r="CFV87" s="50"/>
      <c r="CFW87" s="50"/>
      <c r="CFX87" s="50"/>
      <c r="CFY87" s="50"/>
      <c r="CFZ87" s="50"/>
      <c r="CGA87" s="50"/>
      <c r="CGB87" s="50"/>
      <c r="CGC87" s="50"/>
      <c r="CGD87" s="50"/>
      <c r="CGE87" s="50"/>
      <c r="CGF87" s="50"/>
      <c r="CGG87" s="50"/>
      <c r="CGH87" s="50"/>
      <c r="CGI87" s="50"/>
      <c r="CGJ87" s="50"/>
      <c r="CGK87" s="50"/>
      <c r="CGL87" s="50"/>
      <c r="CGM87" s="50"/>
      <c r="CGN87" s="50"/>
      <c r="CGO87" s="50"/>
      <c r="CGP87" s="50"/>
      <c r="CGQ87" s="50"/>
      <c r="CGR87" s="50"/>
      <c r="CGS87" s="50"/>
      <c r="CGT87" s="50"/>
      <c r="CGU87" s="50"/>
      <c r="CGV87" s="50"/>
      <c r="CGW87" s="50"/>
      <c r="CGX87" s="50"/>
      <c r="CGY87" s="50"/>
      <c r="CGZ87" s="50"/>
      <c r="CHA87" s="50"/>
      <c r="CHB87" s="50"/>
      <c r="CHC87" s="50"/>
      <c r="CHD87" s="50"/>
      <c r="CHE87" s="50"/>
      <c r="CHF87" s="50"/>
      <c r="CHG87" s="50"/>
      <c r="CHH87" s="50"/>
      <c r="CHI87" s="50"/>
      <c r="CHJ87" s="50"/>
      <c r="CHK87" s="50"/>
      <c r="CHL87" s="50"/>
      <c r="CHM87" s="50"/>
      <c r="CHN87" s="50"/>
      <c r="CHO87" s="50"/>
      <c r="CHP87" s="50"/>
      <c r="CHQ87" s="50"/>
      <c r="CHR87" s="50"/>
      <c r="CHS87" s="50"/>
      <c r="CHT87" s="50"/>
      <c r="CHU87" s="50"/>
      <c r="CHV87" s="50"/>
      <c r="CHW87" s="50"/>
      <c r="CHX87" s="50"/>
      <c r="CHY87" s="50"/>
      <c r="CHZ87" s="50"/>
      <c r="CIA87" s="50"/>
      <c r="CIB87" s="50"/>
      <c r="CIC87" s="50"/>
      <c r="CID87" s="50"/>
      <c r="CIE87" s="50"/>
      <c r="CIF87" s="50"/>
      <c r="CIG87" s="50"/>
      <c r="CIH87" s="50"/>
      <c r="CII87" s="50"/>
      <c r="CIJ87" s="50"/>
      <c r="CIK87" s="50"/>
      <c r="CIL87" s="50"/>
      <c r="CIM87" s="50"/>
      <c r="CIN87" s="50"/>
      <c r="CIO87" s="50"/>
      <c r="CIP87" s="50"/>
      <c r="CIQ87" s="50"/>
      <c r="CIR87" s="50"/>
      <c r="CIS87" s="50"/>
      <c r="CIT87" s="50"/>
      <c r="CIU87" s="50"/>
      <c r="CIV87" s="50"/>
      <c r="CIW87" s="50"/>
      <c r="CIX87" s="50"/>
      <c r="CIY87" s="50"/>
      <c r="CIZ87" s="50"/>
      <c r="CJA87" s="50"/>
      <c r="CJB87" s="50"/>
      <c r="CJC87" s="50"/>
      <c r="CJD87" s="50"/>
      <c r="CJE87" s="50"/>
      <c r="CJF87" s="50"/>
      <c r="CJG87" s="50"/>
      <c r="CJH87" s="50"/>
      <c r="CJI87" s="50"/>
      <c r="CJJ87" s="50"/>
      <c r="CJK87" s="50"/>
      <c r="CJL87" s="50"/>
      <c r="CJM87" s="50"/>
      <c r="CJN87" s="50"/>
      <c r="CJO87" s="50"/>
      <c r="CJP87" s="50"/>
      <c r="CJQ87" s="50"/>
      <c r="CJR87" s="50"/>
      <c r="CJS87" s="50"/>
      <c r="CJT87" s="50"/>
      <c r="CJU87" s="50"/>
      <c r="CJV87" s="50"/>
      <c r="CJW87" s="50"/>
      <c r="CJX87" s="50"/>
      <c r="CJY87" s="50"/>
      <c r="CJZ87" s="50"/>
      <c r="CKA87" s="50"/>
      <c r="CKB87" s="50"/>
      <c r="CKC87" s="50"/>
      <c r="CKD87" s="50"/>
      <c r="CKE87" s="50"/>
      <c r="CKF87" s="50"/>
      <c r="CKG87" s="50"/>
      <c r="CKH87" s="50"/>
      <c r="CKI87" s="50"/>
      <c r="CKJ87" s="50"/>
      <c r="CKK87" s="50"/>
      <c r="CKL87" s="50"/>
      <c r="CKM87" s="50"/>
      <c r="CKN87" s="50"/>
      <c r="CKO87" s="50"/>
      <c r="CKP87" s="50"/>
      <c r="CKQ87" s="50"/>
      <c r="CKR87" s="50"/>
      <c r="CKS87" s="50"/>
      <c r="CKT87" s="50"/>
      <c r="CKU87" s="50"/>
      <c r="CKV87" s="50"/>
      <c r="CKW87" s="50"/>
      <c r="CKX87" s="50"/>
      <c r="CKY87" s="50"/>
      <c r="CKZ87" s="50"/>
      <c r="CLA87" s="50"/>
      <c r="CLB87" s="50"/>
      <c r="CLC87" s="50"/>
      <c r="CLD87" s="50"/>
      <c r="CLE87" s="50"/>
      <c r="CLF87" s="50"/>
      <c r="CLG87" s="50"/>
      <c r="CLH87" s="50"/>
      <c r="CLI87" s="50"/>
      <c r="CLJ87" s="50"/>
      <c r="CLK87" s="50"/>
      <c r="CLL87" s="50"/>
      <c r="CLM87" s="50"/>
      <c r="CLN87" s="50"/>
      <c r="CLO87" s="50"/>
      <c r="CLP87" s="50"/>
      <c r="CLQ87" s="50"/>
      <c r="CLR87" s="50"/>
      <c r="CLS87" s="50"/>
      <c r="CLT87" s="50"/>
      <c r="CLU87" s="50"/>
      <c r="CLV87" s="50"/>
      <c r="CLW87" s="50"/>
      <c r="CLX87" s="50"/>
      <c r="CLY87" s="50"/>
      <c r="CLZ87" s="50"/>
      <c r="CMA87" s="50"/>
      <c r="CMB87" s="50"/>
      <c r="CMC87" s="50"/>
      <c r="CMD87" s="50"/>
      <c r="CME87" s="50"/>
      <c r="CMF87" s="50"/>
      <c r="CMG87" s="50"/>
      <c r="CMH87" s="50"/>
      <c r="CMI87" s="50"/>
      <c r="CMJ87" s="50"/>
      <c r="CMK87" s="50"/>
      <c r="CML87" s="50"/>
      <c r="CMM87" s="50"/>
      <c r="CMN87" s="50"/>
      <c r="CMO87" s="50"/>
      <c r="CMP87" s="50"/>
      <c r="CMQ87" s="50"/>
      <c r="CMR87" s="50"/>
      <c r="CMS87" s="50"/>
      <c r="CMT87" s="50"/>
      <c r="CMU87" s="50"/>
      <c r="CMV87" s="50"/>
      <c r="CMW87" s="50"/>
      <c r="CMX87" s="50"/>
      <c r="CMY87" s="50"/>
      <c r="CMZ87" s="50"/>
      <c r="CNA87" s="50"/>
      <c r="CNB87" s="50"/>
      <c r="CNC87" s="50"/>
      <c r="CND87" s="50"/>
      <c r="CNE87" s="50"/>
      <c r="CNF87" s="50"/>
      <c r="CNG87" s="50"/>
      <c r="CNH87" s="50"/>
      <c r="CNI87" s="50"/>
      <c r="CNJ87" s="50"/>
      <c r="CNK87" s="50"/>
      <c r="CNL87" s="50"/>
      <c r="CNM87" s="50"/>
      <c r="CNN87" s="50"/>
      <c r="CNO87" s="50"/>
      <c r="CNP87" s="50"/>
      <c r="CNQ87" s="50"/>
      <c r="CNR87" s="50"/>
      <c r="CNS87" s="50"/>
      <c r="CNT87" s="50"/>
      <c r="CNU87" s="50"/>
      <c r="CNV87" s="50"/>
      <c r="CNW87" s="50"/>
      <c r="CNX87" s="50"/>
      <c r="CNY87" s="50"/>
      <c r="CNZ87" s="50"/>
      <c r="COA87" s="50"/>
      <c r="COB87" s="50"/>
      <c r="COC87" s="50"/>
      <c r="COD87" s="50"/>
      <c r="COE87" s="50"/>
      <c r="COF87" s="50"/>
      <c r="COG87" s="50"/>
      <c r="COH87" s="50"/>
      <c r="COI87" s="50"/>
      <c r="COJ87" s="50"/>
      <c r="COK87" s="50"/>
      <c r="COL87" s="50"/>
      <c r="COM87" s="50"/>
      <c r="CON87" s="50"/>
      <c r="COO87" s="50"/>
      <c r="COP87" s="50"/>
      <c r="COQ87" s="50"/>
      <c r="COR87" s="50"/>
      <c r="COS87" s="50"/>
      <c r="COT87" s="50"/>
      <c r="COU87" s="50"/>
      <c r="COV87" s="50"/>
      <c r="COW87" s="50"/>
      <c r="COX87" s="50"/>
      <c r="COY87" s="50"/>
      <c r="COZ87" s="50"/>
      <c r="CPA87" s="50"/>
      <c r="CPB87" s="50"/>
      <c r="CPC87" s="50"/>
      <c r="CPD87" s="50"/>
      <c r="CPE87" s="50"/>
      <c r="CPF87" s="50"/>
      <c r="CPG87" s="50"/>
      <c r="CPH87" s="50"/>
      <c r="CPI87" s="50"/>
      <c r="CPJ87" s="50"/>
      <c r="CPK87" s="50"/>
      <c r="CPL87" s="50"/>
      <c r="CPM87" s="50"/>
      <c r="CPN87" s="50"/>
      <c r="CPO87" s="50"/>
      <c r="CPP87" s="50"/>
      <c r="CPQ87" s="50"/>
      <c r="CPR87" s="50"/>
      <c r="CPS87" s="50"/>
      <c r="CPT87" s="50"/>
      <c r="CPU87" s="50"/>
      <c r="CPV87" s="50"/>
      <c r="CPW87" s="50"/>
      <c r="CPX87" s="50"/>
      <c r="CPY87" s="50"/>
      <c r="CPZ87" s="50"/>
      <c r="CQA87" s="50"/>
      <c r="CQB87" s="50"/>
      <c r="CQC87" s="50"/>
      <c r="CQD87" s="50"/>
      <c r="CQE87" s="50"/>
      <c r="CQF87" s="50"/>
      <c r="CQG87" s="50"/>
      <c r="CQH87" s="50"/>
      <c r="CQI87" s="50"/>
      <c r="CQJ87" s="50"/>
      <c r="CQK87" s="50"/>
      <c r="CQL87" s="50"/>
      <c r="CQM87" s="50"/>
      <c r="CQN87" s="50"/>
      <c r="CQO87" s="50"/>
      <c r="CQP87" s="50"/>
      <c r="CQQ87" s="50"/>
      <c r="CQR87" s="50"/>
      <c r="CQS87" s="50"/>
      <c r="CQT87" s="50"/>
      <c r="CQU87" s="50"/>
      <c r="CQV87" s="50"/>
      <c r="CQW87" s="50"/>
      <c r="CQX87" s="50"/>
      <c r="CQY87" s="50"/>
      <c r="CQZ87" s="50"/>
      <c r="CRA87" s="50"/>
      <c r="CRB87" s="50"/>
      <c r="CRC87" s="50"/>
      <c r="CRD87" s="50"/>
      <c r="CRE87" s="50"/>
      <c r="CRF87" s="50"/>
      <c r="CRG87" s="50"/>
      <c r="CRH87" s="50"/>
      <c r="CRI87" s="50"/>
      <c r="CRJ87" s="50"/>
      <c r="CRK87" s="50"/>
      <c r="CRL87" s="50"/>
      <c r="CRM87" s="50"/>
      <c r="CRN87" s="50"/>
      <c r="CRO87" s="50"/>
      <c r="CRP87" s="50"/>
      <c r="CRQ87" s="50"/>
      <c r="CRR87" s="50"/>
      <c r="CRS87" s="50"/>
      <c r="CRT87" s="50"/>
      <c r="CRU87" s="50"/>
      <c r="CRV87" s="50"/>
      <c r="CRW87" s="50"/>
      <c r="CRX87" s="50"/>
      <c r="CRY87" s="50"/>
      <c r="CRZ87" s="50"/>
      <c r="CSA87" s="50"/>
      <c r="CSB87" s="50"/>
      <c r="CSC87" s="50"/>
      <c r="CSD87" s="50"/>
      <c r="CSE87" s="50"/>
      <c r="CSF87" s="50"/>
      <c r="CSG87" s="50"/>
      <c r="CSH87" s="50"/>
      <c r="CSI87" s="50"/>
      <c r="CSJ87" s="50"/>
      <c r="CSK87" s="50"/>
      <c r="CSL87" s="50"/>
      <c r="CSM87" s="50"/>
      <c r="CSN87" s="50"/>
      <c r="CSO87" s="50"/>
      <c r="CSP87" s="50"/>
      <c r="CSQ87" s="50"/>
      <c r="CSR87" s="50"/>
      <c r="CSS87" s="50"/>
      <c r="CST87" s="50"/>
      <c r="CSU87" s="50"/>
      <c r="CSV87" s="50"/>
      <c r="CSW87" s="50"/>
      <c r="CSX87" s="50"/>
      <c r="CSY87" s="50"/>
      <c r="CSZ87" s="50"/>
      <c r="CTA87" s="50"/>
      <c r="CTB87" s="50"/>
      <c r="CTC87" s="50"/>
      <c r="CTD87" s="50"/>
      <c r="CTE87" s="50"/>
      <c r="CTF87" s="50"/>
      <c r="CTG87" s="50"/>
      <c r="CTH87" s="50"/>
      <c r="CTI87" s="50"/>
      <c r="CTJ87" s="50"/>
      <c r="CTK87" s="50"/>
      <c r="CTL87" s="50"/>
      <c r="CTM87" s="50"/>
      <c r="CTN87" s="50"/>
      <c r="CTO87" s="50"/>
      <c r="CTP87" s="50"/>
      <c r="CTQ87" s="50"/>
      <c r="CTR87" s="50"/>
      <c r="CTS87" s="50"/>
      <c r="CTT87" s="50"/>
      <c r="CTU87" s="50"/>
      <c r="CTV87" s="50"/>
      <c r="CTW87" s="50"/>
      <c r="CTX87" s="50"/>
      <c r="CTY87" s="50"/>
      <c r="CTZ87" s="50"/>
      <c r="CUA87" s="50"/>
      <c r="CUB87" s="50"/>
      <c r="CUC87" s="50"/>
      <c r="CUD87" s="50"/>
      <c r="CUE87" s="50"/>
      <c r="CUF87" s="50"/>
      <c r="CUG87" s="50"/>
      <c r="CUH87" s="50"/>
      <c r="CUI87" s="50"/>
      <c r="CUJ87" s="50"/>
      <c r="CUK87" s="50"/>
      <c r="CUL87" s="50"/>
      <c r="CUM87" s="50"/>
      <c r="CUN87" s="50"/>
      <c r="CUO87" s="50"/>
      <c r="CUP87" s="50"/>
      <c r="CUQ87" s="50"/>
      <c r="CUR87" s="50"/>
      <c r="CUS87" s="50"/>
      <c r="CUT87" s="50"/>
      <c r="CUU87" s="50"/>
      <c r="CUV87" s="50"/>
      <c r="CUW87" s="50"/>
      <c r="CUX87" s="50"/>
      <c r="CUY87" s="50"/>
      <c r="CUZ87" s="50"/>
      <c r="CVA87" s="50"/>
      <c r="CVB87" s="50"/>
      <c r="CVC87" s="50"/>
      <c r="CVD87" s="50"/>
      <c r="CVE87" s="50"/>
      <c r="CVF87" s="50"/>
      <c r="CVG87" s="50"/>
      <c r="CVH87" s="50"/>
      <c r="CVI87" s="50"/>
      <c r="CVJ87" s="50"/>
      <c r="CVK87" s="50"/>
      <c r="CVL87" s="50"/>
      <c r="CVM87" s="50"/>
      <c r="CVN87" s="50"/>
      <c r="CVO87" s="50"/>
      <c r="CVP87" s="50"/>
      <c r="CVQ87" s="50"/>
      <c r="CVR87" s="50"/>
      <c r="CVS87" s="50"/>
      <c r="CVT87" s="50"/>
      <c r="CVU87" s="50"/>
      <c r="CVV87" s="50"/>
      <c r="CVW87" s="50"/>
      <c r="CVX87" s="50"/>
      <c r="CVY87" s="50"/>
      <c r="CVZ87" s="50"/>
      <c r="CWA87" s="50"/>
      <c r="CWB87" s="50"/>
      <c r="CWC87" s="50"/>
      <c r="CWD87" s="50"/>
      <c r="CWE87" s="50"/>
      <c r="CWF87" s="50"/>
      <c r="CWG87" s="50"/>
      <c r="CWH87" s="50"/>
      <c r="CWI87" s="50"/>
      <c r="CWJ87" s="50"/>
      <c r="CWK87" s="50"/>
      <c r="CWL87" s="50"/>
      <c r="CWM87" s="50"/>
      <c r="CWN87" s="50"/>
      <c r="CWO87" s="50"/>
      <c r="CWP87" s="50"/>
      <c r="CWQ87" s="50"/>
      <c r="CWR87" s="50"/>
      <c r="CWS87" s="50"/>
      <c r="CWT87" s="50"/>
      <c r="CWU87" s="50"/>
      <c r="CWV87" s="50"/>
      <c r="CWW87" s="50"/>
      <c r="CWX87" s="50"/>
      <c r="CWY87" s="50"/>
      <c r="CWZ87" s="50"/>
      <c r="CXA87" s="50"/>
      <c r="CXB87" s="50"/>
      <c r="CXC87" s="50"/>
      <c r="CXD87" s="50"/>
      <c r="CXE87" s="50"/>
      <c r="CXF87" s="50"/>
      <c r="CXG87" s="50"/>
      <c r="CXH87" s="50"/>
      <c r="CXI87" s="50"/>
      <c r="CXJ87" s="50"/>
      <c r="CXK87" s="50"/>
      <c r="CXL87" s="50"/>
      <c r="CXM87" s="50"/>
      <c r="CXN87" s="50"/>
      <c r="CXO87" s="50"/>
      <c r="CXP87" s="50"/>
      <c r="CXQ87" s="50"/>
      <c r="CXR87" s="50"/>
      <c r="CXS87" s="50"/>
      <c r="CXT87" s="50"/>
      <c r="CXU87" s="50"/>
      <c r="CXV87" s="50"/>
      <c r="CXW87" s="50"/>
      <c r="CXX87" s="50"/>
      <c r="CXY87" s="50"/>
      <c r="CXZ87" s="50"/>
      <c r="CYA87" s="50"/>
      <c r="CYB87" s="50"/>
      <c r="CYC87" s="50"/>
      <c r="CYD87" s="50"/>
      <c r="CYE87" s="50"/>
      <c r="CYF87" s="50"/>
      <c r="CYG87" s="50"/>
      <c r="CYH87" s="50"/>
      <c r="CYI87" s="50"/>
      <c r="CYJ87" s="50"/>
      <c r="CYK87" s="50"/>
      <c r="CYL87" s="50"/>
      <c r="CYM87" s="50"/>
      <c r="CYN87" s="50"/>
      <c r="CYO87" s="50"/>
      <c r="CYP87" s="50"/>
      <c r="CYQ87" s="50"/>
      <c r="CYR87" s="50"/>
      <c r="CYS87" s="50"/>
      <c r="CYT87" s="50"/>
      <c r="CYU87" s="50"/>
      <c r="CYV87" s="50"/>
      <c r="CYW87" s="50"/>
      <c r="CYX87" s="50"/>
      <c r="CYY87" s="50"/>
      <c r="CYZ87" s="50"/>
      <c r="CZA87" s="50"/>
      <c r="CZB87" s="50"/>
      <c r="CZC87" s="50"/>
      <c r="CZD87" s="50"/>
      <c r="CZE87" s="50"/>
      <c r="CZF87" s="50"/>
      <c r="CZG87" s="50"/>
      <c r="CZH87" s="50"/>
      <c r="CZI87" s="50"/>
      <c r="CZJ87" s="50"/>
      <c r="CZK87" s="50"/>
      <c r="CZL87" s="50"/>
      <c r="CZM87" s="50"/>
      <c r="CZN87" s="50"/>
      <c r="CZO87" s="50"/>
      <c r="CZP87" s="50"/>
      <c r="CZQ87" s="50"/>
      <c r="CZR87" s="50"/>
      <c r="CZS87" s="50"/>
      <c r="CZT87" s="50"/>
      <c r="CZU87" s="50"/>
      <c r="CZV87" s="50"/>
      <c r="CZW87" s="50"/>
      <c r="CZX87" s="50"/>
      <c r="CZY87" s="50"/>
      <c r="CZZ87" s="50"/>
      <c r="DAA87" s="50"/>
      <c r="DAB87" s="50"/>
      <c r="DAC87" s="50"/>
      <c r="DAD87" s="50"/>
      <c r="DAE87" s="50"/>
      <c r="DAF87" s="50"/>
      <c r="DAG87" s="50"/>
      <c r="DAH87" s="50"/>
      <c r="DAI87" s="50"/>
      <c r="DAJ87" s="50"/>
      <c r="DAK87" s="50"/>
      <c r="DAL87" s="50"/>
      <c r="DAM87" s="50"/>
      <c r="DAN87" s="50"/>
      <c r="DAO87" s="50"/>
      <c r="DAP87" s="50"/>
      <c r="DAQ87" s="50"/>
      <c r="DAR87" s="50"/>
      <c r="DAS87" s="50"/>
      <c r="DAT87" s="50"/>
      <c r="DAU87" s="50"/>
      <c r="DAV87" s="50"/>
      <c r="DAW87" s="50"/>
      <c r="DAX87" s="50"/>
      <c r="DAY87" s="50"/>
      <c r="DAZ87" s="50"/>
      <c r="DBA87" s="50"/>
      <c r="DBB87" s="50"/>
      <c r="DBC87" s="50"/>
      <c r="DBD87" s="50"/>
      <c r="DBE87" s="50"/>
      <c r="DBF87" s="50"/>
      <c r="DBG87" s="50"/>
      <c r="DBH87" s="50"/>
      <c r="DBI87" s="50"/>
      <c r="DBJ87" s="50"/>
      <c r="DBK87" s="50"/>
      <c r="DBL87" s="50"/>
      <c r="DBM87" s="50"/>
      <c r="DBN87" s="50"/>
      <c r="DBO87" s="50"/>
      <c r="DBP87" s="50"/>
      <c r="DBQ87" s="50"/>
      <c r="DBR87" s="50"/>
      <c r="DBS87" s="50"/>
      <c r="DBT87" s="50"/>
      <c r="DBU87" s="50"/>
      <c r="DBV87" s="50"/>
      <c r="DBW87" s="50"/>
      <c r="DBX87" s="50"/>
      <c r="DBY87" s="50"/>
      <c r="DBZ87" s="50"/>
      <c r="DCA87" s="50"/>
      <c r="DCB87" s="50"/>
      <c r="DCC87" s="50"/>
      <c r="DCD87" s="50"/>
      <c r="DCE87" s="50"/>
      <c r="DCF87" s="50"/>
      <c r="DCG87" s="50"/>
      <c r="DCH87" s="50"/>
      <c r="DCI87" s="50"/>
      <c r="DCJ87" s="50"/>
      <c r="DCK87" s="50"/>
      <c r="DCL87" s="50"/>
      <c r="DCM87" s="50"/>
      <c r="DCN87" s="50"/>
      <c r="DCO87" s="50"/>
      <c r="DCP87" s="50"/>
      <c r="DCQ87" s="50"/>
      <c r="DCR87" s="50"/>
      <c r="DCS87" s="50"/>
      <c r="DCT87" s="50"/>
      <c r="DCU87" s="50"/>
      <c r="DCV87" s="50"/>
      <c r="DCW87" s="50"/>
      <c r="DCX87" s="50"/>
      <c r="DCY87" s="50"/>
      <c r="DCZ87" s="50"/>
      <c r="DDA87" s="50"/>
      <c r="DDB87" s="50"/>
      <c r="DDC87" s="50"/>
      <c r="DDD87" s="50"/>
      <c r="DDE87" s="50"/>
      <c r="DDF87" s="50"/>
      <c r="DDG87" s="50"/>
      <c r="DDH87" s="50"/>
      <c r="DDI87" s="50"/>
      <c r="DDJ87" s="50"/>
      <c r="DDK87" s="50"/>
      <c r="DDL87" s="50"/>
      <c r="DDM87" s="50"/>
      <c r="DDN87" s="50"/>
      <c r="DDO87" s="50"/>
      <c r="DDP87" s="50"/>
      <c r="DDQ87" s="50"/>
      <c r="DDR87" s="50"/>
      <c r="DDS87" s="50"/>
      <c r="DDT87" s="50"/>
      <c r="DDU87" s="50"/>
      <c r="DDV87" s="50"/>
      <c r="DDW87" s="50"/>
      <c r="DDX87" s="50"/>
      <c r="DDY87" s="50"/>
      <c r="DDZ87" s="50"/>
      <c r="DEA87" s="50"/>
      <c r="DEB87" s="50"/>
      <c r="DEC87" s="50"/>
      <c r="DED87" s="50"/>
      <c r="DEE87" s="50"/>
      <c r="DEF87" s="50"/>
      <c r="DEG87" s="50"/>
      <c r="DEH87" s="50"/>
      <c r="DEI87" s="50"/>
      <c r="DEJ87" s="50"/>
      <c r="DEK87" s="50"/>
      <c r="DEL87" s="50"/>
      <c r="DEM87" s="50"/>
      <c r="DEN87" s="50"/>
      <c r="DEO87" s="50"/>
      <c r="DEP87" s="50"/>
      <c r="DEQ87" s="50"/>
      <c r="DER87" s="50"/>
      <c r="DES87" s="50"/>
      <c r="DET87" s="50"/>
      <c r="DEU87" s="50"/>
      <c r="DEV87" s="50"/>
      <c r="DEW87" s="50"/>
      <c r="DEX87" s="50"/>
      <c r="DEY87" s="50"/>
      <c r="DEZ87" s="50"/>
      <c r="DFA87" s="50"/>
      <c r="DFB87" s="50"/>
      <c r="DFC87" s="50"/>
      <c r="DFD87" s="50"/>
      <c r="DFE87" s="50"/>
      <c r="DFF87" s="50"/>
      <c r="DFG87" s="50"/>
      <c r="DFH87" s="50"/>
      <c r="DFI87" s="50"/>
      <c r="DFJ87" s="50"/>
      <c r="DFK87" s="50"/>
      <c r="DFL87" s="50"/>
      <c r="DFM87" s="50"/>
      <c r="DFN87" s="50"/>
      <c r="DFO87" s="50"/>
      <c r="DFP87" s="50"/>
      <c r="DFQ87" s="50"/>
      <c r="DFR87" s="50"/>
      <c r="DFS87" s="50"/>
      <c r="DFT87" s="50"/>
      <c r="DFU87" s="50"/>
      <c r="DFV87" s="50"/>
      <c r="DFW87" s="50"/>
      <c r="DFX87" s="50"/>
      <c r="DFY87" s="50"/>
      <c r="DFZ87" s="50"/>
      <c r="DGA87" s="50"/>
      <c r="DGB87" s="50"/>
      <c r="DGC87" s="50"/>
      <c r="DGD87" s="50"/>
      <c r="DGE87" s="50"/>
      <c r="DGF87" s="50"/>
      <c r="DGG87" s="50"/>
      <c r="DGH87" s="50"/>
      <c r="DGI87" s="50"/>
      <c r="DGJ87" s="50"/>
      <c r="DGK87" s="50"/>
      <c r="DGL87" s="50"/>
      <c r="DGM87" s="50"/>
      <c r="DGN87" s="50"/>
      <c r="DGO87" s="50"/>
      <c r="DGP87" s="50"/>
      <c r="DGQ87" s="50"/>
      <c r="DGR87" s="50"/>
      <c r="DGS87" s="50"/>
      <c r="DGT87" s="50"/>
      <c r="DGU87" s="50"/>
      <c r="DGV87" s="50"/>
      <c r="DGW87" s="50"/>
      <c r="DGX87" s="50"/>
      <c r="DGY87" s="50"/>
      <c r="DGZ87" s="50"/>
      <c r="DHA87" s="50"/>
      <c r="DHB87" s="50"/>
      <c r="DHC87" s="50"/>
      <c r="DHD87" s="50"/>
      <c r="DHE87" s="50"/>
      <c r="DHF87" s="50"/>
      <c r="DHG87" s="50"/>
      <c r="DHH87" s="50"/>
      <c r="DHI87" s="50"/>
      <c r="DHJ87" s="50"/>
      <c r="DHK87" s="50"/>
      <c r="DHL87" s="50"/>
      <c r="DHM87" s="50"/>
      <c r="DHN87" s="50"/>
      <c r="DHO87" s="50"/>
      <c r="DHP87" s="50"/>
      <c r="DHQ87" s="50"/>
      <c r="DHR87" s="50"/>
      <c r="DHS87" s="50"/>
      <c r="DHT87" s="50"/>
      <c r="DHU87" s="50"/>
      <c r="DHV87" s="50"/>
      <c r="DHW87" s="50"/>
      <c r="DHX87" s="50"/>
      <c r="DHY87" s="50"/>
      <c r="DHZ87" s="50"/>
      <c r="DIA87" s="50"/>
      <c r="DIB87" s="50"/>
      <c r="DIC87" s="50"/>
      <c r="DID87" s="50"/>
      <c r="DIE87" s="50"/>
      <c r="DIF87" s="50"/>
      <c r="DIG87" s="50"/>
      <c r="DIH87" s="50"/>
      <c r="DII87" s="50"/>
      <c r="DIJ87" s="50"/>
      <c r="DIK87" s="50"/>
      <c r="DIL87" s="50"/>
      <c r="DIM87" s="50"/>
      <c r="DIN87" s="50"/>
      <c r="DIO87" s="50"/>
      <c r="DIP87" s="50"/>
      <c r="DIQ87" s="50"/>
      <c r="DIR87" s="50"/>
      <c r="DIS87" s="50"/>
      <c r="DIT87" s="50"/>
      <c r="DIU87" s="50"/>
      <c r="DIV87" s="50"/>
      <c r="DIW87" s="50"/>
      <c r="DIX87" s="50"/>
      <c r="DIY87" s="50"/>
      <c r="DIZ87" s="50"/>
      <c r="DJA87" s="50"/>
      <c r="DJB87" s="50"/>
      <c r="DJC87" s="50"/>
      <c r="DJD87" s="50"/>
      <c r="DJE87" s="50"/>
      <c r="DJF87" s="50"/>
      <c r="DJG87" s="50"/>
      <c r="DJH87" s="50"/>
      <c r="DJI87" s="50"/>
      <c r="DJJ87" s="50"/>
      <c r="DJK87" s="50"/>
      <c r="DJL87" s="50"/>
      <c r="DJM87" s="50"/>
      <c r="DJN87" s="50"/>
      <c r="DJO87" s="50"/>
      <c r="DJP87" s="50"/>
      <c r="DJQ87" s="50"/>
      <c r="DJR87" s="50"/>
      <c r="DJS87" s="50"/>
      <c r="DJT87" s="50"/>
      <c r="DJU87" s="50"/>
      <c r="DJV87" s="50"/>
      <c r="DJW87" s="50"/>
      <c r="DJX87" s="50"/>
      <c r="DJY87" s="50"/>
      <c r="DJZ87" s="50"/>
      <c r="DKA87" s="50"/>
      <c r="DKB87" s="50"/>
      <c r="DKC87" s="50"/>
      <c r="DKD87" s="50"/>
      <c r="DKE87" s="50"/>
      <c r="DKF87" s="50"/>
      <c r="DKG87" s="50"/>
      <c r="DKH87" s="50"/>
      <c r="DKI87" s="50"/>
      <c r="DKJ87" s="50"/>
      <c r="DKK87" s="50"/>
      <c r="DKL87" s="50"/>
      <c r="DKM87" s="50"/>
      <c r="DKN87" s="50"/>
      <c r="DKO87" s="50"/>
      <c r="DKP87" s="50"/>
      <c r="DKQ87" s="50"/>
      <c r="DKR87" s="50"/>
      <c r="DKS87" s="50"/>
      <c r="DKT87" s="50"/>
      <c r="DKU87" s="50"/>
      <c r="DKV87" s="50"/>
      <c r="DKW87" s="50"/>
      <c r="DKX87" s="50"/>
      <c r="DKY87" s="50"/>
      <c r="DKZ87" s="50"/>
      <c r="DLA87" s="50"/>
      <c r="DLB87" s="50"/>
      <c r="DLC87" s="50"/>
      <c r="DLD87" s="50"/>
      <c r="DLE87" s="50"/>
      <c r="DLF87" s="50"/>
      <c r="DLG87" s="50"/>
      <c r="DLH87" s="50"/>
      <c r="DLI87" s="50"/>
      <c r="DLJ87" s="50"/>
      <c r="DLK87" s="50"/>
      <c r="DLL87" s="50"/>
      <c r="DLM87" s="50"/>
      <c r="DLN87" s="50"/>
      <c r="DLO87" s="50"/>
      <c r="DLP87" s="50"/>
      <c r="DLQ87" s="50"/>
      <c r="DLR87" s="50"/>
      <c r="DLS87" s="50"/>
      <c r="DLT87" s="50"/>
      <c r="DLU87" s="50"/>
      <c r="DLV87" s="50"/>
      <c r="DLW87" s="50"/>
      <c r="DLX87" s="50"/>
      <c r="DLY87" s="50"/>
      <c r="DLZ87" s="50"/>
      <c r="DMA87" s="50"/>
      <c r="DMB87" s="50"/>
      <c r="DMC87" s="50"/>
      <c r="DMD87" s="50"/>
      <c r="DME87" s="50"/>
      <c r="DMF87" s="50"/>
      <c r="DMG87" s="50"/>
      <c r="DMH87" s="50"/>
      <c r="DMI87" s="50"/>
      <c r="DMJ87" s="50"/>
      <c r="DMK87" s="50"/>
      <c r="DML87" s="50"/>
      <c r="DMM87" s="50"/>
      <c r="DMN87" s="50"/>
      <c r="DMO87" s="50"/>
      <c r="DMP87" s="50"/>
      <c r="DMQ87" s="50"/>
      <c r="DMR87" s="50"/>
      <c r="DMS87" s="50"/>
      <c r="DMT87" s="50"/>
      <c r="DMU87" s="50"/>
      <c r="DMV87" s="50"/>
      <c r="DMW87" s="50"/>
      <c r="DMX87" s="50"/>
      <c r="DMY87" s="50"/>
      <c r="DMZ87" s="50"/>
      <c r="DNA87" s="50"/>
      <c r="DNB87" s="50"/>
      <c r="DNC87" s="50"/>
      <c r="DND87" s="50"/>
      <c r="DNE87" s="50"/>
      <c r="DNF87" s="50"/>
      <c r="DNG87" s="50"/>
      <c r="DNH87" s="50"/>
      <c r="DNI87" s="50"/>
      <c r="DNJ87" s="50"/>
      <c r="DNK87" s="50"/>
      <c r="DNL87" s="50"/>
      <c r="DNM87" s="50"/>
      <c r="DNN87" s="50"/>
      <c r="DNO87" s="50"/>
      <c r="DNP87" s="50"/>
      <c r="DNQ87" s="50"/>
      <c r="DNR87" s="50"/>
      <c r="DNS87" s="50"/>
      <c r="DNT87" s="50"/>
      <c r="DNU87" s="50"/>
      <c r="DNV87" s="50"/>
      <c r="DNW87" s="50"/>
      <c r="DNX87" s="50"/>
      <c r="DNY87" s="50"/>
      <c r="DNZ87" s="50"/>
      <c r="DOA87" s="50"/>
      <c r="DOB87" s="50"/>
      <c r="DOC87" s="50"/>
      <c r="DOD87" s="50"/>
      <c r="DOE87" s="50"/>
      <c r="DOF87" s="50"/>
      <c r="DOG87" s="50"/>
      <c r="DOH87" s="50"/>
      <c r="DOI87" s="50"/>
      <c r="DOJ87" s="50"/>
      <c r="DOK87" s="50"/>
      <c r="DOL87" s="50"/>
      <c r="DOM87" s="50"/>
      <c r="DON87" s="50"/>
      <c r="DOO87" s="50"/>
      <c r="DOP87" s="50"/>
      <c r="DOQ87" s="50"/>
      <c r="DOR87" s="50"/>
      <c r="DOS87" s="50"/>
      <c r="DOT87" s="50"/>
      <c r="DOU87" s="50"/>
      <c r="DOV87" s="50"/>
      <c r="DOW87" s="50"/>
      <c r="DOX87" s="50"/>
      <c r="DOY87" s="50"/>
      <c r="DOZ87" s="50"/>
      <c r="DPA87" s="50"/>
      <c r="DPB87" s="50"/>
      <c r="DPC87" s="50"/>
      <c r="DPD87" s="50"/>
      <c r="DPE87" s="50"/>
      <c r="DPF87" s="50"/>
      <c r="DPG87" s="50"/>
      <c r="DPH87" s="50"/>
      <c r="DPI87" s="50"/>
      <c r="DPJ87" s="50"/>
      <c r="DPK87" s="50"/>
      <c r="DPL87" s="50"/>
      <c r="DPM87" s="50"/>
      <c r="DPN87" s="50"/>
      <c r="DPO87" s="50"/>
      <c r="DPP87" s="50"/>
      <c r="DPQ87" s="50"/>
      <c r="DPR87" s="50"/>
      <c r="DPS87" s="50"/>
      <c r="DPT87" s="50"/>
      <c r="DPU87" s="50"/>
      <c r="DPV87" s="50"/>
      <c r="DPW87" s="50"/>
      <c r="DPX87" s="50"/>
      <c r="DPY87" s="50"/>
      <c r="DPZ87" s="50"/>
      <c r="DQA87" s="50"/>
      <c r="DQB87" s="50"/>
      <c r="DQC87" s="50"/>
      <c r="DQD87" s="50"/>
      <c r="DQE87" s="50"/>
      <c r="DQF87" s="50"/>
      <c r="DQG87" s="50"/>
      <c r="DQH87" s="50"/>
      <c r="DQI87" s="50"/>
      <c r="DQJ87" s="50"/>
      <c r="DQK87" s="50"/>
      <c r="DQL87" s="50"/>
      <c r="DQM87" s="50"/>
      <c r="DQN87" s="50"/>
      <c r="DQO87" s="50"/>
      <c r="DQP87" s="50"/>
      <c r="DQQ87" s="50"/>
      <c r="DQR87" s="50"/>
      <c r="DQS87" s="50"/>
      <c r="DQT87" s="50"/>
      <c r="DQU87" s="50"/>
      <c r="DQV87" s="50"/>
      <c r="DQW87" s="50"/>
      <c r="DQX87" s="50"/>
      <c r="DQY87" s="50"/>
      <c r="DQZ87" s="50"/>
      <c r="DRA87" s="50"/>
      <c r="DRB87" s="50"/>
      <c r="DRC87" s="50"/>
      <c r="DRD87" s="50"/>
      <c r="DRE87" s="50"/>
      <c r="DRF87" s="50"/>
      <c r="DRG87" s="50"/>
      <c r="DRH87" s="50"/>
      <c r="DRI87" s="50"/>
      <c r="DRJ87" s="50"/>
      <c r="DRK87" s="50"/>
      <c r="DRL87" s="50"/>
      <c r="DRM87" s="50"/>
      <c r="DRN87" s="50"/>
      <c r="DRO87" s="50"/>
      <c r="DRP87" s="50"/>
      <c r="DRQ87" s="50"/>
      <c r="DRR87" s="50"/>
      <c r="DRS87" s="50"/>
      <c r="DRT87" s="50"/>
      <c r="DRU87" s="50"/>
      <c r="DRV87" s="50"/>
      <c r="DRW87" s="50"/>
      <c r="DRX87" s="50"/>
      <c r="DRY87" s="50"/>
      <c r="DRZ87" s="50"/>
      <c r="DSA87" s="50"/>
      <c r="DSB87" s="50"/>
      <c r="DSC87" s="50"/>
      <c r="DSD87" s="50"/>
      <c r="DSE87" s="50"/>
      <c r="DSF87" s="50"/>
      <c r="DSG87" s="50"/>
      <c r="DSH87" s="50"/>
      <c r="DSI87" s="50"/>
      <c r="DSJ87" s="50"/>
      <c r="DSK87" s="50"/>
      <c r="DSL87" s="50"/>
      <c r="DSM87" s="50"/>
      <c r="DSN87" s="50"/>
      <c r="DSO87" s="50"/>
      <c r="DSP87" s="50"/>
      <c r="DSQ87" s="50"/>
      <c r="DSR87" s="50"/>
      <c r="DSS87" s="50"/>
      <c r="DST87" s="50"/>
      <c r="DSU87" s="50"/>
      <c r="DSV87" s="50"/>
      <c r="DSW87" s="50"/>
      <c r="DSX87" s="50"/>
      <c r="DSY87" s="50"/>
      <c r="DSZ87" s="50"/>
      <c r="DTA87" s="50"/>
      <c r="DTB87" s="50"/>
      <c r="DTC87" s="50"/>
      <c r="DTD87" s="50"/>
      <c r="DTE87" s="50"/>
      <c r="DTF87" s="50"/>
      <c r="DTG87" s="50"/>
      <c r="DTH87" s="50"/>
      <c r="DTI87" s="50"/>
      <c r="DTJ87" s="50"/>
      <c r="DTK87" s="50"/>
      <c r="DTL87" s="50"/>
      <c r="DTM87" s="50"/>
      <c r="DTN87" s="50"/>
      <c r="DTO87" s="50"/>
      <c r="DTP87" s="50"/>
      <c r="DTQ87" s="50"/>
      <c r="DTR87" s="50"/>
      <c r="DTS87" s="50"/>
      <c r="DTT87" s="50"/>
      <c r="DTU87" s="50"/>
      <c r="DTV87" s="50"/>
      <c r="DTW87" s="50"/>
      <c r="DTX87" s="50"/>
      <c r="DTY87" s="50"/>
      <c r="DTZ87" s="50"/>
      <c r="DUA87" s="50"/>
      <c r="DUB87" s="50"/>
      <c r="DUC87" s="50"/>
      <c r="DUD87" s="50"/>
      <c r="DUE87" s="50"/>
      <c r="DUF87" s="50"/>
      <c r="DUG87" s="50"/>
      <c r="DUH87" s="50"/>
      <c r="DUI87" s="50"/>
      <c r="DUJ87" s="50"/>
      <c r="DUK87" s="50"/>
      <c r="DUL87" s="50"/>
      <c r="DUM87" s="50"/>
      <c r="DUN87" s="50"/>
      <c r="DUO87" s="50"/>
      <c r="DUP87" s="50"/>
      <c r="DUQ87" s="50"/>
      <c r="DUR87" s="50"/>
      <c r="DUS87" s="50"/>
      <c r="DUT87" s="50"/>
      <c r="DUU87" s="50"/>
      <c r="DUV87" s="50"/>
      <c r="DUW87" s="50"/>
      <c r="DUX87" s="50"/>
      <c r="DUY87" s="50"/>
      <c r="DUZ87" s="50"/>
      <c r="DVA87" s="50"/>
      <c r="DVB87" s="50"/>
      <c r="DVC87" s="50"/>
      <c r="DVD87" s="50"/>
      <c r="DVE87" s="50"/>
      <c r="DVF87" s="50"/>
      <c r="DVG87" s="50"/>
      <c r="DVH87" s="50"/>
      <c r="DVI87" s="50"/>
      <c r="DVJ87" s="50"/>
      <c r="DVK87" s="50"/>
      <c r="DVL87" s="50"/>
      <c r="DVM87" s="50"/>
      <c r="DVN87" s="50"/>
      <c r="DVO87" s="50"/>
      <c r="DVP87" s="50"/>
      <c r="DVQ87" s="50"/>
      <c r="DVR87" s="50"/>
      <c r="DVS87" s="50"/>
      <c r="DVT87" s="50"/>
      <c r="DVU87" s="50"/>
      <c r="DVV87" s="50"/>
      <c r="DVW87" s="50"/>
      <c r="DVX87" s="50"/>
      <c r="DVY87" s="50"/>
      <c r="DVZ87" s="50"/>
      <c r="DWA87" s="50"/>
      <c r="DWB87" s="50"/>
      <c r="DWC87" s="50"/>
      <c r="DWD87" s="50"/>
      <c r="DWE87" s="50"/>
      <c r="DWF87" s="50"/>
      <c r="DWG87" s="50"/>
      <c r="DWH87" s="50"/>
      <c r="DWI87" s="50"/>
      <c r="DWJ87" s="50"/>
      <c r="DWK87" s="50"/>
      <c r="DWL87" s="50"/>
      <c r="DWM87" s="50"/>
      <c r="DWN87" s="50"/>
      <c r="DWO87" s="50"/>
      <c r="DWP87" s="50"/>
      <c r="DWQ87" s="50"/>
      <c r="DWR87" s="50"/>
      <c r="DWS87" s="50"/>
      <c r="DWT87" s="50"/>
      <c r="DWU87" s="50"/>
      <c r="DWV87" s="50"/>
      <c r="DWW87" s="50"/>
      <c r="DWX87" s="50"/>
      <c r="DWY87" s="50"/>
      <c r="DWZ87" s="50"/>
      <c r="DXA87" s="50"/>
      <c r="DXB87" s="50"/>
      <c r="DXC87" s="50"/>
      <c r="DXD87" s="50"/>
      <c r="DXE87" s="50"/>
      <c r="DXF87" s="50"/>
      <c r="DXG87" s="50"/>
      <c r="DXH87" s="50"/>
      <c r="DXI87" s="50"/>
      <c r="DXJ87" s="50"/>
      <c r="DXK87" s="50"/>
      <c r="DXL87" s="50"/>
      <c r="DXM87" s="50"/>
      <c r="DXN87" s="50"/>
      <c r="DXO87" s="50"/>
      <c r="DXP87" s="50"/>
      <c r="DXQ87" s="50"/>
      <c r="DXR87" s="50"/>
      <c r="DXS87" s="50"/>
      <c r="DXT87" s="50"/>
      <c r="DXU87" s="50"/>
      <c r="DXV87" s="50"/>
      <c r="DXW87" s="50"/>
      <c r="DXX87" s="50"/>
      <c r="DXY87" s="50"/>
      <c r="DXZ87" s="50"/>
      <c r="DYA87" s="50"/>
      <c r="DYB87" s="50"/>
      <c r="DYC87" s="50"/>
      <c r="DYD87" s="50"/>
      <c r="DYE87" s="50"/>
      <c r="DYF87" s="50"/>
      <c r="DYG87" s="50"/>
      <c r="DYH87" s="50"/>
      <c r="DYI87" s="50"/>
      <c r="DYJ87" s="50"/>
      <c r="DYK87" s="50"/>
      <c r="DYL87" s="50"/>
      <c r="DYM87" s="50"/>
      <c r="DYN87" s="50"/>
      <c r="DYO87" s="50"/>
      <c r="DYP87" s="50"/>
      <c r="DYQ87" s="50"/>
      <c r="DYR87" s="50"/>
      <c r="DYS87" s="50"/>
      <c r="DYT87" s="50"/>
      <c r="DYU87" s="50"/>
      <c r="DYV87" s="50"/>
      <c r="DYW87" s="50"/>
      <c r="DYX87" s="50"/>
      <c r="DYY87" s="50"/>
      <c r="DYZ87" s="50"/>
      <c r="DZA87" s="50"/>
      <c r="DZB87" s="50"/>
      <c r="DZC87" s="50"/>
      <c r="DZD87" s="50"/>
      <c r="DZE87" s="50"/>
      <c r="DZF87" s="50"/>
      <c r="DZG87" s="50"/>
      <c r="DZH87" s="50"/>
      <c r="DZI87" s="50"/>
      <c r="DZJ87" s="50"/>
      <c r="DZK87" s="50"/>
      <c r="DZL87" s="50"/>
      <c r="DZM87" s="50"/>
      <c r="DZN87" s="50"/>
      <c r="DZO87" s="50"/>
      <c r="DZP87" s="50"/>
      <c r="DZQ87" s="50"/>
      <c r="DZR87" s="50"/>
      <c r="DZS87" s="50"/>
      <c r="DZT87" s="50"/>
      <c r="DZU87" s="50"/>
      <c r="DZV87" s="50"/>
      <c r="DZW87" s="50"/>
      <c r="DZX87" s="50"/>
      <c r="DZY87" s="50"/>
      <c r="DZZ87" s="50"/>
      <c r="EAA87" s="50"/>
      <c r="EAB87" s="50"/>
      <c r="EAC87" s="50"/>
      <c r="EAD87" s="50"/>
      <c r="EAE87" s="50"/>
      <c r="EAF87" s="50"/>
      <c r="EAG87" s="50"/>
      <c r="EAH87" s="50"/>
      <c r="EAI87" s="50"/>
      <c r="EAJ87" s="50"/>
      <c r="EAK87" s="50"/>
      <c r="EAL87" s="50"/>
      <c r="EAM87" s="50"/>
      <c r="EAN87" s="50"/>
      <c r="EAO87" s="50"/>
      <c r="EAP87" s="50"/>
      <c r="EAQ87" s="50"/>
      <c r="EAR87" s="50"/>
      <c r="EAS87" s="50"/>
      <c r="EAT87" s="50"/>
      <c r="EAU87" s="50"/>
      <c r="EAV87" s="50"/>
      <c r="EAW87" s="50"/>
      <c r="EAX87" s="50"/>
      <c r="EAY87" s="50"/>
      <c r="EAZ87" s="50"/>
      <c r="EBA87" s="50"/>
      <c r="EBB87" s="50"/>
      <c r="EBC87" s="50"/>
      <c r="EBD87" s="50"/>
      <c r="EBE87" s="50"/>
      <c r="EBF87" s="50"/>
      <c r="EBG87" s="50"/>
      <c r="EBH87" s="50"/>
      <c r="EBI87" s="50"/>
      <c r="EBJ87" s="50"/>
      <c r="EBK87" s="50"/>
      <c r="EBL87" s="50"/>
      <c r="EBM87" s="50"/>
      <c r="EBN87" s="50"/>
      <c r="EBO87" s="50"/>
      <c r="EBP87" s="50"/>
      <c r="EBQ87" s="50"/>
      <c r="EBR87" s="50"/>
      <c r="EBS87" s="50"/>
      <c r="EBT87" s="50"/>
      <c r="EBU87" s="50"/>
      <c r="EBV87" s="50"/>
      <c r="EBW87" s="50"/>
      <c r="EBX87" s="50"/>
      <c r="EBY87" s="50"/>
      <c r="EBZ87" s="50"/>
      <c r="ECA87" s="50"/>
      <c r="ECB87" s="50"/>
      <c r="ECC87" s="50"/>
      <c r="ECD87" s="50"/>
      <c r="ECE87" s="50"/>
      <c r="ECF87" s="50"/>
      <c r="ECG87" s="50"/>
      <c r="ECH87" s="50"/>
      <c r="ECI87" s="50"/>
      <c r="ECJ87" s="50"/>
      <c r="ECK87" s="50"/>
      <c r="ECL87" s="50"/>
      <c r="ECM87" s="50"/>
      <c r="ECN87" s="50"/>
      <c r="ECO87" s="50"/>
      <c r="ECP87" s="50"/>
      <c r="ECQ87" s="50"/>
      <c r="ECR87" s="50"/>
      <c r="ECS87" s="50"/>
      <c r="ECT87" s="50"/>
      <c r="ECU87" s="50"/>
      <c r="ECV87" s="50"/>
      <c r="ECW87" s="50"/>
      <c r="ECX87" s="50"/>
      <c r="ECY87" s="50"/>
      <c r="ECZ87" s="50"/>
      <c r="EDA87" s="50"/>
      <c r="EDB87" s="50"/>
      <c r="EDC87" s="50"/>
      <c r="EDD87" s="50"/>
      <c r="EDE87" s="50"/>
      <c r="EDF87" s="50"/>
      <c r="EDG87" s="50"/>
      <c r="EDH87" s="50"/>
      <c r="EDI87" s="50"/>
      <c r="EDJ87" s="50"/>
      <c r="EDK87" s="50"/>
      <c r="EDL87" s="50"/>
      <c r="EDM87" s="50"/>
      <c r="EDN87" s="50"/>
      <c r="EDO87" s="50"/>
      <c r="EDP87" s="50"/>
      <c r="EDQ87" s="50"/>
      <c r="EDR87" s="50"/>
      <c r="EDS87" s="50"/>
      <c r="EDT87" s="50"/>
      <c r="EDU87" s="50"/>
      <c r="EDV87" s="50"/>
      <c r="EDW87" s="50"/>
      <c r="EDX87" s="50"/>
      <c r="EDY87" s="50"/>
      <c r="EDZ87" s="50"/>
      <c r="EEA87" s="50"/>
      <c r="EEB87" s="50"/>
      <c r="EEC87" s="50"/>
      <c r="EED87" s="50"/>
      <c r="EEE87" s="50"/>
      <c r="EEF87" s="50"/>
      <c r="EEG87" s="50"/>
      <c r="EEH87" s="50"/>
      <c r="EEI87" s="50"/>
      <c r="EEJ87" s="50"/>
      <c r="EEK87" s="50"/>
      <c r="EEL87" s="50"/>
      <c r="EEM87" s="50"/>
      <c r="EEN87" s="50"/>
      <c r="EEO87" s="50"/>
      <c r="EEP87" s="50"/>
      <c r="EEQ87" s="50"/>
      <c r="EER87" s="50"/>
      <c r="EES87" s="50"/>
      <c r="EET87" s="50"/>
      <c r="EEU87" s="50"/>
      <c r="EEV87" s="50"/>
      <c r="EEW87" s="50"/>
      <c r="EEX87" s="50"/>
      <c r="EEY87" s="50"/>
      <c r="EEZ87" s="50"/>
      <c r="EFA87" s="50"/>
      <c r="EFB87" s="50"/>
      <c r="EFC87" s="50"/>
      <c r="EFD87" s="50"/>
      <c r="EFE87" s="50"/>
      <c r="EFF87" s="50"/>
      <c r="EFG87" s="50"/>
      <c r="EFH87" s="50"/>
      <c r="EFI87" s="50"/>
      <c r="EFJ87" s="50"/>
      <c r="EFK87" s="50"/>
      <c r="EFL87" s="50"/>
      <c r="EFM87" s="50"/>
      <c r="EFN87" s="50"/>
      <c r="EFO87" s="50"/>
      <c r="EFP87" s="50"/>
      <c r="EFQ87" s="50"/>
      <c r="EFR87" s="50"/>
      <c r="EFS87" s="50"/>
      <c r="EFT87" s="50"/>
      <c r="EFU87" s="50"/>
      <c r="EFV87" s="50"/>
      <c r="EFW87" s="50"/>
      <c r="EFX87" s="50"/>
      <c r="EFY87" s="50"/>
      <c r="EFZ87" s="50"/>
      <c r="EGA87" s="50"/>
      <c r="EGB87" s="50"/>
      <c r="EGC87" s="50"/>
      <c r="EGD87" s="50"/>
      <c r="EGE87" s="50"/>
      <c r="EGF87" s="50"/>
      <c r="EGG87" s="50"/>
      <c r="EGH87" s="50"/>
      <c r="EGI87" s="50"/>
      <c r="EGJ87" s="50"/>
      <c r="EGK87" s="50"/>
      <c r="EGL87" s="50"/>
      <c r="EGM87" s="50"/>
      <c r="EGN87" s="50"/>
      <c r="EGO87" s="50"/>
      <c r="EGP87" s="50"/>
      <c r="EGQ87" s="50"/>
      <c r="EGR87" s="50"/>
      <c r="EGS87" s="50"/>
      <c r="EGT87" s="50"/>
      <c r="EGU87" s="50"/>
      <c r="EGV87" s="50"/>
      <c r="EGW87" s="50"/>
      <c r="EGX87" s="50"/>
      <c r="EGY87" s="50"/>
      <c r="EGZ87" s="50"/>
      <c r="EHA87" s="50"/>
      <c r="EHB87" s="50"/>
      <c r="EHC87" s="50"/>
      <c r="EHD87" s="50"/>
      <c r="EHE87" s="50"/>
      <c r="EHF87" s="50"/>
      <c r="EHG87" s="50"/>
      <c r="EHH87" s="50"/>
      <c r="EHI87" s="50"/>
      <c r="EHJ87" s="50"/>
      <c r="EHK87" s="50"/>
      <c r="EHL87" s="50"/>
      <c r="EHM87" s="50"/>
      <c r="EHN87" s="50"/>
      <c r="EHO87" s="50"/>
      <c r="EHP87" s="50"/>
      <c r="EHQ87" s="50"/>
      <c r="EHR87" s="50"/>
      <c r="EHS87" s="50"/>
      <c r="EHT87" s="50"/>
      <c r="EHU87" s="50"/>
      <c r="EHV87" s="50"/>
      <c r="EHW87" s="50"/>
      <c r="EHX87" s="50"/>
      <c r="EHY87" s="50"/>
      <c r="EHZ87" s="50"/>
      <c r="EIA87" s="50"/>
      <c r="EIB87" s="50"/>
      <c r="EIC87" s="50"/>
      <c r="EID87" s="50"/>
      <c r="EIE87" s="50"/>
      <c r="EIF87" s="50"/>
      <c r="EIG87" s="50"/>
      <c r="EIH87" s="50"/>
      <c r="EII87" s="50"/>
      <c r="EIJ87" s="50"/>
      <c r="EIK87" s="50"/>
      <c r="EIL87" s="50"/>
      <c r="EIM87" s="50"/>
      <c r="EIN87" s="50"/>
      <c r="EIO87" s="50"/>
      <c r="EIP87" s="50"/>
      <c r="EIQ87" s="50"/>
      <c r="EIR87" s="50"/>
      <c r="EIS87" s="50"/>
      <c r="EIT87" s="50"/>
      <c r="EIU87" s="50"/>
      <c r="EIV87" s="50"/>
      <c r="EIW87" s="50"/>
      <c r="EIX87" s="50"/>
      <c r="EIY87" s="50"/>
      <c r="EIZ87" s="50"/>
      <c r="EJA87" s="50"/>
      <c r="EJB87" s="50"/>
      <c r="EJC87" s="50"/>
      <c r="EJD87" s="50"/>
      <c r="EJE87" s="50"/>
      <c r="EJF87" s="50"/>
      <c r="EJG87" s="50"/>
      <c r="EJH87" s="50"/>
      <c r="EJI87" s="50"/>
      <c r="EJJ87" s="50"/>
      <c r="EJK87" s="50"/>
      <c r="EJL87" s="50"/>
      <c r="EJM87" s="50"/>
      <c r="EJN87" s="50"/>
      <c r="EJO87" s="50"/>
      <c r="EJP87" s="50"/>
      <c r="EJQ87" s="50"/>
      <c r="EJR87" s="50"/>
      <c r="EJS87" s="50"/>
      <c r="EJT87" s="50"/>
      <c r="EJU87" s="50"/>
      <c r="EJV87" s="50"/>
      <c r="EJW87" s="50"/>
      <c r="EJX87" s="50"/>
      <c r="EJY87" s="50"/>
      <c r="EJZ87" s="50"/>
      <c r="EKA87" s="50"/>
      <c r="EKB87" s="50"/>
      <c r="EKC87" s="50"/>
      <c r="EKD87" s="50"/>
      <c r="EKE87" s="50"/>
      <c r="EKF87" s="50"/>
      <c r="EKG87" s="50"/>
      <c r="EKH87" s="50"/>
      <c r="EKI87" s="50"/>
      <c r="EKJ87" s="50"/>
      <c r="EKK87" s="50"/>
      <c r="EKL87" s="50"/>
      <c r="EKM87" s="50"/>
      <c r="EKN87" s="50"/>
      <c r="EKO87" s="50"/>
      <c r="EKP87" s="50"/>
      <c r="EKQ87" s="50"/>
      <c r="EKR87" s="50"/>
      <c r="EKS87" s="50"/>
      <c r="EKT87" s="50"/>
      <c r="EKU87" s="50"/>
      <c r="EKV87" s="50"/>
      <c r="EKW87" s="50"/>
      <c r="EKX87" s="50"/>
      <c r="EKY87" s="50"/>
      <c r="EKZ87" s="50"/>
      <c r="ELA87" s="50"/>
      <c r="ELB87" s="50"/>
      <c r="ELC87" s="50"/>
      <c r="ELD87" s="50"/>
      <c r="ELE87" s="50"/>
      <c r="ELF87" s="50"/>
      <c r="ELG87" s="50"/>
      <c r="ELH87" s="50"/>
      <c r="ELI87" s="50"/>
      <c r="ELJ87" s="50"/>
      <c r="ELK87" s="50"/>
      <c r="ELL87" s="50"/>
      <c r="ELM87" s="50"/>
      <c r="ELN87" s="50"/>
      <c r="ELO87" s="50"/>
      <c r="ELP87" s="50"/>
      <c r="ELQ87" s="50"/>
      <c r="ELR87" s="50"/>
      <c r="ELS87" s="50"/>
      <c r="ELT87" s="50"/>
      <c r="ELU87" s="50"/>
      <c r="ELV87" s="50"/>
      <c r="ELW87" s="50"/>
      <c r="ELX87" s="50"/>
      <c r="ELY87" s="50"/>
      <c r="ELZ87" s="50"/>
      <c r="EMA87" s="50"/>
      <c r="EMB87" s="50"/>
      <c r="EMC87" s="50"/>
      <c r="EMD87" s="50"/>
      <c r="EME87" s="50"/>
      <c r="EMF87" s="50"/>
      <c r="EMG87" s="50"/>
      <c r="EMH87" s="50"/>
      <c r="EMI87" s="50"/>
      <c r="EMJ87" s="50"/>
      <c r="EMK87" s="50"/>
      <c r="EML87" s="50"/>
      <c r="EMM87" s="50"/>
      <c r="EMN87" s="50"/>
      <c r="EMO87" s="50"/>
      <c r="EMP87" s="50"/>
      <c r="EMQ87" s="50"/>
      <c r="EMR87" s="50"/>
      <c r="EMS87" s="50"/>
      <c r="EMT87" s="50"/>
      <c r="EMU87" s="50"/>
      <c r="EMV87" s="50"/>
      <c r="EMW87" s="50"/>
      <c r="EMX87" s="50"/>
      <c r="EMY87" s="50"/>
      <c r="EMZ87" s="50"/>
      <c r="ENA87" s="50"/>
      <c r="ENB87" s="50"/>
      <c r="ENC87" s="50"/>
      <c r="END87" s="50"/>
      <c r="ENE87" s="50"/>
      <c r="ENF87" s="50"/>
      <c r="ENG87" s="50"/>
      <c r="ENH87" s="50"/>
      <c r="ENI87" s="50"/>
      <c r="ENJ87" s="50"/>
      <c r="ENK87" s="50"/>
      <c r="ENL87" s="50"/>
      <c r="ENM87" s="50"/>
      <c r="ENN87" s="50"/>
      <c r="ENO87" s="50"/>
      <c r="ENP87" s="50"/>
      <c r="ENQ87" s="50"/>
      <c r="ENR87" s="50"/>
      <c r="ENS87" s="50"/>
      <c r="ENT87" s="50"/>
      <c r="ENU87" s="50"/>
      <c r="ENV87" s="50"/>
      <c r="ENW87" s="50"/>
      <c r="ENX87" s="50"/>
      <c r="ENY87" s="50"/>
      <c r="ENZ87" s="50"/>
      <c r="EOA87" s="50"/>
      <c r="EOB87" s="50"/>
      <c r="EOC87" s="50"/>
      <c r="EOD87" s="50"/>
      <c r="EOE87" s="50"/>
      <c r="EOF87" s="50"/>
      <c r="EOG87" s="50"/>
      <c r="EOH87" s="50"/>
      <c r="EOI87" s="50"/>
      <c r="EOJ87" s="50"/>
      <c r="EOK87" s="50"/>
      <c r="EOL87" s="50"/>
      <c r="EOM87" s="50"/>
      <c r="EON87" s="50"/>
      <c r="EOO87" s="50"/>
      <c r="EOP87" s="50"/>
      <c r="EOQ87" s="50"/>
      <c r="EOR87" s="50"/>
      <c r="EOS87" s="50"/>
      <c r="EOT87" s="50"/>
      <c r="EOU87" s="50"/>
      <c r="EOV87" s="50"/>
      <c r="EOW87" s="50"/>
      <c r="EOX87" s="50"/>
      <c r="EOY87" s="50"/>
      <c r="EOZ87" s="50"/>
      <c r="EPA87" s="50"/>
      <c r="EPB87" s="50"/>
      <c r="EPC87" s="50"/>
      <c r="EPD87" s="50"/>
      <c r="EPE87" s="50"/>
      <c r="EPF87" s="50"/>
      <c r="EPG87" s="50"/>
      <c r="EPH87" s="50"/>
      <c r="EPI87" s="50"/>
      <c r="EPJ87" s="50"/>
      <c r="EPK87" s="50"/>
      <c r="EPL87" s="50"/>
      <c r="EPM87" s="50"/>
      <c r="EPN87" s="50"/>
      <c r="EPO87" s="50"/>
      <c r="EPP87" s="50"/>
      <c r="EPQ87" s="50"/>
      <c r="EPR87" s="50"/>
      <c r="EPS87" s="50"/>
      <c r="EPT87" s="50"/>
      <c r="EPU87" s="50"/>
      <c r="EPV87" s="50"/>
      <c r="EPW87" s="50"/>
      <c r="EPX87" s="50"/>
      <c r="EPY87" s="50"/>
      <c r="EPZ87" s="50"/>
      <c r="EQA87" s="50"/>
      <c r="EQB87" s="50"/>
      <c r="EQC87" s="50"/>
      <c r="EQD87" s="50"/>
      <c r="EQE87" s="50"/>
      <c r="EQF87" s="50"/>
      <c r="EQG87" s="50"/>
      <c r="EQH87" s="50"/>
      <c r="EQI87" s="50"/>
      <c r="EQJ87" s="50"/>
      <c r="EQK87" s="50"/>
      <c r="EQL87" s="50"/>
      <c r="EQM87" s="50"/>
      <c r="EQN87" s="50"/>
      <c r="EQO87" s="50"/>
      <c r="EQP87" s="50"/>
      <c r="EQQ87" s="50"/>
      <c r="EQR87" s="50"/>
      <c r="EQS87" s="50"/>
      <c r="EQT87" s="50"/>
      <c r="EQU87" s="50"/>
      <c r="EQV87" s="50"/>
      <c r="EQW87" s="50"/>
      <c r="EQX87" s="50"/>
      <c r="EQY87" s="50"/>
      <c r="EQZ87" s="50"/>
      <c r="ERA87" s="50"/>
      <c r="ERB87" s="50"/>
      <c r="ERC87" s="50"/>
      <c r="ERD87" s="50"/>
      <c r="ERE87" s="50"/>
      <c r="ERF87" s="50"/>
      <c r="ERG87" s="50"/>
      <c r="ERH87" s="50"/>
      <c r="ERI87" s="50"/>
      <c r="ERJ87" s="50"/>
      <c r="ERK87" s="50"/>
      <c r="ERL87" s="50"/>
      <c r="ERM87" s="50"/>
      <c r="ERN87" s="50"/>
      <c r="ERO87" s="50"/>
      <c r="ERP87" s="50"/>
      <c r="ERQ87" s="50"/>
      <c r="ERR87" s="50"/>
      <c r="ERS87" s="50"/>
      <c r="ERT87" s="50"/>
      <c r="ERU87" s="50"/>
      <c r="ERV87" s="50"/>
      <c r="ERW87" s="50"/>
      <c r="ERX87" s="50"/>
      <c r="ERY87" s="50"/>
      <c r="ERZ87" s="50"/>
      <c r="ESA87" s="50"/>
      <c r="ESB87" s="50"/>
      <c r="ESC87" s="50"/>
      <c r="ESD87" s="50"/>
      <c r="ESE87" s="50"/>
      <c r="ESF87" s="50"/>
      <c r="ESG87" s="50"/>
      <c r="ESH87" s="50"/>
      <c r="ESI87" s="50"/>
      <c r="ESJ87" s="50"/>
      <c r="ESK87" s="50"/>
      <c r="ESL87" s="50"/>
      <c r="ESM87" s="50"/>
      <c r="ESN87" s="50"/>
      <c r="ESO87" s="50"/>
      <c r="ESP87" s="50"/>
      <c r="ESQ87" s="50"/>
      <c r="ESR87" s="50"/>
      <c r="ESS87" s="50"/>
      <c r="EST87" s="50"/>
      <c r="ESU87" s="50"/>
      <c r="ESV87" s="50"/>
      <c r="ESW87" s="50"/>
      <c r="ESX87" s="50"/>
      <c r="ESY87" s="50"/>
      <c r="ESZ87" s="50"/>
      <c r="ETA87" s="50"/>
      <c r="ETB87" s="50"/>
      <c r="ETC87" s="50"/>
      <c r="ETD87" s="50"/>
      <c r="ETE87" s="50"/>
      <c r="ETF87" s="50"/>
      <c r="ETG87" s="50"/>
      <c r="ETH87" s="50"/>
      <c r="ETI87" s="50"/>
      <c r="ETJ87" s="50"/>
      <c r="ETK87" s="50"/>
      <c r="ETL87" s="50"/>
      <c r="ETM87" s="50"/>
      <c r="ETN87" s="50"/>
      <c r="ETO87" s="50"/>
      <c r="ETP87" s="50"/>
      <c r="ETQ87" s="50"/>
      <c r="ETR87" s="50"/>
      <c r="ETS87" s="50"/>
      <c r="ETT87" s="50"/>
      <c r="ETU87" s="50"/>
      <c r="ETV87" s="50"/>
      <c r="ETW87" s="50"/>
      <c r="ETX87" s="50"/>
      <c r="ETY87" s="50"/>
      <c r="ETZ87" s="50"/>
      <c r="EUA87" s="50"/>
      <c r="EUB87" s="50"/>
      <c r="EUC87" s="50"/>
      <c r="EUD87" s="50"/>
      <c r="EUE87" s="50"/>
      <c r="EUF87" s="50"/>
      <c r="EUG87" s="50"/>
      <c r="EUH87" s="50"/>
      <c r="EUI87" s="50"/>
      <c r="EUJ87" s="50"/>
      <c r="EUK87" s="50"/>
      <c r="EUL87" s="50"/>
      <c r="EUM87" s="50"/>
      <c r="EUN87" s="50"/>
      <c r="EUO87" s="50"/>
      <c r="EUP87" s="50"/>
      <c r="EUQ87" s="50"/>
      <c r="EUR87" s="50"/>
      <c r="EUS87" s="50"/>
      <c r="EUT87" s="50"/>
      <c r="EUU87" s="50"/>
      <c r="EUV87" s="50"/>
      <c r="EUW87" s="50"/>
      <c r="EUX87" s="50"/>
      <c r="EUY87" s="50"/>
      <c r="EUZ87" s="50"/>
      <c r="EVA87" s="50"/>
      <c r="EVB87" s="50"/>
      <c r="EVC87" s="50"/>
      <c r="EVD87" s="50"/>
      <c r="EVE87" s="50"/>
      <c r="EVF87" s="50"/>
      <c r="EVG87" s="50"/>
      <c r="EVH87" s="50"/>
      <c r="EVI87" s="50"/>
      <c r="EVJ87" s="50"/>
      <c r="EVK87" s="50"/>
      <c r="EVL87" s="50"/>
      <c r="EVM87" s="50"/>
      <c r="EVN87" s="50"/>
      <c r="EVO87" s="50"/>
      <c r="EVP87" s="50"/>
      <c r="EVQ87" s="50"/>
      <c r="EVR87" s="50"/>
      <c r="EVS87" s="50"/>
      <c r="EVT87" s="50"/>
      <c r="EVU87" s="50"/>
      <c r="EVV87" s="50"/>
      <c r="EVW87" s="50"/>
      <c r="EVX87" s="50"/>
      <c r="EVY87" s="50"/>
      <c r="EVZ87" s="50"/>
      <c r="EWA87" s="50"/>
      <c r="EWB87" s="50"/>
      <c r="EWC87" s="50"/>
      <c r="EWD87" s="50"/>
      <c r="EWE87" s="50"/>
      <c r="EWF87" s="50"/>
      <c r="EWG87" s="50"/>
      <c r="EWH87" s="50"/>
      <c r="EWI87" s="50"/>
      <c r="EWJ87" s="50"/>
      <c r="EWK87" s="50"/>
      <c r="EWL87" s="50"/>
      <c r="EWM87" s="50"/>
      <c r="EWN87" s="50"/>
      <c r="EWO87" s="50"/>
      <c r="EWP87" s="50"/>
      <c r="EWQ87" s="50"/>
      <c r="EWR87" s="50"/>
      <c r="EWS87" s="50"/>
      <c r="EWT87" s="50"/>
      <c r="EWU87" s="50"/>
      <c r="EWV87" s="50"/>
      <c r="EWW87" s="50"/>
      <c r="EWX87" s="50"/>
      <c r="EWY87" s="50"/>
      <c r="EWZ87" s="50"/>
      <c r="EXA87" s="50"/>
      <c r="EXB87" s="50"/>
      <c r="EXC87" s="50"/>
      <c r="EXD87" s="50"/>
      <c r="EXE87" s="50"/>
      <c r="EXF87" s="50"/>
      <c r="EXG87" s="50"/>
      <c r="EXH87" s="50"/>
      <c r="EXI87" s="50"/>
      <c r="EXJ87" s="50"/>
      <c r="EXK87" s="50"/>
      <c r="EXL87" s="50"/>
      <c r="EXM87" s="50"/>
      <c r="EXN87" s="50"/>
      <c r="EXO87" s="50"/>
      <c r="EXP87" s="50"/>
      <c r="EXQ87" s="50"/>
      <c r="EXR87" s="50"/>
      <c r="EXS87" s="50"/>
      <c r="EXT87" s="50"/>
      <c r="EXU87" s="50"/>
      <c r="EXV87" s="50"/>
      <c r="EXW87" s="50"/>
      <c r="EXX87" s="50"/>
      <c r="EXY87" s="50"/>
      <c r="EXZ87" s="50"/>
      <c r="EYA87" s="50"/>
      <c r="EYB87" s="50"/>
      <c r="EYC87" s="50"/>
      <c r="EYD87" s="50"/>
      <c r="EYE87" s="50"/>
      <c r="EYF87" s="50"/>
      <c r="EYG87" s="50"/>
      <c r="EYH87" s="50"/>
      <c r="EYI87" s="50"/>
      <c r="EYJ87" s="50"/>
      <c r="EYK87" s="50"/>
      <c r="EYL87" s="50"/>
      <c r="EYM87" s="50"/>
      <c r="EYN87" s="50"/>
      <c r="EYO87" s="50"/>
      <c r="EYP87" s="50"/>
      <c r="EYQ87" s="50"/>
      <c r="EYR87" s="50"/>
      <c r="EYS87" s="50"/>
      <c r="EYT87" s="50"/>
      <c r="EYU87" s="50"/>
      <c r="EYV87" s="50"/>
      <c r="EYW87" s="50"/>
      <c r="EYX87" s="50"/>
      <c r="EYY87" s="50"/>
      <c r="EYZ87" s="50"/>
      <c r="EZA87" s="50"/>
      <c r="EZB87" s="50"/>
      <c r="EZC87" s="50"/>
      <c r="EZD87" s="50"/>
      <c r="EZE87" s="50"/>
      <c r="EZF87" s="50"/>
      <c r="EZG87" s="50"/>
      <c r="EZH87" s="50"/>
      <c r="EZI87" s="50"/>
      <c r="EZJ87" s="50"/>
      <c r="EZK87" s="50"/>
      <c r="EZL87" s="50"/>
      <c r="EZM87" s="50"/>
      <c r="EZN87" s="50"/>
      <c r="EZO87" s="50"/>
      <c r="EZP87" s="50"/>
      <c r="EZQ87" s="50"/>
      <c r="EZR87" s="50"/>
      <c r="EZS87" s="50"/>
      <c r="EZT87" s="50"/>
      <c r="EZU87" s="50"/>
      <c r="EZV87" s="50"/>
      <c r="EZW87" s="50"/>
      <c r="EZX87" s="50"/>
      <c r="EZY87" s="50"/>
      <c r="EZZ87" s="50"/>
      <c r="FAA87" s="50"/>
      <c r="FAB87" s="50"/>
      <c r="FAC87" s="50"/>
      <c r="FAD87" s="50"/>
      <c r="FAE87" s="50"/>
      <c r="FAF87" s="50"/>
      <c r="FAG87" s="50"/>
      <c r="FAH87" s="50"/>
      <c r="FAI87" s="50"/>
      <c r="FAJ87" s="50"/>
      <c r="FAK87" s="50"/>
      <c r="FAL87" s="50"/>
      <c r="FAM87" s="50"/>
      <c r="FAN87" s="50"/>
      <c r="FAO87" s="50"/>
      <c r="FAP87" s="50"/>
      <c r="FAQ87" s="50"/>
      <c r="FAR87" s="50"/>
      <c r="FAS87" s="50"/>
      <c r="FAT87" s="50"/>
      <c r="FAU87" s="50"/>
      <c r="FAV87" s="50"/>
      <c r="FAW87" s="50"/>
      <c r="FAX87" s="50"/>
      <c r="FAY87" s="50"/>
      <c r="FAZ87" s="50"/>
      <c r="FBA87" s="50"/>
      <c r="FBB87" s="50"/>
      <c r="FBC87" s="50"/>
      <c r="FBD87" s="50"/>
      <c r="FBE87" s="50"/>
      <c r="FBF87" s="50"/>
      <c r="FBG87" s="50"/>
      <c r="FBH87" s="50"/>
      <c r="FBI87" s="50"/>
      <c r="FBJ87" s="50"/>
      <c r="FBK87" s="50"/>
      <c r="FBL87" s="50"/>
      <c r="FBM87" s="50"/>
      <c r="FBN87" s="50"/>
      <c r="FBO87" s="50"/>
      <c r="FBP87" s="50"/>
      <c r="FBQ87" s="50"/>
      <c r="FBR87" s="50"/>
      <c r="FBS87" s="50"/>
      <c r="FBT87" s="50"/>
      <c r="FBU87" s="50"/>
      <c r="FBV87" s="50"/>
      <c r="FBW87" s="50"/>
      <c r="FBX87" s="50"/>
      <c r="FBY87" s="50"/>
      <c r="FBZ87" s="50"/>
      <c r="FCA87" s="50"/>
      <c r="FCB87" s="50"/>
      <c r="FCC87" s="50"/>
      <c r="FCD87" s="50"/>
      <c r="FCE87" s="50"/>
      <c r="FCF87" s="50"/>
      <c r="FCG87" s="50"/>
      <c r="FCH87" s="50"/>
      <c r="FCI87" s="50"/>
      <c r="FCJ87" s="50"/>
      <c r="FCK87" s="50"/>
      <c r="FCL87" s="50"/>
      <c r="FCM87" s="50"/>
      <c r="FCN87" s="50"/>
      <c r="FCO87" s="50"/>
      <c r="FCP87" s="50"/>
      <c r="FCQ87" s="50"/>
      <c r="FCR87" s="50"/>
      <c r="FCS87" s="50"/>
      <c r="FCT87" s="50"/>
      <c r="FCU87" s="50"/>
      <c r="FCV87" s="50"/>
      <c r="FCW87" s="50"/>
      <c r="FCX87" s="50"/>
      <c r="FCY87" s="50"/>
      <c r="FCZ87" s="50"/>
      <c r="FDA87" s="50"/>
      <c r="FDB87" s="50"/>
      <c r="FDC87" s="50"/>
      <c r="FDD87" s="50"/>
      <c r="FDE87" s="50"/>
      <c r="FDF87" s="50"/>
      <c r="FDG87" s="50"/>
      <c r="FDH87" s="50"/>
      <c r="FDI87" s="50"/>
      <c r="FDJ87" s="50"/>
      <c r="FDK87" s="50"/>
      <c r="FDL87" s="50"/>
      <c r="FDM87" s="50"/>
      <c r="FDN87" s="50"/>
      <c r="FDO87" s="50"/>
      <c r="FDP87" s="50"/>
      <c r="FDQ87" s="50"/>
      <c r="FDR87" s="50"/>
      <c r="FDS87" s="50"/>
      <c r="FDT87" s="50"/>
      <c r="FDU87" s="50"/>
      <c r="FDV87" s="50"/>
      <c r="FDW87" s="50"/>
      <c r="FDX87" s="50"/>
      <c r="FDY87" s="50"/>
      <c r="FDZ87" s="50"/>
      <c r="FEA87" s="50"/>
      <c r="FEB87" s="50"/>
      <c r="FEC87" s="50"/>
      <c r="FED87" s="50"/>
      <c r="FEE87" s="50"/>
      <c r="FEF87" s="50"/>
      <c r="FEG87" s="50"/>
      <c r="FEH87" s="50"/>
      <c r="FEI87" s="50"/>
      <c r="FEJ87" s="50"/>
      <c r="FEK87" s="50"/>
      <c r="FEL87" s="50"/>
      <c r="FEM87" s="50"/>
      <c r="FEN87" s="50"/>
      <c r="FEO87" s="50"/>
      <c r="FEP87" s="50"/>
      <c r="FEQ87" s="50"/>
      <c r="FER87" s="50"/>
      <c r="FES87" s="50"/>
      <c r="FET87" s="50"/>
      <c r="FEU87" s="50"/>
      <c r="FEV87" s="50"/>
      <c r="FEW87" s="50"/>
      <c r="FEX87" s="50"/>
      <c r="FEY87" s="50"/>
      <c r="FEZ87" s="50"/>
      <c r="FFA87" s="50"/>
      <c r="FFB87" s="50"/>
      <c r="FFC87" s="50"/>
      <c r="FFD87" s="50"/>
      <c r="FFE87" s="50"/>
      <c r="FFF87" s="50"/>
      <c r="FFG87" s="50"/>
      <c r="FFH87" s="50"/>
      <c r="FFI87" s="50"/>
      <c r="FFJ87" s="50"/>
      <c r="FFK87" s="50"/>
      <c r="FFL87" s="50"/>
      <c r="FFM87" s="50"/>
      <c r="FFN87" s="50"/>
      <c r="FFO87" s="50"/>
      <c r="FFP87" s="50"/>
      <c r="FFQ87" s="50"/>
      <c r="FFR87" s="50"/>
      <c r="FFS87" s="50"/>
      <c r="FFT87" s="50"/>
      <c r="FFU87" s="50"/>
      <c r="FFV87" s="50"/>
      <c r="FFW87" s="50"/>
      <c r="FFX87" s="50"/>
      <c r="FFY87" s="50"/>
      <c r="FFZ87" s="50"/>
      <c r="FGA87" s="50"/>
      <c r="FGB87" s="50"/>
      <c r="FGC87" s="50"/>
      <c r="FGD87" s="50"/>
      <c r="FGE87" s="50"/>
      <c r="FGF87" s="50"/>
      <c r="FGG87" s="50"/>
      <c r="FGH87" s="50"/>
      <c r="FGI87" s="50"/>
      <c r="FGJ87" s="50"/>
      <c r="FGK87" s="50"/>
      <c r="FGL87" s="50"/>
      <c r="FGM87" s="50"/>
      <c r="FGN87" s="50"/>
      <c r="FGO87" s="50"/>
      <c r="FGP87" s="50"/>
      <c r="FGQ87" s="50"/>
      <c r="FGR87" s="50"/>
      <c r="FGS87" s="50"/>
      <c r="FGT87" s="50"/>
      <c r="FGU87" s="50"/>
      <c r="FGV87" s="50"/>
      <c r="FGW87" s="50"/>
      <c r="FGX87" s="50"/>
      <c r="FGY87" s="50"/>
      <c r="FGZ87" s="50"/>
      <c r="FHA87" s="50"/>
      <c r="FHB87" s="50"/>
      <c r="FHC87" s="50"/>
      <c r="FHD87" s="50"/>
      <c r="FHE87" s="50"/>
      <c r="FHF87" s="50"/>
      <c r="FHG87" s="50"/>
      <c r="FHH87" s="50"/>
      <c r="FHI87" s="50"/>
      <c r="FHJ87" s="50"/>
      <c r="FHK87" s="50"/>
      <c r="FHL87" s="50"/>
      <c r="FHM87" s="50"/>
      <c r="FHN87" s="50"/>
      <c r="FHO87" s="50"/>
      <c r="FHP87" s="50"/>
      <c r="FHQ87" s="50"/>
      <c r="FHR87" s="50"/>
      <c r="FHS87" s="50"/>
      <c r="FHT87" s="50"/>
      <c r="FHU87" s="50"/>
      <c r="FHV87" s="50"/>
      <c r="FHW87" s="50"/>
      <c r="FHX87" s="50"/>
      <c r="FHY87" s="50"/>
      <c r="FHZ87" s="50"/>
      <c r="FIA87" s="50"/>
      <c r="FIB87" s="50"/>
      <c r="FIC87" s="50"/>
      <c r="FID87" s="50"/>
      <c r="FIE87" s="50"/>
      <c r="FIF87" s="50"/>
      <c r="FIG87" s="50"/>
      <c r="FIH87" s="50"/>
      <c r="FII87" s="50"/>
      <c r="FIJ87" s="50"/>
      <c r="FIK87" s="50"/>
      <c r="FIL87" s="50"/>
      <c r="FIM87" s="50"/>
      <c r="FIN87" s="50"/>
      <c r="FIO87" s="50"/>
      <c r="FIP87" s="50"/>
      <c r="FIQ87" s="50"/>
      <c r="FIR87" s="50"/>
      <c r="FIS87" s="50"/>
      <c r="FIT87" s="50"/>
      <c r="FIU87" s="50"/>
      <c r="FIV87" s="50"/>
      <c r="FIW87" s="50"/>
      <c r="FIX87" s="50"/>
      <c r="FIY87" s="50"/>
      <c r="FIZ87" s="50"/>
      <c r="FJA87" s="50"/>
      <c r="FJB87" s="50"/>
      <c r="FJC87" s="50"/>
      <c r="FJD87" s="50"/>
      <c r="FJE87" s="50"/>
      <c r="FJF87" s="50"/>
      <c r="FJG87" s="50"/>
      <c r="FJH87" s="50"/>
      <c r="FJI87" s="50"/>
      <c r="FJJ87" s="50"/>
      <c r="FJK87" s="50"/>
      <c r="FJL87" s="50"/>
      <c r="FJM87" s="50"/>
      <c r="FJN87" s="50"/>
      <c r="FJO87" s="50"/>
      <c r="FJP87" s="50"/>
      <c r="FJQ87" s="50"/>
      <c r="FJR87" s="50"/>
      <c r="FJS87" s="50"/>
      <c r="FJT87" s="50"/>
      <c r="FJU87" s="50"/>
      <c r="FJV87" s="50"/>
      <c r="FJW87" s="50"/>
      <c r="FJX87" s="50"/>
      <c r="FJY87" s="50"/>
      <c r="FJZ87" s="50"/>
      <c r="FKA87" s="50"/>
      <c r="FKB87" s="50"/>
      <c r="FKC87" s="50"/>
      <c r="FKD87" s="50"/>
      <c r="FKE87" s="50"/>
      <c r="FKF87" s="50"/>
      <c r="FKG87" s="50"/>
      <c r="FKH87" s="50"/>
      <c r="FKI87" s="50"/>
      <c r="FKJ87" s="50"/>
      <c r="FKK87" s="50"/>
      <c r="FKL87" s="50"/>
      <c r="FKM87" s="50"/>
      <c r="FKN87" s="50"/>
      <c r="FKO87" s="50"/>
      <c r="FKP87" s="50"/>
      <c r="FKQ87" s="50"/>
      <c r="FKR87" s="50"/>
      <c r="FKS87" s="50"/>
      <c r="FKT87" s="50"/>
      <c r="FKU87" s="50"/>
      <c r="FKV87" s="50"/>
      <c r="FKW87" s="50"/>
      <c r="FKX87" s="50"/>
      <c r="FKY87" s="50"/>
      <c r="FKZ87" s="50"/>
      <c r="FLA87" s="50"/>
      <c r="FLB87" s="50"/>
      <c r="FLC87" s="50"/>
      <c r="FLD87" s="50"/>
      <c r="FLE87" s="50"/>
      <c r="FLF87" s="50"/>
      <c r="FLG87" s="50"/>
      <c r="FLH87" s="50"/>
      <c r="FLI87" s="50"/>
      <c r="FLJ87" s="50"/>
      <c r="FLK87" s="50"/>
      <c r="FLL87" s="50"/>
      <c r="FLM87" s="50"/>
      <c r="FLN87" s="50"/>
      <c r="FLO87" s="50"/>
      <c r="FLP87" s="50"/>
      <c r="FLQ87" s="50"/>
      <c r="FLR87" s="50"/>
      <c r="FLS87" s="50"/>
      <c r="FLT87" s="50"/>
      <c r="FLU87" s="50"/>
      <c r="FLV87" s="50"/>
      <c r="FLW87" s="50"/>
      <c r="FLX87" s="50"/>
      <c r="FLY87" s="50"/>
      <c r="FLZ87" s="50"/>
      <c r="FMA87" s="50"/>
      <c r="FMB87" s="50"/>
      <c r="FMC87" s="50"/>
      <c r="FMD87" s="50"/>
      <c r="FME87" s="50"/>
      <c r="FMF87" s="50"/>
      <c r="FMG87" s="50"/>
      <c r="FMH87" s="50"/>
      <c r="FMI87" s="50"/>
      <c r="FMJ87" s="50"/>
      <c r="FMK87" s="50"/>
      <c r="FML87" s="50"/>
      <c r="FMM87" s="50"/>
      <c r="FMN87" s="50"/>
      <c r="FMO87" s="50"/>
      <c r="FMP87" s="50"/>
      <c r="FMQ87" s="50"/>
      <c r="FMR87" s="50"/>
      <c r="FMS87" s="50"/>
      <c r="FMT87" s="50"/>
      <c r="FMU87" s="50"/>
      <c r="FMV87" s="50"/>
      <c r="FMW87" s="50"/>
      <c r="FMX87" s="50"/>
      <c r="FMY87" s="50"/>
      <c r="FMZ87" s="50"/>
      <c r="FNA87" s="50"/>
      <c r="FNB87" s="50"/>
      <c r="FNC87" s="50"/>
      <c r="FND87" s="50"/>
      <c r="FNE87" s="50"/>
      <c r="FNF87" s="50"/>
      <c r="FNG87" s="50"/>
      <c r="FNH87" s="50"/>
      <c r="FNI87" s="50"/>
      <c r="FNJ87" s="50"/>
      <c r="FNK87" s="50"/>
      <c r="FNL87" s="50"/>
      <c r="FNM87" s="50"/>
      <c r="FNN87" s="50"/>
      <c r="FNO87" s="50"/>
      <c r="FNP87" s="50"/>
      <c r="FNQ87" s="50"/>
      <c r="FNR87" s="50"/>
      <c r="FNS87" s="50"/>
      <c r="FNT87" s="50"/>
      <c r="FNU87" s="50"/>
      <c r="FNV87" s="50"/>
      <c r="FNW87" s="50"/>
      <c r="FNX87" s="50"/>
      <c r="FNY87" s="50"/>
      <c r="FNZ87" s="50"/>
      <c r="FOA87" s="50"/>
      <c r="FOB87" s="50"/>
      <c r="FOC87" s="50"/>
      <c r="FOD87" s="50"/>
      <c r="FOE87" s="50"/>
      <c r="FOF87" s="50"/>
      <c r="FOG87" s="50"/>
      <c r="FOH87" s="50"/>
      <c r="FOI87" s="50"/>
      <c r="FOJ87" s="50"/>
      <c r="FOK87" s="50"/>
      <c r="FOL87" s="50"/>
      <c r="FOM87" s="50"/>
      <c r="FON87" s="50"/>
      <c r="FOO87" s="50"/>
      <c r="FOP87" s="50"/>
      <c r="FOQ87" s="50"/>
      <c r="FOR87" s="50"/>
      <c r="FOS87" s="50"/>
      <c r="FOT87" s="50"/>
      <c r="FOU87" s="50"/>
      <c r="FOV87" s="50"/>
      <c r="FOW87" s="50"/>
      <c r="FOX87" s="50"/>
      <c r="FOY87" s="50"/>
      <c r="FOZ87" s="50"/>
      <c r="FPA87" s="50"/>
      <c r="FPB87" s="50"/>
      <c r="FPC87" s="50"/>
      <c r="FPD87" s="50"/>
      <c r="FPE87" s="50"/>
      <c r="FPF87" s="50"/>
      <c r="FPG87" s="50"/>
      <c r="FPH87" s="50"/>
      <c r="FPI87" s="50"/>
      <c r="FPJ87" s="50"/>
      <c r="FPK87" s="50"/>
      <c r="FPL87" s="50"/>
      <c r="FPM87" s="50"/>
      <c r="FPN87" s="50"/>
      <c r="FPO87" s="50"/>
      <c r="FPP87" s="50"/>
      <c r="FPQ87" s="50"/>
      <c r="FPR87" s="50"/>
      <c r="FPS87" s="50"/>
      <c r="FPT87" s="50"/>
      <c r="FPU87" s="50"/>
      <c r="FPV87" s="50"/>
      <c r="FPW87" s="50"/>
      <c r="FPX87" s="50"/>
      <c r="FPY87" s="50"/>
      <c r="FPZ87" s="50"/>
      <c r="FQA87" s="50"/>
      <c r="FQB87" s="50"/>
      <c r="FQC87" s="50"/>
      <c r="FQD87" s="50"/>
      <c r="FQE87" s="50"/>
      <c r="FQF87" s="50"/>
      <c r="FQG87" s="50"/>
      <c r="FQH87" s="50"/>
      <c r="FQI87" s="50"/>
      <c r="FQJ87" s="50"/>
      <c r="FQK87" s="50"/>
      <c r="FQL87" s="50"/>
      <c r="FQM87" s="50"/>
      <c r="FQN87" s="50"/>
      <c r="FQO87" s="50"/>
      <c r="FQP87" s="50"/>
      <c r="FQQ87" s="50"/>
      <c r="FQR87" s="50"/>
      <c r="FQS87" s="50"/>
      <c r="FQT87" s="50"/>
      <c r="FQU87" s="50"/>
      <c r="FQV87" s="50"/>
      <c r="FQW87" s="50"/>
      <c r="FQX87" s="50"/>
      <c r="FQY87" s="50"/>
      <c r="FQZ87" s="50"/>
      <c r="FRA87" s="50"/>
      <c r="FRB87" s="50"/>
      <c r="FRC87" s="50"/>
      <c r="FRD87" s="50"/>
      <c r="FRE87" s="50"/>
      <c r="FRF87" s="50"/>
      <c r="FRG87" s="50"/>
      <c r="FRH87" s="50"/>
      <c r="FRI87" s="50"/>
      <c r="FRJ87" s="50"/>
      <c r="FRK87" s="50"/>
      <c r="FRL87" s="50"/>
      <c r="FRM87" s="50"/>
      <c r="FRN87" s="50"/>
      <c r="FRO87" s="50"/>
      <c r="FRP87" s="50"/>
      <c r="FRQ87" s="50"/>
      <c r="FRR87" s="50"/>
      <c r="FRS87" s="50"/>
      <c r="FRT87" s="50"/>
      <c r="FRU87" s="50"/>
      <c r="FRV87" s="50"/>
      <c r="FRW87" s="50"/>
      <c r="FRX87" s="50"/>
      <c r="FRY87" s="50"/>
      <c r="FRZ87" s="50"/>
      <c r="FSA87" s="50"/>
      <c r="FSB87" s="50"/>
      <c r="FSC87" s="50"/>
      <c r="FSD87" s="50"/>
      <c r="FSE87" s="50"/>
      <c r="FSF87" s="50"/>
      <c r="FSG87" s="50"/>
      <c r="FSH87" s="50"/>
      <c r="FSI87" s="50"/>
      <c r="FSJ87" s="50"/>
      <c r="FSK87" s="50"/>
      <c r="FSL87" s="50"/>
      <c r="FSM87" s="50"/>
      <c r="FSN87" s="50"/>
      <c r="FSO87" s="50"/>
      <c r="FSP87" s="50"/>
      <c r="FSQ87" s="50"/>
      <c r="FSR87" s="50"/>
      <c r="FSS87" s="50"/>
      <c r="FST87" s="50"/>
      <c r="FSU87" s="50"/>
      <c r="FSV87" s="50"/>
      <c r="FSW87" s="50"/>
      <c r="FSX87" s="50"/>
      <c r="FSY87" s="50"/>
      <c r="FSZ87" s="50"/>
      <c r="FTA87" s="50"/>
      <c r="FTB87" s="50"/>
      <c r="FTC87" s="50"/>
      <c r="FTD87" s="50"/>
      <c r="FTE87" s="50"/>
      <c r="FTF87" s="50"/>
      <c r="FTG87" s="50"/>
      <c r="FTH87" s="50"/>
      <c r="FTI87" s="50"/>
      <c r="FTJ87" s="50"/>
      <c r="FTK87" s="50"/>
      <c r="FTL87" s="50"/>
      <c r="FTM87" s="50"/>
      <c r="FTN87" s="50"/>
      <c r="FTO87" s="50"/>
      <c r="FTP87" s="50"/>
      <c r="FTQ87" s="50"/>
      <c r="FTR87" s="50"/>
      <c r="FTS87" s="50"/>
      <c r="FTT87" s="50"/>
      <c r="FTU87" s="50"/>
      <c r="FTV87" s="50"/>
      <c r="FTW87" s="50"/>
      <c r="FTX87" s="50"/>
      <c r="FTY87" s="50"/>
      <c r="FTZ87" s="50"/>
      <c r="FUA87" s="50"/>
      <c r="FUB87" s="50"/>
      <c r="FUC87" s="50"/>
      <c r="FUD87" s="50"/>
      <c r="FUE87" s="50"/>
      <c r="FUF87" s="50"/>
      <c r="FUG87" s="50"/>
      <c r="FUH87" s="50"/>
      <c r="FUI87" s="50"/>
      <c r="FUJ87" s="50"/>
      <c r="FUK87" s="50"/>
      <c r="FUL87" s="50"/>
      <c r="FUM87" s="50"/>
      <c r="FUN87" s="50"/>
      <c r="FUO87" s="50"/>
      <c r="FUP87" s="50"/>
      <c r="FUQ87" s="50"/>
      <c r="FUR87" s="50"/>
      <c r="FUS87" s="50"/>
      <c r="FUT87" s="50"/>
      <c r="FUU87" s="50"/>
      <c r="FUV87" s="50"/>
      <c r="FUW87" s="50"/>
      <c r="FUX87" s="50"/>
      <c r="FUY87" s="50"/>
      <c r="FUZ87" s="50"/>
      <c r="FVA87" s="50"/>
      <c r="FVB87" s="50"/>
      <c r="FVC87" s="50"/>
      <c r="FVD87" s="50"/>
      <c r="FVE87" s="50"/>
      <c r="FVF87" s="50"/>
      <c r="FVG87" s="50"/>
      <c r="FVH87" s="50"/>
      <c r="FVI87" s="50"/>
      <c r="FVJ87" s="50"/>
      <c r="FVK87" s="50"/>
      <c r="FVL87" s="50"/>
      <c r="FVM87" s="50"/>
      <c r="FVN87" s="50"/>
      <c r="FVO87" s="50"/>
      <c r="FVP87" s="50"/>
      <c r="FVQ87" s="50"/>
      <c r="FVR87" s="50"/>
      <c r="FVS87" s="50"/>
      <c r="FVT87" s="50"/>
      <c r="FVU87" s="50"/>
      <c r="FVV87" s="50"/>
      <c r="FVW87" s="50"/>
      <c r="FVX87" s="50"/>
      <c r="FVY87" s="50"/>
      <c r="FVZ87" s="50"/>
      <c r="FWA87" s="50"/>
      <c r="FWB87" s="50"/>
      <c r="FWC87" s="50"/>
      <c r="FWD87" s="50"/>
      <c r="FWE87" s="50"/>
      <c r="FWF87" s="50"/>
      <c r="FWG87" s="50"/>
      <c r="FWH87" s="50"/>
      <c r="FWI87" s="50"/>
      <c r="FWJ87" s="50"/>
      <c r="FWK87" s="50"/>
      <c r="FWL87" s="50"/>
      <c r="FWM87" s="50"/>
      <c r="FWN87" s="50"/>
      <c r="FWO87" s="50"/>
      <c r="FWP87" s="50"/>
      <c r="FWQ87" s="50"/>
      <c r="FWR87" s="50"/>
      <c r="FWS87" s="50"/>
      <c r="FWT87" s="50"/>
      <c r="FWU87" s="50"/>
      <c r="FWV87" s="50"/>
      <c r="FWW87" s="50"/>
      <c r="FWX87" s="50"/>
      <c r="FWY87" s="50"/>
      <c r="FWZ87" s="50"/>
      <c r="FXA87" s="50"/>
      <c r="FXB87" s="50"/>
      <c r="FXC87" s="50"/>
      <c r="FXD87" s="50"/>
      <c r="FXE87" s="50"/>
      <c r="FXF87" s="50"/>
      <c r="FXG87" s="50"/>
      <c r="FXH87" s="50"/>
      <c r="FXI87" s="50"/>
      <c r="FXJ87" s="50"/>
      <c r="FXK87" s="50"/>
      <c r="FXL87" s="50"/>
      <c r="FXM87" s="50"/>
      <c r="FXN87" s="50"/>
      <c r="FXO87" s="50"/>
      <c r="FXP87" s="50"/>
      <c r="FXQ87" s="50"/>
      <c r="FXR87" s="50"/>
      <c r="FXS87" s="50"/>
      <c r="FXT87" s="50"/>
      <c r="FXU87" s="50"/>
      <c r="FXV87" s="50"/>
      <c r="FXW87" s="50"/>
      <c r="FXX87" s="50"/>
      <c r="FXY87" s="50"/>
      <c r="FXZ87" s="50"/>
      <c r="FYA87" s="50"/>
      <c r="FYB87" s="50"/>
      <c r="FYC87" s="50"/>
      <c r="FYD87" s="50"/>
      <c r="FYE87" s="50"/>
      <c r="FYF87" s="50"/>
      <c r="FYG87" s="50"/>
      <c r="FYH87" s="50"/>
      <c r="FYI87" s="50"/>
      <c r="FYJ87" s="50"/>
      <c r="FYK87" s="50"/>
      <c r="FYL87" s="50"/>
      <c r="FYM87" s="50"/>
      <c r="FYN87" s="50"/>
      <c r="FYO87" s="50"/>
      <c r="FYP87" s="50"/>
      <c r="FYQ87" s="50"/>
      <c r="FYR87" s="50"/>
      <c r="FYS87" s="50"/>
      <c r="FYT87" s="50"/>
      <c r="FYU87" s="50"/>
      <c r="FYV87" s="50"/>
      <c r="FYW87" s="50"/>
      <c r="FYX87" s="50"/>
      <c r="FYY87" s="50"/>
      <c r="FYZ87" s="50"/>
      <c r="FZA87" s="50"/>
      <c r="FZB87" s="50"/>
      <c r="FZC87" s="50"/>
      <c r="FZD87" s="50"/>
      <c r="FZE87" s="50"/>
      <c r="FZF87" s="50"/>
      <c r="FZG87" s="50"/>
      <c r="FZH87" s="50"/>
      <c r="FZI87" s="50"/>
      <c r="FZJ87" s="50"/>
      <c r="FZK87" s="50"/>
      <c r="FZL87" s="50"/>
      <c r="FZM87" s="50"/>
      <c r="FZN87" s="50"/>
      <c r="FZO87" s="50"/>
      <c r="FZP87" s="50"/>
      <c r="FZQ87" s="50"/>
      <c r="FZR87" s="50"/>
      <c r="FZS87" s="50"/>
      <c r="FZT87" s="50"/>
      <c r="FZU87" s="50"/>
      <c r="FZV87" s="50"/>
      <c r="FZW87" s="50"/>
      <c r="FZX87" s="50"/>
      <c r="FZY87" s="50"/>
      <c r="FZZ87" s="50"/>
      <c r="GAA87" s="50"/>
      <c r="GAB87" s="50"/>
      <c r="GAC87" s="50"/>
      <c r="GAD87" s="50"/>
      <c r="GAE87" s="50"/>
      <c r="GAF87" s="50"/>
      <c r="GAG87" s="50"/>
      <c r="GAH87" s="50"/>
      <c r="GAI87" s="50"/>
      <c r="GAJ87" s="50"/>
      <c r="GAK87" s="50"/>
      <c r="GAL87" s="50"/>
      <c r="GAM87" s="50"/>
      <c r="GAN87" s="50"/>
      <c r="GAO87" s="50"/>
      <c r="GAP87" s="50"/>
      <c r="GAQ87" s="50"/>
      <c r="GAR87" s="50"/>
      <c r="GAS87" s="50"/>
      <c r="GAT87" s="50"/>
      <c r="GAU87" s="50"/>
      <c r="GAV87" s="50"/>
      <c r="GAW87" s="50"/>
      <c r="GAX87" s="50"/>
      <c r="GAY87" s="50"/>
      <c r="GAZ87" s="50"/>
      <c r="GBA87" s="50"/>
      <c r="GBB87" s="50"/>
      <c r="GBC87" s="50"/>
      <c r="GBD87" s="50"/>
      <c r="GBE87" s="50"/>
      <c r="GBF87" s="50"/>
      <c r="GBG87" s="50"/>
      <c r="GBH87" s="50"/>
      <c r="GBI87" s="50"/>
      <c r="GBJ87" s="50"/>
      <c r="GBK87" s="50"/>
      <c r="GBL87" s="50"/>
      <c r="GBM87" s="50"/>
      <c r="GBN87" s="50"/>
      <c r="GBO87" s="50"/>
      <c r="GBP87" s="50"/>
      <c r="GBQ87" s="50"/>
      <c r="GBR87" s="50"/>
      <c r="GBS87" s="50"/>
      <c r="GBT87" s="50"/>
      <c r="GBU87" s="50"/>
      <c r="GBV87" s="50"/>
      <c r="GBW87" s="50"/>
      <c r="GBX87" s="50"/>
      <c r="GBY87" s="50"/>
      <c r="GBZ87" s="50"/>
      <c r="GCA87" s="50"/>
      <c r="GCB87" s="50"/>
      <c r="GCC87" s="50"/>
      <c r="GCD87" s="50"/>
      <c r="GCE87" s="50"/>
      <c r="GCF87" s="50"/>
      <c r="GCG87" s="50"/>
      <c r="GCH87" s="50"/>
      <c r="GCI87" s="50"/>
      <c r="GCJ87" s="50"/>
      <c r="GCK87" s="50"/>
      <c r="GCL87" s="50"/>
      <c r="GCM87" s="50"/>
      <c r="GCN87" s="50"/>
      <c r="GCO87" s="50"/>
      <c r="GCP87" s="50"/>
      <c r="GCQ87" s="50"/>
      <c r="GCR87" s="50"/>
      <c r="GCS87" s="50"/>
      <c r="GCT87" s="50"/>
      <c r="GCU87" s="50"/>
      <c r="GCV87" s="50"/>
      <c r="GCW87" s="50"/>
      <c r="GCX87" s="50"/>
      <c r="GCY87" s="50"/>
      <c r="GCZ87" s="50"/>
      <c r="GDA87" s="50"/>
      <c r="GDB87" s="50"/>
      <c r="GDC87" s="50"/>
      <c r="GDD87" s="50"/>
      <c r="GDE87" s="50"/>
      <c r="GDF87" s="50"/>
      <c r="GDG87" s="50"/>
      <c r="GDH87" s="50"/>
      <c r="GDI87" s="50"/>
      <c r="GDJ87" s="50"/>
      <c r="GDK87" s="50"/>
      <c r="GDL87" s="50"/>
      <c r="GDM87" s="50"/>
      <c r="GDN87" s="50"/>
      <c r="GDO87" s="50"/>
      <c r="GDP87" s="50"/>
      <c r="GDQ87" s="50"/>
      <c r="GDR87" s="50"/>
      <c r="GDS87" s="50"/>
      <c r="GDT87" s="50"/>
      <c r="GDU87" s="50"/>
      <c r="GDV87" s="50"/>
      <c r="GDW87" s="50"/>
      <c r="GDX87" s="50"/>
      <c r="GDY87" s="50"/>
      <c r="GDZ87" s="50"/>
      <c r="GEA87" s="50"/>
      <c r="GEB87" s="50"/>
      <c r="GEC87" s="50"/>
      <c r="GED87" s="50"/>
      <c r="GEE87" s="50"/>
      <c r="GEF87" s="50"/>
      <c r="GEG87" s="50"/>
      <c r="GEH87" s="50"/>
      <c r="GEI87" s="50"/>
      <c r="GEJ87" s="50"/>
      <c r="GEK87" s="50"/>
      <c r="GEL87" s="50"/>
      <c r="GEM87" s="50"/>
      <c r="GEN87" s="50"/>
      <c r="GEO87" s="50"/>
      <c r="GEP87" s="50"/>
      <c r="GEQ87" s="50"/>
      <c r="GER87" s="50"/>
      <c r="GES87" s="50"/>
      <c r="GET87" s="50"/>
      <c r="GEU87" s="50"/>
      <c r="GEV87" s="50"/>
      <c r="GEW87" s="50"/>
      <c r="GEX87" s="50"/>
      <c r="GEY87" s="50"/>
      <c r="GEZ87" s="50"/>
      <c r="GFA87" s="50"/>
      <c r="GFB87" s="50"/>
      <c r="GFC87" s="50"/>
      <c r="GFD87" s="50"/>
      <c r="GFE87" s="50"/>
      <c r="GFF87" s="50"/>
      <c r="GFG87" s="50"/>
      <c r="GFH87" s="50"/>
      <c r="GFI87" s="50"/>
      <c r="GFJ87" s="50"/>
      <c r="GFK87" s="50"/>
      <c r="GFL87" s="50"/>
      <c r="GFM87" s="50"/>
      <c r="GFN87" s="50"/>
      <c r="GFO87" s="50"/>
      <c r="GFP87" s="50"/>
      <c r="GFQ87" s="50"/>
      <c r="GFR87" s="50"/>
      <c r="GFS87" s="50"/>
      <c r="GFT87" s="50"/>
      <c r="GFU87" s="50"/>
      <c r="GFV87" s="50"/>
      <c r="GFW87" s="50"/>
      <c r="GFX87" s="50"/>
      <c r="GFY87" s="50"/>
      <c r="GFZ87" s="50"/>
      <c r="GGA87" s="50"/>
      <c r="GGB87" s="50"/>
      <c r="GGC87" s="50"/>
      <c r="GGD87" s="50"/>
      <c r="GGE87" s="50"/>
      <c r="GGF87" s="50"/>
      <c r="GGG87" s="50"/>
      <c r="GGH87" s="50"/>
      <c r="GGI87" s="50"/>
      <c r="GGJ87" s="50"/>
      <c r="GGK87" s="50"/>
      <c r="GGL87" s="50"/>
      <c r="GGM87" s="50"/>
      <c r="GGN87" s="50"/>
      <c r="GGO87" s="50"/>
      <c r="GGP87" s="50"/>
      <c r="GGQ87" s="50"/>
      <c r="GGR87" s="50"/>
      <c r="GGS87" s="50"/>
      <c r="GGT87" s="50"/>
      <c r="GGU87" s="50"/>
      <c r="GGV87" s="50"/>
      <c r="GGW87" s="50"/>
      <c r="GGX87" s="50"/>
      <c r="GGY87" s="50"/>
      <c r="GGZ87" s="50"/>
      <c r="GHA87" s="50"/>
      <c r="GHB87" s="50"/>
      <c r="GHC87" s="50"/>
      <c r="GHD87" s="50"/>
      <c r="GHE87" s="50"/>
      <c r="GHF87" s="50"/>
      <c r="GHG87" s="50"/>
      <c r="GHH87" s="50"/>
      <c r="GHI87" s="50"/>
      <c r="GHJ87" s="50"/>
      <c r="GHK87" s="50"/>
      <c r="GHL87" s="50"/>
      <c r="GHM87" s="50"/>
      <c r="GHN87" s="50"/>
      <c r="GHO87" s="50"/>
      <c r="GHP87" s="50"/>
      <c r="GHQ87" s="50"/>
      <c r="GHR87" s="50"/>
      <c r="GHS87" s="50"/>
      <c r="GHT87" s="50"/>
      <c r="GHU87" s="50"/>
      <c r="GHV87" s="50"/>
      <c r="GHW87" s="50"/>
      <c r="GHX87" s="50"/>
      <c r="GHY87" s="50"/>
      <c r="GHZ87" s="50"/>
      <c r="GIA87" s="50"/>
      <c r="GIB87" s="50"/>
      <c r="GIC87" s="50"/>
      <c r="GID87" s="50"/>
      <c r="GIE87" s="50"/>
      <c r="GIF87" s="50"/>
      <c r="GIG87" s="50"/>
      <c r="GIH87" s="50"/>
      <c r="GII87" s="50"/>
      <c r="GIJ87" s="50"/>
      <c r="GIK87" s="50"/>
      <c r="GIL87" s="50"/>
      <c r="GIM87" s="50"/>
      <c r="GIN87" s="50"/>
      <c r="GIO87" s="50"/>
      <c r="GIP87" s="50"/>
      <c r="GIQ87" s="50"/>
      <c r="GIR87" s="50"/>
      <c r="GIS87" s="50"/>
      <c r="GIT87" s="50"/>
      <c r="GIU87" s="50"/>
      <c r="GIV87" s="50"/>
      <c r="GIW87" s="50"/>
      <c r="GIX87" s="50"/>
      <c r="GIY87" s="50"/>
      <c r="GIZ87" s="50"/>
      <c r="GJA87" s="50"/>
      <c r="GJB87" s="50"/>
      <c r="GJC87" s="50"/>
      <c r="GJD87" s="50"/>
      <c r="GJE87" s="50"/>
      <c r="GJF87" s="50"/>
      <c r="GJG87" s="50"/>
      <c r="GJH87" s="50"/>
      <c r="GJI87" s="50"/>
      <c r="GJJ87" s="50"/>
      <c r="GJK87" s="50"/>
      <c r="GJL87" s="50"/>
      <c r="GJM87" s="50"/>
      <c r="GJN87" s="50"/>
      <c r="GJO87" s="50"/>
      <c r="GJP87" s="50"/>
      <c r="GJQ87" s="50"/>
      <c r="GJR87" s="50"/>
      <c r="GJS87" s="50"/>
      <c r="GJT87" s="50"/>
      <c r="GJU87" s="50"/>
      <c r="GJV87" s="50"/>
      <c r="GJW87" s="50"/>
      <c r="GJX87" s="50"/>
      <c r="GJY87" s="50"/>
      <c r="GJZ87" s="50"/>
      <c r="GKA87" s="50"/>
      <c r="GKB87" s="50"/>
      <c r="GKC87" s="50"/>
      <c r="GKD87" s="50"/>
      <c r="GKE87" s="50"/>
      <c r="GKF87" s="50"/>
      <c r="GKG87" s="50"/>
      <c r="GKH87" s="50"/>
      <c r="GKI87" s="50"/>
      <c r="GKJ87" s="50"/>
      <c r="GKK87" s="50"/>
      <c r="GKL87" s="50"/>
      <c r="GKM87" s="50"/>
      <c r="GKN87" s="50"/>
      <c r="GKO87" s="50"/>
      <c r="GKP87" s="50"/>
      <c r="GKQ87" s="50"/>
      <c r="GKR87" s="50"/>
      <c r="GKS87" s="50"/>
      <c r="GKT87" s="50"/>
      <c r="GKU87" s="50"/>
      <c r="GKV87" s="50"/>
      <c r="GKW87" s="50"/>
      <c r="GKX87" s="50"/>
      <c r="GKY87" s="50"/>
      <c r="GKZ87" s="50"/>
      <c r="GLA87" s="50"/>
      <c r="GLB87" s="50"/>
      <c r="GLC87" s="50"/>
      <c r="GLD87" s="50"/>
      <c r="GLE87" s="50"/>
      <c r="GLF87" s="50"/>
      <c r="GLG87" s="50"/>
      <c r="GLH87" s="50"/>
      <c r="GLI87" s="50"/>
      <c r="GLJ87" s="50"/>
      <c r="GLK87" s="50"/>
      <c r="GLL87" s="50"/>
      <c r="GLM87" s="50"/>
      <c r="GLN87" s="50"/>
      <c r="GLO87" s="50"/>
      <c r="GLP87" s="50"/>
      <c r="GLQ87" s="50"/>
      <c r="GLR87" s="50"/>
      <c r="GLS87" s="50"/>
      <c r="GLT87" s="50"/>
      <c r="GLU87" s="50"/>
      <c r="GLV87" s="50"/>
      <c r="GLW87" s="50"/>
      <c r="GLX87" s="50"/>
      <c r="GLY87" s="50"/>
      <c r="GLZ87" s="50"/>
      <c r="GMA87" s="50"/>
      <c r="GMB87" s="50"/>
      <c r="GMC87" s="50"/>
      <c r="GMD87" s="50"/>
      <c r="GME87" s="50"/>
      <c r="GMF87" s="50"/>
      <c r="GMG87" s="50"/>
      <c r="GMH87" s="50"/>
      <c r="GMI87" s="50"/>
      <c r="GMJ87" s="50"/>
      <c r="GMK87" s="50"/>
      <c r="GML87" s="50"/>
      <c r="GMM87" s="50"/>
      <c r="GMN87" s="50"/>
      <c r="GMO87" s="50"/>
      <c r="GMP87" s="50"/>
      <c r="GMQ87" s="50"/>
      <c r="GMR87" s="50"/>
      <c r="GMS87" s="50"/>
      <c r="GMT87" s="50"/>
      <c r="GMU87" s="50"/>
      <c r="GMV87" s="50"/>
      <c r="GMW87" s="50"/>
      <c r="GMX87" s="50"/>
      <c r="GMY87" s="50"/>
      <c r="GMZ87" s="50"/>
      <c r="GNA87" s="50"/>
      <c r="GNB87" s="50"/>
      <c r="GNC87" s="50"/>
      <c r="GND87" s="50"/>
      <c r="GNE87" s="50"/>
      <c r="GNF87" s="50"/>
      <c r="GNG87" s="50"/>
      <c r="GNH87" s="50"/>
      <c r="GNI87" s="50"/>
      <c r="GNJ87" s="50"/>
      <c r="GNK87" s="50"/>
      <c r="GNL87" s="50"/>
      <c r="GNM87" s="50"/>
      <c r="GNN87" s="50"/>
      <c r="GNO87" s="50"/>
      <c r="GNP87" s="50"/>
      <c r="GNQ87" s="50"/>
      <c r="GNR87" s="50"/>
      <c r="GNS87" s="50"/>
      <c r="GNT87" s="50"/>
      <c r="GNU87" s="50"/>
      <c r="GNV87" s="50"/>
      <c r="GNW87" s="50"/>
      <c r="GNX87" s="50"/>
      <c r="GNY87" s="50"/>
      <c r="GNZ87" s="50"/>
      <c r="GOA87" s="50"/>
      <c r="GOB87" s="50"/>
      <c r="GOC87" s="50"/>
      <c r="GOD87" s="50"/>
      <c r="GOE87" s="50"/>
      <c r="GOF87" s="50"/>
      <c r="GOG87" s="50"/>
      <c r="GOH87" s="50"/>
      <c r="GOI87" s="50"/>
      <c r="GOJ87" s="50"/>
      <c r="GOK87" s="50"/>
      <c r="GOL87" s="50"/>
      <c r="GOM87" s="50"/>
      <c r="GON87" s="50"/>
      <c r="GOO87" s="50"/>
      <c r="GOP87" s="50"/>
      <c r="GOQ87" s="50"/>
      <c r="GOR87" s="50"/>
      <c r="GOS87" s="50"/>
      <c r="GOT87" s="50"/>
      <c r="GOU87" s="50"/>
      <c r="GOV87" s="50"/>
      <c r="GOW87" s="50"/>
      <c r="GOX87" s="50"/>
      <c r="GOY87" s="50"/>
      <c r="GOZ87" s="50"/>
      <c r="GPA87" s="50"/>
      <c r="GPB87" s="50"/>
      <c r="GPC87" s="50"/>
      <c r="GPD87" s="50"/>
      <c r="GPE87" s="50"/>
      <c r="GPF87" s="50"/>
      <c r="GPG87" s="50"/>
      <c r="GPH87" s="50"/>
      <c r="GPI87" s="50"/>
      <c r="GPJ87" s="50"/>
      <c r="GPK87" s="50"/>
      <c r="GPL87" s="50"/>
      <c r="GPM87" s="50"/>
      <c r="GPN87" s="50"/>
      <c r="GPO87" s="50"/>
      <c r="GPP87" s="50"/>
      <c r="GPQ87" s="50"/>
      <c r="GPR87" s="50"/>
      <c r="GPS87" s="50"/>
      <c r="GPT87" s="50"/>
      <c r="GPU87" s="50"/>
      <c r="GPV87" s="50"/>
      <c r="GPW87" s="50"/>
      <c r="GPX87" s="50"/>
      <c r="GPY87" s="50"/>
      <c r="GPZ87" s="50"/>
      <c r="GQA87" s="50"/>
      <c r="GQB87" s="50"/>
      <c r="GQC87" s="50"/>
      <c r="GQD87" s="50"/>
      <c r="GQE87" s="50"/>
      <c r="GQF87" s="50"/>
      <c r="GQG87" s="50"/>
      <c r="GQH87" s="50"/>
      <c r="GQI87" s="50"/>
      <c r="GQJ87" s="50"/>
      <c r="GQK87" s="50"/>
      <c r="GQL87" s="50"/>
      <c r="GQM87" s="50"/>
      <c r="GQN87" s="50"/>
      <c r="GQO87" s="50"/>
      <c r="GQP87" s="50"/>
      <c r="GQQ87" s="50"/>
      <c r="GQR87" s="50"/>
      <c r="GQS87" s="50"/>
      <c r="GQT87" s="50"/>
      <c r="GQU87" s="50"/>
      <c r="GQV87" s="50"/>
      <c r="GQW87" s="50"/>
      <c r="GQX87" s="50"/>
      <c r="GQY87" s="50"/>
      <c r="GQZ87" s="50"/>
      <c r="GRA87" s="50"/>
      <c r="GRB87" s="50"/>
      <c r="GRC87" s="50"/>
      <c r="GRD87" s="50"/>
      <c r="GRE87" s="50"/>
      <c r="GRF87" s="50"/>
      <c r="GRG87" s="50"/>
      <c r="GRH87" s="50"/>
      <c r="GRI87" s="50"/>
      <c r="GRJ87" s="50"/>
      <c r="GRK87" s="50"/>
      <c r="GRL87" s="50"/>
      <c r="GRM87" s="50"/>
      <c r="GRN87" s="50"/>
      <c r="GRO87" s="50"/>
      <c r="GRP87" s="50"/>
      <c r="GRQ87" s="50"/>
      <c r="GRR87" s="50"/>
      <c r="GRS87" s="50"/>
      <c r="GRT87" s="50"/>
      <c r="GRU87" s="50"/>
      <c r="GRV87" s="50"/>
      <c r="GRW87" s="50"/>
      <c r="GRX87" s="50"/>
      <c r="GRY87" s="50"/>
      <c r="GRZ87" s="50"/>
      <c r="GSA87" s="50"/>
      <c r="GSB87" s="50"/>
      <c r="GSC87" s="50"/>
      <c r="GSD87" s="50"/>
      <c r="GSE87" s="50"/>
      <c r="GSF87" s="50"/>
      <c r="GSG87" s="50"/>
      <c r="GSH87" s="50"/>
      <c r="GSI87" s="50"/>
      <c r="GSJ87" s="50"/>
      <c r="GSK87" s="50"/>
      <c r="GSL87" s="50"/>
      <c r="GSM87" s="50"/>
      <c r="GSN87" s="50"/>
      <c r="GSO87" s="50"/>
      <c r="GSP87" s="50"/>
      <c r="GSQ87" s="50"/>
      <c r="GSR87" s="50"/>
      <c r="GSS87" s="50"/>
      <c r="GST87" s="50"/>
      <c r="GSU87" s="50"/>
      <c r="GSV87" s="50"/>
      <c r="GSW87" s="50"/>
      <c r="GSX87" s="50"/>
      <c r="GSY87" s="50"/>
      <c r="GSZ87" s="50"/>
      <c r="GTA87" s="50"/>
      <c r="GTB87" s="50"/>
      <c r="GTC87" s="50"/>
      <c r="GTD87" s="50"/>
      <c r="GTE87" s="50"/>
      <c r="GTF87" s="50"/>
      <c r="GTG87" s="50"/>
      <c r="GTH87" s="50"/>
      <c r="GTI87" s="50"/>
      <c r="GTJ87" s="50"/>
      <c r="GTK87" s="50"/>
      <c r="GTL87" s="50"/>
      <c r="GTM87" s="50"/>
      <c r="GTN87" s="50"/>
      <c r="GTO87" s="50"/>
      <c r="GTP87" s="50"/>
      <c r="GTQ87" s="50"/>
      <c r="GTR87" s="50"/>
      <c r="GTS87" s="50"/>
      <c r="GTT87" s="50"/>
      <c r="GTU87" s="50"/>
      <c r="GTV87" s="50"/>
      <c r="GTW87" s="50"/>
      <c r="GTX87" s="50"/>
      <c r="GTY87" s="50"/>
      <c r="GTZ87" s="50"/>
      <c r="GUA87" s="50"/>
      <c r="GUB87" s="50"/>
      <c r="GUC87" s="50"/>
      <c r="GUD87" s="50"/>
      <c r="GUE87" s="50"/>
      <c r="GUF87" s="50"/>
      <c r="GUG87" s="50"/>
      <c r="GUH87" s="50"/>
      <c r="GUI87" s="50"/>
      <c r="GUJ87" s="50"/>
      <c r="GUK87" s="50"/>
      <c r="GUL87" s="50"/>
      <c r="GUM87" s="50"/>
      <c r="GUN87" s="50"/>
      <c r="GUO87" s="50"/>
      <c r="GUP87" s="50"/>
      <c r="GUQ87" s="50"/>
      <c r="GUR87" s="50"/>
      <c r="GUS87" s="50"/>
      <c r="GUT87" s="50"/>
      <c r="GUU87" s="50"/>
      <c r="GUV87" s="50"/>
      <c r="GUW87" s="50"/>
      <c r="GUX87" s="50"/>
      <c r="GUY87" s="50"/>
      <c r="GUZ87" s="50"/>
      <c r="GVA87" s="50"/>
      <c r="GVB87" s="50"/>
      <c r="GVC87" s="50"/>
      <c r="GVD87" s="50"/>
      <c r="GVE87" s="50"/>
      <c r="GVF87" s="50"/>
      <c r="GVG87" s="50"/>
      <c r="GVH87" s="50"/>
      <c r="GVI87" s="50"/>
      <c r="GVJ87" s="50"/>
      <c r="GVK87" s="50"/>
      <c r="GVL87" s="50"/>
      <c r="GVM87" s="50"/>
      <c r="GVN87" s="50"/>
      <c r="GVO87" s="50"/>
      <c r="GVP87" s="50"/>
      <c r="GVQ87" s="50"/>
      <c r="GVR87" s="50"/>
      <c r="GVS87" s="50"/>
      <c r="GVT87" s="50"/>
      <c r="GVU87" s="50"/>
      <c r="GVV87" s="50"/>
      <c r="GVW87" s="50"/>
      <c r="GVX87" s="50"/>
      <c r="GVY87" s="50"/>
      <c r="GVZ87" s="50"/>
      <c r="GWA87" s="50"/>
      <c r="GWB87" s="50"/>
      <c r="GWC87" s="50"/>
      <c r="GWD87" s="50"/>
      <c r="GWE87" s="50"/>
      <c r="GWF87" s="50"/>
      <c r="GWG87" s="50"/>
      <c r="GWH87" s="50"/>
      <c r="GWI87" s="50"/>
      <c r="GWJ87" s="50"/>
      <c r="GWK87" s="50"/>
      <c r="GWL87" s="50"/>
      <c r="GWM87" s="50"/>
      <c r="GWN87" s="50"/>
      <c r="GWO87" s="50"/>
      <c r="GWP87" s="50"/>
      <c r="GWQ87" s="50"/>
      <c r="GWR87" s="50"/>
      <c r="GWS87" s="50"/>
      <c r="GWT87" s="50"/>
      <c r="GWU87" s="50"/>
      <c r="GWV87" s="50"/>
      <c r="GWW87" s="50"/>
      <c r="GWX87" s="50"/>
      <c r="GWY87" s="50"/>
      <c r="GWZ87" s="50"/>
      <c r="GXA87" s="50"/>
      <c r="GXB87" s="50"/>
      <c r="GXC87" s="50"/>
      <c r="GXD87" s="50"/>
      <c r="GXE87" s="50"/>
      <c r="GXF87" s="50"/>
      <c r="GXG87" s="50"/>
      <c r="GXH87" s="50"/>
      <c r="GXI87" s="50"/>
      <c r="GXJ87" s="50"/>
      <c r="GXK87" s="50"/>
      <c r="GXL87" s="50"/>
      <c r="GXM87" s="50"/>
      <c r="GXN87" s="50"/>
      <c r="GXO87" s="50"/>
      <c r="GXP87" s="50"/>
      <c r="GXQ87" s="50"/>
      <c r="GXR87" s="50"/>
      <c r="GXS87" s="50"/>
      <c r="GXT87" s="50"/>
      <c r="GXU87" s="50"/>
      <c r="GXV87" s="50"/>
      <c r="GXW87" s="50"/>
      <c r="GXX87" s="50"/>
      <c r="GXY87" s="50"/>
      <c r="GXZ87" s="50"/>
      <c r="GYA87" s="50"/>
      <c r="GYB87" s="50"/>
      <c r="GYC87" s="50"/>
      <c r="GYD87" s="50"/>
      <c r="GYE87" s="50"/>
      <c r="GYF87" s="50"/>
      <c r="GYG87" s="50"/>
      <c r="GYH87" s="50"/>
      <c r="GYI87" s="50"/>
      <c r="GYJ87" s="50"/>
      <c r="GYK87" s="50"/>
      <c r="GYL87" s="50"/>
      <c r="GYM87" s="50"/>
      <c r="GYN87" s="50"/>
      <c r="GYO87" s="50"/>
      <c r="GYP87" s="50"/>
      <c r="GYQ87" s="50"/>
      <c r="GYR87" s="50"/>
      <c r="GYS87" s="50"/>
      <c r="GYT87" s="50"/>
      <c r="GYU87" s="50"/>
      <c r="GYV87" s="50"/>
      <c r="GYW87" s="50"/>
      <c r="GYX87" s="50"/>
      <c r="GYY87" s="50"/>
      <c r="GYZ87" s="50"/>
      <c r="GZA87" s="50"/>
      <c r="GZB87" s="50"/>
      <c r="GZC87" s="50"/>
      <c r="GZD87" s="50"/>
      <c r="GZE87" s="50"/>
      <c r="GZF87" s="50"/>
      <c r="GZG87" s="50"/>
      <c r="GZH87" s="50"/>
      <c r="GZI87" s="50"/>
      <c r="GZJ87" s="50"/>
      <c r="GZK87" s="50"/>
      <c r="GZL87" s="50"/>
      <c r="GZM87" s="50"/>
      <c r="GZN87" s="50"/>
      <c r="GZO87" s="50"/>
      <c r="GZP87" s="50"/>
      <c r="GZQ87" s="50"/>
      <c r="GZR87" s="50"/>
      <c r="GZS87" s="50"/>
      <c r="GZT87" s="50"/>
      <c r="GZU87" s="50"/>
      <c r="GZV87" s="50"/>
      <c r="GZW87" s="50"/>
      <c r="GZX87" s="50"/>
      <c r="GZY87" s="50"/>
      <c r="GZZ87" s="50"/>
      <c r="HAA87" s="50"/>
      <c r="HAB87" s="50"/>
      <c r="HAC87" s="50"/>
      <c r="HAD87" s="50"/>
      <c r="HAE87" s="50"/>
      <c r="HAF87" s="50"/>
      <c r="HAG87" s="50"/>
      <c r="HAH87" s="50"/>
      <c r="HAI87" s="50"/>
      <c r="HAJ87" s="50"/>
      <c r="HAK87" s="50"/>
      <c r="HAL87" s="50"/>
      <c r="HAM87" s="50"/>
      <c r="HAN87" s="50"/>
      <c r="HAO87" s="50"/>
      <c r="HAP87" s="50"/>
      <c r="HAQ87" s="50"/>
      <c r="HAR87" s="50"/>
      <c r="HAS87" s="50"/>
      <c r="HAT87" s="50"/>
      <c r="HAU87" s="50"/>
      <c r="HAV87" s="50"/>
      <c r="HAW87" s="50"/>
      <c r="HAX87" s="50"/>
      <c r="HAY87" s="50"/>
      <c r="HAZ87" s="50"/>
      <c r="HBA87" s="50"/>
      <c r="HBB87" s="50"/>
      <c r="HBC87" s="50"/>
      <c r="HBD87" s="50"/>
      <c r="HBE87" s="50"/>
      <c r="HBF87" s="50"/>
      <c r="HBG87" s="50"/>
      <c r="HBH87" s="50"/>
      <c r="HBI87" s="50"/>
      <c r="HBJ87" s="50"/>
      <c r="HBK87" s="50"/>
      <c r="HBL87" s="50"/>
      <c r="HBM87" s="50"/>
      <c r="HBN87" s="50"/>
      <c r="HBO87" s="50"/>
      <c r="HBP87" s="50"/>
      <c r="HBQ87" s="50"/>
      <c r="HBR87" s="50"/>
      <c r="HBS87" s="50"/>
      <c r="HBT87" s="50"/>
      <c r="HBU87" s="50"/>
      <c r="HBV87" s="50"/>
      <c r="HBW87" s="50"/>
      <c r="HBX87" s="50"/>
      <c r="HBY87" s="50"/>
      <c r="HBZ87" s="50"/>
      <c r="HCA87" s="50"/>
      <c r="HCB87" s="50"/>
      <c r="HCC87" s="50"/>
      <c r="HCD87" s="50"/>
      <c r="HCE87" s="50"/>
      <c r="HCF87" s="50"/>
      <c r="HCG87" s="50"/>
      <c r="HCH87" s="50"/>
      <c r="HCI87" s="50"/>
      <c r="HCJ87" s="50"/>
      <c r="HCK87" s="50"/>
      <c r="HCL87" s="50"/>
      <c r="HCM87" s="50"/>
      <c r="HCN87" s="50"/>
      <c r="HCO87" s="50"/>
      <c r="HCP87" s="50"/>
      <c r="HCQ87" s="50"/>
      <c r="HCR87" s="50"/>
      <c r="HCS87" s="50"/>
      <c r="HCT87" s="50"/>
      <c r="HCU87" s="50"/>
      <c r="HCV87" s="50"/>
      <c r="HCW87" s="50"/>
      <c r="HCX87" s="50"/>
      <c r="HCY87" s="50"/>
      <c r="HCZ87" s="50"/>
      <c r="HDA87" s="50"/>
      <c r="HDB87" s="50"/>
      <c r="HDC87" s="50"/>
      <c r="HDD87" s="50"/>
      <c r="HDE87" s="50"/>
      <c r="HDF87" s="50"/>
      <c r="HDG87" s="50"/>
      <c r="HDH87" s="50"/>
      <c r="HDI87" s="50"/>
      <c r="HDJ87" s="50"/>
      <c r="HDK87" s="50"/>
      <c r="HDL87" s="50"/>
      <c r="HDM87" s="50"/>
      <c r="HDN87" s="50"/>
      <c r="HDO87" s="50"/>
      <c r="HDP87" s="50"/>
      <c r="HDQ87" s="50"/>
      <c r="HDR87" s="50"/>
      <c r="HDS87" s="50"/>
      <c r="HDT87" s="50"/>
      <c r="HDU87" s="50"/>
      <c r="HDV87" s="50"/>
      <c r="HDW87" s="50"/>
      <c r="HDX87" s="50"/>
      <c r="HDY87" s="50"/>
      <c r="HDZ87" s="50"/>
      <c r="HEA87" s="50"/>
      <c r="HEB87" s="50"/>
      <c r="HEC87" s="50"/>
      <c r="HED87" s="50"/>
      <c r="HEE87" s="50"/>
      <c r="HEF87" s="50"/>
      <c r="HEG87" s="50"/>
      <c r="HEH87" s="50"/>
      <c r="HEI87" s="50"/>
      <c r="HEJ87" s="50"/>
      <c r="HEK87" s="50"/>
      <c r="HEL87" s="50"/>
      <c r="HEM87" s="50"/>
      <c r="HEN87" s="50"/>
      <c r="HEO87" s="50"/>
      <c r="HEP87" s="50"/>
      <c r="HEQ87" s="50"/>
      <c r="HER87" s="50"/>
      <c r="HES87" s="50"/>
      <c r="HET87" s="50"/>
      <c r="HEU87" s="50"/>
      <c r="HEV87" s="50"/>
      <c r="HEW87" s="50"/>
      <c r="HEX87" s="50"/>
      <c r="HEY87" s="50"/>
      <c r="HEZ87" s="50"/>
      <c r="HFA87" s="50"/>
      <c r="HFB87" s="50"/>
      <c r="HFC87" s="50"/>
      <c r="HFD87" s="50"/>
      <c r="HFE87" s="50"/>
      <c r="HFF87" s="50"/>
      <c r="HFG87" s="50"/>
      <c r="HFH87" s="50"/>
      <c r="HFI87" s="50"/>
      <c r="HFJ87" s="50"/>
      <c r="HFK87" s="50"/>
      <c r="HFL87" s="50"/>
      <c r="HFM87" s="50"/>
      <c r="HFN87" s="50"/>
      <c r="HFO87" s="50"/>
      <c r="HFP87" s="50"/>
      <c r="HFQ87" s="50"/>
      <c r="HFR87" s="50"/>
      <c r="HFS87" s="50"/>
      <c r="HFT87" s="50"/>
      <c r="HFU87" s="50"/>
      <c r="HFV87" s="50"/>
      <c r="HFW87" s="50"/>
      <c r="HFX87" s="50"/>
      <c r="HFY87" s="50"/>
      <c r="HFZ87" s="50"/>
      <c r="HGA87" s="50"/>
      <c r="HGB87" s="50"/>
      <c r="HGC87" s="50"/>
      <c r="HGD87" s="50"/>
      <c r="HGE87" s="50"/>
      <c r="HGF87" s="50"/>
      <c r="HGG87" s="50"/>
      <c r="HGH87" s="50"/>
      <c r="HGI87" s="50"/>
      <c r="HGJ87" s="50"/>
      <c r="HGK87" s="50"/>
      <c r="HGL87" s="50"/>
      <c r="HGM87" s="50"/>
      <c r="HGN87" s="50"/>
      <c r="HGO87" s="50"/>
      <c r="HGP87" s="50"/>
      <c r="HGQ87" s="50"/>
      <c r="HGR87" s="50"/>
      <c r="HGS87" s="50"/>
      <c r="HGT87" s="50"/>
      <c r="HGU87" s="50"/>
      <c r="HGV87" s="50"/>
      <c r="HGW87" s="50"/>
      <c r="HGX87" s="50"/>
      <c r="HGY87" s="50"/>
      <c r="HGZ87" s="50"/>
      <c r="HHA87" s="50"/>
      <c r="HHB87" s="50"/>
      <c r="HHC87" s="50"/>
      <c r="HHD87" s="50"/>
      <c r="HHE87" s="50"/>
      <c r="HHF87" s="50"/>
      <c r="HHG87" s="50"/>
      <c r="HHH87" s="50"/>
      <c r="HHI87" s="50"/>
      <c r="HHJ87" s="50"/>
      <c r="HHK87" s="50"/>
      <c r="HHL87" s="50"/>
      <c r="HHM87" s="50"/>
      <c r="HHN87" s="50"/>
      <c r="HHO87" s="50"/>
      <c r="HHP87" s="50"/>
      <c r="HHQ87" s="50"/>
      <c r="HHR87" s="50"/>
      <c r="HHS87" s="50"/>
      <c r="HHT87" s="50"/>
      <c r="HHU87" s="50"/>
      <c r="HHV87" s="50"/>
      <c r="HHW87" s="50"/>
      <c r="HHX87" s="50"/>
      <c r="HHY87" s="50"/>
      <c r="HHZ87" s="50"/>
      <c r="HIA87" s="50"/>
      <c r="HIB87" s="50"/>
      <c r="HIC87" s="50"/>
      <c r="HID87" s="50"/>
      <c r="HIE87" s="50"/>
      <c r="HIF87" s="50"/>
      <c r="HIG87" s="50"/>
      <c r="HIH87" s="50"/>
      <c r="HII87" s="50"/>
      <c r="HIJ87" s="50"/>
      <c r="HIK87" s="50"/>
      <c r="HIL87" s="50"/>
      <c r="HIM87" s="50"/>
      <c r="HIN87" s="50"/>
      <c r="HIO87" s="50"/>
      <c r="HIP87" s="50"/>
      <c r="HIQ87" s="50"/>
      <c r="HIR87" s="50"/>
      <c r="HIS87" s="50"/>
      <c r="HIT87" s="50"/>
      <c r="HIU87" s="50"/>
      <c r="HIV87" s="50"/>
      <c r="HIW87" s="50"/>
      <c r="HIX87" s="50"/>
      <c r="HIY87" s="50"/>
      <c r="HIZ87" s="50"/>
      <c r="HJA87" s="50"/>
      <c r="HJB87" s="50"/>
      <c r="HJC87" s="50"/>
      <c r="HJD87" s="50"/>
      <c r="HJE87" s="50"/>
      <c r="HJF87" s="50"/>
      <c r="HJG87" s="50"/>
      <c r="HJH87" s="50"/>
      <c r="HJI87" s="50"/>
      <c r="HJJ87" s="50"/>
      <c r="HJK87" s="50"/>
      <c r="HJL87" s="50"/>
      <c r="HJM87" s="50"/>
      <c r="HJN87" s="50"/>
      <c r="HJO87" s="50"/>
      <c r="HJP87" s="50"/>
      <c r="HJQ87" s="50"/>
      <c r="HJR87" s="50"/>
      <c r="HJS87" s="50"/>
      <c r="HJT87" s="50"/>
      <c r="HJU87" s="50"/>
      <c r="HJV87" s="50"/>
      <c r="HJW87" s="50"/>
      <c r="HJX87" s="50"/>
      <c r="HJY87" s="50"/>
      <c r="HJZ87" s="50"/>
      <c r="HKA87" s="50"/>
      <c r="HKB87" s="50"/>
      <c r="HKC87" s="50"/>
      <c r="HKD87" s="50"/>
      <c r="HKE87" s="50"/>
      <c r="HKF87" s="50"/>
      <c r="HKG87" s="50"/>
      <c r="HKH87" s="50"/>
      <c r="HKI87" s="50"/>
      <c r="HKJ87" s="50"/>
      <c r="HKK87" s="50"/>
      <c r="HKL87" s="50"/>
      <c r="HKM87" s="50"/>
      <c r="HKN87" s="50"/>
      <c r="HKO87" s="50"/>
      <c r="HKP87" s="50"/>
      <c r="HKQ87" s="50"/>
      <c r="HKR87" s="50"/>
      <c r="HKS87" s="50"/>
      <c r="HKT87" s="50"/>
      <c r="HKU87" s="50"/>
      <c r="HKV87" s="50"/>
      <c r="HKW87" s="50"/>
      <c r="HKX87" s="50"/>
      <c r="HKY87" s="50"/>
      <c r="HKZ87" s="50"/>
      <c r="HLA87" s="50"/>
      <c r="HLB87" s="50"/>
      <c r="HLC87" s="50"/>
      <c r="HLD87" s="50"/>
      <c r="HLE87" s="50"/>
      <c r="HLF87" s="50"/>
      <c r="HLG87" s="50"/>
      <c r="HLH87" s="50"/>
      <c r="HLI87" s="50"/>
      <c r="HLJ87" s="50"/>
      <c r="HLK87" s="50"/>
      <c r="HLL87" s="50"/>
      <c r="HLM87" s="50"/>
      <c r="HLN87" s="50"/>
      <c r="HLO87" s="50"/>
      <c r="HLP87" s="50"/>
      <c r="HLQ87" s="50"/>
      <c r="HLR87" s="50"/>
      <c r="HLS87" s="50"/>
      <c r="HLT87" s="50"/>
      <c r="HLU87" s="50"/>
      <c r="HLV87" s="50"/>
      <c r="HLW87" s="50"/>
      <c r="HLX87" s="50"/>
      <c r="HLY87" s="50"/>
      <c r="HLZ87" s="50"/>
      <c r="HMA87" s="50"/>
      <c r="HMB87" s="50"/>
      <c r="HMC87" s="50"/>
      <c r="HMD87" s="50"/>
      <c r="HME87" s="50"/>
      <c r="HMF87" s="50"/>
      <c r="HMG87" s="50"/>
      <c r="HMH87" s="50"/>
      <c r="HMI87" s="50"/>
      <c r="HMJ87" s="50"/>
      <c r="HMK87" s="50"/>
      <c r="HML87" s="50"/>
      <c r="HMM87" s="50"/>
      <c r="HMN87" s="50"/>
      <c r="HMO87" s="50"/>
      <c r="HMP87" s="50"/>
      <c r="HMQ87" s="50"/>
      <c r="HMR87" s="50"/>
      <c r="HMS87" s="50"/>
      <c r="HMT87" s="50"/>
      <c r="HMU87" s="50"/>
      <c r="HMV87" s="50"/>
      <c r="HMW87" s="50"/>
      <c r="HMX87" s="50"/>
      <c r="HMY87" s="50"/>
      <c r="HMZ87" s="50"/>
      <c r="HNA87" s="50"/>
      <c r="HNB87" s="50"/>
      <c r="HNC87" s="50"/>
      <c r="HND87" s="50"/>
      <c r="HNE87" s="50"/>
      <c r="HNF87" s="50"/>
      <c r="HNG87" s="50"/>
      <c r="HNH87" s="50"/>
      <c r="HNI87" s="50"/>
      <c r="HNJ87" s="50"/>
      <c r="HNK87" s="50"/>
      <c r="HNL87" s="50"/>
      <c r="HNM87" s="50"/>
      <c r="HNN87" s="50"/>
      <c r="HNO87" s="50"/>
      <c r="HNP87" s="50"/>
      <c r="HNQ87" s="50"/>
      <c r="HNR87" s="50"/>
      <c r="HNS87" s="50"/>
      <c r="HNT87" s="50"/>
      <c r="HNU87" s="50"/>
      <c r="HNV87" s="50"/>
      <c r="HNW87" s="50"/>
      <c r="HNX87" s="50"/>
      <c r="HNY87" s="50"/>
      <c r="HNZ87" s="50"/>
      <c r="HOA87" s="50"/>
      <c r="HOB87" s="50"/>
      <c r="HOC87" s="50"/>
      <c r="HOD87" s="50"/>
      <c r="HOE87" s="50"/>
      <c r="HOF87" s="50"/>
      <c r="HOG87" s="50"/>
      <c r="HOH87" s="50"/>
      <c r="HOI87" s="50"/>
      <c r="HOJ87" s="50"/>
      <c r="HOK87" s="50"/>
      <c r="HOL87" s="50"/>
      <c r="HOM87" s="50"/>
      <c r="HON87" s="50"/>
      <c r="HOO87" s="50"/>
      <c r="HOP87" s="50"/>
      <c r="HOQ87" s="50"/>
      <c r="HOR87" s="50"/>
      <c r="HOS87" s="50"/>
      <c r="HOT87" s="50"/>
      <c r="HOU87" s="50"/>
      <c r="HOV87" s="50"/>
      <c r="HOW87" s="50"/>
      <c r="HOX87" s="50"/>
      <c r="HOY87" s="50"/>
      <c r="HOZ87" s="50"/>
      <c r="HPA87" s="50"/>
      <c r="HPB87" s="50"/>
      <c r="HPC87" s="50"/>
      <c r="HPD87" s="50"/>
      <c r="HPE87" s="50"/>
      <c r="HPF87" s="50"/>
      <c r="HPG87" s="50"/>
      <c r="HPH87" s="50"/>
      <c r="HPI87" s="50"/>
      <c r="HPJ87" s="50"/>
      <c r="HPK87" s="50"/>
      <c r="HPL87" s="50"/>
      <c r="HPM87" s="50"/>
      <c r="HPN87" s="50"/>
      <c r="HPO87" s="50"/>
      <c r="HPP87" s="50"/>
      <c r="HPQ87" s="50"/>
      <c r="HPR87" s="50"/>
      <c r="HPS87" s="50"/>
      <c r="HPT87" s="50"/>
      <c r="HPU87" s="50"/>
      <c r="HPV87" s="50"/>
      <c r="HPW87" s="50"/>
      <c r="HPX87" s="50"/>
      <c r="HPY87" s="50"/>
      <c r="HPZ87" s="50"/>
      <c r="HQA87" s="50"/>
      <c r="HQB87" s="50"/>
      <c r="HQC87" s="50"/>
      <c r="HQD87" s="50"/>
      <c r="HQE87" s="50"/>
      <c r="HQF87" s="50"/>
      <c r="HQG87" s="50"/>
      <c r="HQH87" s="50"/>
      <c r="HQI87" s="50"/>
      <c r="HQJ87" s="50"/>
      <c r="HQK87" s="50"/>
      <c r="HQL87" s="50"/>
      <c r="HQM87" s="50"/>
      <c r="HQN87" s="50"/>
      <c r="HQO87" s="50"/>
      <c r="HQP87" s="50"/>
      <c r="HQQ87" s="50"/>
      <c r="HQR87" s="50"/>
      <c r="HQS87" s="50"/>
      <c r="HQT87" s="50"/>
      <c r="HQU87" s="50"/>
      <c r="HQV87" s="50"/>
      <c r="HQW87" s="50"/>
      <c r="HQX87" s="50"/>
      <c r="HQY87" s="50"/>
      <c r="HQZ87" s="50"/>
      <c r="HRA87" s="50"/>
      <c r="HRB87" s="50"/>
      <c r="HRC87" s="50"/>
      <c r="HRD87" s="50"/>
      <c r="HRE87" s="50"/>
      <c r="HRF87" s="50"/>
      <c r="HRG87" s="50"/>
      <c r="HRH87" s="50"/>
      <c r="HRI87" s="50"/>
      <c r="HRJ87" s="50"/>
      <c r="HRK87" s="50"/>
      <c r="HRL87" s="50"/>
      <c r="HRM87" s="50"/>
      <c r="HRN87" s="50"/>
      <c r="HRO87" s="50"/>
      <c r="HRP87" s="50"/>
      <c r="HRQ87" s="50"/>
      <c r="HRR87" s="50"/>
      <c r="HRS87" s="50"/>
      <c r="HRT87" s="50"/>
      <c r="HRU87" s="50"/>
      <c r="HRV87" s="50"/>
      <c r="HRW87" s="50"/>
      <c r="HRX87" s="50"/>
      <c r="HRY87" s="50"/>
      <c r="HRZ87" s="50"/>
      <c r="HSA87" s="50"/>
      <c r="HSB87" s="50"/>
      <c r="HSC87" s="50"/>
      <c r="HSD87" s="50"/>
      <c r="HSE87" s="50"/>
      <c r="HSF87" s="50"/>
      <c r="HSG87" s="50"/>
      <c r="HSH87" s="50"/>
      <c r="HSI87" s="50"/>
      <c r="HSJ87" s="50"/>
      <c r="HSK87" s="50"/>
      <c r="HSL87" s="50"/>
      <c r="HSM87" s="50"/>
      <c r="HSN87" s="50"/>
      <c r="HSO87" s="50"/>
      <c r="HSP87" s="50"/>
      <c r="HSQ87" s="50"/>
      <c r="HSR87" s="50"/>
      <c r="HSS87" s="50"/>
      <c r="HST87" s="50"/>
      <c r="HSU87" s="50"/>
      <c r="HSV87" s="50"/>
      <c r="HSW87" s="50"/>
      <c r="HSX87" s="50"/>
      <c r="HSY87" s="50"/>
      <c r="HSZ87" s="50"/>
      <c r="HTA87" s="50"/>
      <c r="HTB87" s="50"/>
      <c r="HTC87" s="50"/>
      <c r="HTD87" s="50"/>
      <c r="HTE87" s="50"/>
      <c r="HTF87" s="50"/>
      <c r="HTG87" s="50"/>
      <c r="HTH87" s="50"/>
      <c r="HTI87" s="50"/>
      <c r="HTJ87" s="50"/>
      <c r="HTK87" s="50"/>
      <c r="HTL87" s="50"/>
      <c r="HTM87" s="50"/>
      <c r="HTN87" s="50"/>
      <c r="HTO87" s="50"/>
      <c r="HTP87" s="50"/>
      <c r="HTQ87" s="50"/>
      <c r="HTR87" s="50"/>
      <c r="HTS87" s="50"/>
      <c r="HTT87" s="50"/>
      <c r="HTU87" s="50"/>
      <c r="HTV87" s="50"/>
      <c r="HTW87" s="50"/>
      <c r="HTX87" s="50"/>
      <c r="HTY87" s="50"/>
      <c r="HTZ87" s="50"/>
      <c r="HUA87" s="50"/>
      <c r="HUB87" s="50"/>
      <c r="HUC87" s="50"/>
      <c r="HUD87" s="50"/>
      <c r="HUE87" s="50"/>
      <c r="HUF87" s="50"/>
      <c r="HUG87" s="50"/>
      <c r="HUH87" s="50"/>
      <c r="HUI87" s="50"/>
      <c r="HUJ87" s="50"/>
      <c r="HUK87" s="50"/>
      <c r="HUL87" s="50"/>
      <c r="HUM87" s="50"/>
      <c r="HUN87" s="50"/>
      <c r="HUO87" s="50"/>
      <c r="HUP87" s="50"/>
      <c r="HUQ87" s="50"/>
      <c r="HUR87" s="50"/>
      <c r="HUS87" s="50"/>
      <c r="HUT87" s="50"/>
      <c r="HUU87" s="50"/>
      <c r="HUV87" s="50"/>
      <c r="HUW87" s="50"/>
      <c r="HUX87" s="50"/>
      <c r="HUY87" s="50"/>
      <c r="HUZ87" s="50"/>
      <c r="HVA87" s="50"/>
      <c r="HVB87" s="50"/>
      <c r="HVC87" s="50"/>
      <c r="HVD87" s="50"/>
      <c r="HVE87" s="50"/>
      <c r="HVF87" s="50"/>
      <c r="HVG87" s="50"/>
      <c r="HVH87" s="50"/>
      <c r="HVI87" s="50"/>
      <c r="HVJ87" s="50"/>
      <c r="HVK87" s="50"/>
      <c r="HVL87" s="50"/>
      <c r="HVM87" s="50"/>
      <c r="HVN87" s="50"/>
      <c r="HVO87" s="50"/>
      <c r="HVP87" s="50"/>
      <c r="HVQ87" s="50"/>
      <c r="HVR87" s="50"/>
      <c r="HVS87" s="50"/>
      <c r="HVT87" s="50"/>
      <c r="HVU87" s="50"/>
      <c r="HVV87" s="50"/>
      <c r="HVW87" s="50"/>
      <c r="HVX87" s="50"/>
      <c r="HVY87" s="50"/>
      <c r="HVZ87" s="50"/>
      <c r="HWA87" s="50"/>
      <c r="HWB87" s="50"/>
      <c r="HWC87" s="50"/>
      <c r="HWD87" s="50"/>
      <c r="HWE87" s="50"/>
      <c r="HWF87" s="50"/>
      <c r="HWG87" s="50"/>
      <c r="HWH87" s="50"/>
      <c r="HWI87" s="50"/>
      <c r="HWJ87" s="50"/>
      <c r="HWK87" s="50"/>
      <c r="HWL87" s="50"/>
      <c r="HWM87" s="50"/>
      <c r="HWN87" s="50"/>
      <c r="HWO87" s="50"/>
      <c r="HWP87" s="50"/>
      <c r="HWQ87" s="50"/>
      <c r="HWR87" s="50"/>
      <c r="HWS87" s="50"/>
      <c r="HWT87" s="50"/>
      <c r="HWU87" s="50"/>
      <c r="HWV87" s="50"/>
      <c r="HWW87" s="50"/>
      <c r="HWX87" s="50"/>
      <c r="HWY87" s="50"/>
      <c r="HWZ87" s="50"/>
      <c r="HXA87" s="50"/>
      <c r="HXB87" s="50"/>
      <c r="HXC87" s="50"/>
      <c r="HXD87" s="50"/>
      <c r="HXE87" s="50"/>
      <c r="HXF87" s="50"/>
      <c r="HXG87" s="50"/>
      <c r="HXH87" s="50"/>
      <c r="HXI87" s="50"/>
      <c r="HXJ87" s="50"/>
      <c r="HXK87" s="50"/>
      <c r="HXL87" s="50"/>
      <c r="HXM87" s="50"/>
      <c r="HXN87" s="50"/>
      <c r="HXO87" s="50"/>
      <c r="HXP87" s="50"/>
      <c r="HXQ87" s="50"/>
      <c r="HXR87" s="50"/>
      <c r="HXS87" s="50"/>
      <c r="HXT87" s="50"/>
      <c r="HXU87" s="50"/>
      <c r="HXV87" s="50"/>
      <c r="HXW87" s="50"/>
      <c r="HXX87" s="50"/>
      <c r="HXY87" s="50"/>
      <c r="HXZ87" s="50"/>
      <c r="HYA87" s="50"/>
      <c r="HYB87" s="50"/>
      <c r="HYC87" s="50"/>
      <c r="HYD87" s="50"/>
      <c r="HYE87" s="50"/>
      <c r="HYF87" s="50"/>
      <c r="HYG87" s="50"/>
      <c r="HYH87" s="50"/>
      <c r="HYI87" s="50"/>
      <c r="HYJ87" s="50"/>
      <c r="HYK87" s="50"/>
      <c r="HYL87" s="50"/>
      <c r="HYM87" s="50"/>
      <c r="HYN87" s="50"/>
      <c r="HYO87" s="50"/>
      <c r="HYP87" s="50"/>
      <c r="HYQ87" s="50"/>
      <c r="HYR87" s="50"/>
      <c r="HYS87" s="50"/>
      <c r="HYT87" s="50"/>
      <c r="HYU87" s="50"/>
      <c r="HYV87" s="50"/>
      <c r="HYW87" s="50"/>
      <c r="HYX87" s="50"/>
      <c r="HYY87" s="50"/>
      <c r="HYZ87" s="50"/>
      <c r="HZA87" s="50"/>
      <c r="HZB87" s="50"/>
      <c r="HZC87" s="50"/>
      <c r="HZD87" s="50"/>
      <c r="HZE87" s="50"/>
      <c r="HZF87" s="50"/>
      <c r="HZG87" s="50"/>
      <c r="HZH87" s="50"/>
      <c r="HZI87" s="50"/>
      <c r="HZJ87" s="50"/>
      <c r="HZK87" s="50"/>
      <c r="HZL87" s="50"/>
      <c r="HZM87" s="50"/>
      <c r="HZN87" s="50"/>
      <c r="HZO87" s="50"/>
      <c r="HZP87" s="50"/>
      <c r="HZQ87" s="50"/>
      <c r="HZR87" s="50"/>
      <c r="HZS87" s="50"/>
      <c r="HZT87" s="50"/>
      <c r="HZU87" s="50"/>
      <c r="HZV87" s="50"/>
      <c r="HZW87" s="50"/>
      <c r="HZX87" s="50"/>
      <c r="HZY87" s="50"/>
      <c r="HZZ87" s="50"/>
      <c r="IAA87" s="50"/>
      <c r="IAB87" s="50"/>
      <c r="IAC87" s="50"/>
      <c r="IAD87" s="50"/>
      <c r="IAE87" s="50"/>
      <c r="IAF87" s="50"/>
      <c r="IAG87" s="50"/>
      <c r="IAH87" s="50"/>
      <c r="IAI87" s="50"/>
      <c r="IAJ87" s="50"/>
      <c r="IAK87" s="50"/>
      <c r="IAL87" s="50"/>
      <c r="IAM87" s="50"/>
      <c r="IAN87" s="50"/>
      <c r="IAO87" s="50"/>
      <c r="IAP87" s="50"/>
      <c r="IAQ87" s="50"/>
      <c r="IAR87" s="50"/>
      <c r="IAS87" s="50"/>
      <c r="IAT87" s="50"/>
      <c r="IAU87" s="50"/>
      <c r="IAV87" s="50"/>
      <c r="IAW87" s="50"/>
      <c r="IAX87" s="50"/>
      <c r="IAY87" s="50"/>
      <c r="IAZ87" s="50"/>
      <c r="IBA87" s="50"/>
      <c r="IBB87" s="50"/>
      <c r="IBC87" s="50"/>
      <c r="IBD87" s="50"/>
      <c r="IBE87" s="50"/>
      <c r="IBF87" s="50"/>
      <c r="IBG87" s="50"/>
      <c r="IBH87" s="50"/>
      <c r="IBI87" s="50"/>
      <c r="IBJ87" s="50"/>
      <c r="IBK87" s="50"/>
      <c r="IBL87" s="50"/>
      <c r="IBM87" s="50"/>
      <c r="IBN87" s="50"/>
      <c r="IBO87" s="50"/>
      <c r="IBP87" s="50"/>
      <c r="IBQ87" s="50"/>
      <c r="IBR87" s="50"/>
      <c r="IBS87" s="50"/>
      <c r="IBT87" s="50"/>
      <c r="IBU87" s="50"/>
      <c r="IBV87" s="50"/>
      <c r="IBW87" s="50"/>
      <c r="IBX87" s="50"/>
      <c r="IBY87" s="50"/>
      <c r="IBZ87" s="50"/>
      <c r="ICA87" s="50"/>
      <c r="ICB87" s="50"/>
      <c r="ICC87" s="50"/>
      <c r="ICD87" s="50"/>
      <c r="ICE87" s="50"/>
      <c r="ICF87" s="50"/>
      <c r="ICG87" s="50"/>
      <c r="ICH87" s="50"/>
      <c r="ICI87" s="50"/>
      <c r="ICJ87" s="50"/>
      <c r="ICK87" s="50"/>
      <c r="ICL87" s="50"/>
      <c r="ICM87" s="50"/>
      <c r="ICN87" s="50"/>
      <c r="ICO87" s="50"/>
      <c r="ICP87" s="50"/>
      <c r="ICQ87" s="50"/>
      <c r="ICR87" s="50"/>
      <c r="ICS87" s="50"/>
      <c r="ICT87" s="50"/>
      <c r="ICU87" s="50"/>
      <c r="ICV87" s="50"/>
      <c r="ICW87" s="50"/>
      <c r="ICX87" s="50"/>
      <c r="ICY87" s="50"/>
      <c r="ICZ87" s="50"/>
      <c r="IDA87" s="50"/>
      <c r="IDB87" s="50"/>
      <c r="IDC87" s="50"/>
      <c r="IDD87" s="50"/>
      <c r="IDE87" s="50"/>
      <c r="IDF87" s="50"/>
      <c r="IDG87" s="50"/>
      <c r="IDH87" s="50"/>
      <c r="IDI87" s="50"/>
      <c r="IDJ87" s="50"/>
      <c r="IDK87" s="50"/>
      <c r="IDL87" s="50"/>
      <c r="IDM87" s="50"/>
      <c r="IDN87" s="50"/>
      <c r="IDO87" s="50"/>
      <c r="IDP87" s="50"/>
      <c r="IDQ87" s="50"/>
      <c r="IDR87" s="50"/>
      <c r="IDS87" s="50"/>
      <c r="IDT87" s="50"/>
      <c r="IDU87" s="50"/>
      <c r="IDV87" s="50"/>
      <c r="IDW87" s="50"/>
      <c r="IDX87" s="50"/>
      <c r="IDY87" s="50"/>
      <c r="IDZ87" s="50"/>
      <c r="IEA87" s="50"/>
      <c r="IEB87" s="50"/>
      <c r="IEC87" s="50"/>
      <c r="IED87" s="50"/>
      <c r="IEE87" s="50"/>
      <c r="IEF87" s="50"/>
      <c r="IEG87" s="50"/>
      <c r="IEH87" s="50"/>
      <c r="IEI87" s="50"/>
      <c r="IEJ87" s="50"/>
      <c r="IEK87" s="50"/>
      <c r="IEL87" s="50"/>
      <c r="IEM87" s="50"/>
      <c r="IEN87" s="50"/>
      <c r="IEO87" s="50"/>
      <c r="IEP87" s="50"/>
      <c r="IEQ87" s="50"/>
      <c r="IER87" s="50"/>
      <c r="IES87" s="50"/>
      <c r="IET87" s="50"/>
      <c r="IEU87" s="50"/>
      <c r="IEV87" s="50"/>
      <c r="IEW87" s="50"/>
      <c r="IEX87" s="50"/>
      <c r="IEY87" s="50"/>
      <c r="IEZ87" s="50"/>
      <c r="IFA87" s="50"/>
      <c r="IFB87" s="50"/>
      <c r="IFC87" s="50"/>
      <c r="IFD87" s="50"/>
      <c r="IFE87" s="50"/>
      <c r="IFF87" s="50"/>
      <c r="IFG87" s="50"/>
      <c r="IFH87" s="50"/>
      <c r="IFI87" s="50"/>
      <c r="IFJ87" s="50"/>
      <c r="IFK87" s="50"/>
      <c r="IFL87" s="50"/>
      <c r="IFM87" s="50"/>
      <c r="IFN87" s="50"/>
      <c r="IFO87" s="50"/>
      <c r="IFP87" s="50"/>
      <c r="IFQ87" s="50"/>
      <c r="IFR87" s="50"/>
      <c r="IFS87" s="50"/>
      <c r="IFT87" s="50"/>
      <c r="IFU87" s="50"/>
      <c r="IFV87" s="50"/>
      <c r="IFW87" s="50"/>
      <c r="IFX87" s="50"/>
      <c r="IFY87" s="50"/>
      <c r="IFZ87" s="50"/>
      <c r="IGA87" s="50"/>
      <c r="IGB87" s="50"/>
      <c r="IGC87" s="50"/>
      <c r="IGD87" s="50"/>
      <c r="IGE87" s="50"/>
      <c r="IGF87" s="50"/>
      <c r="IGG87" s="50"/>
      <c r="IGH87" s="50"/>
      <c r="IGI87" s="50"/>
      <c r="IGJ87" s="50"/>
      <c r="IGK87" s="50"/>
      <c r="IGL87" s="50"/>
      <c r="IGM87" s="50"/>
      <c r="IGN87" s="50"/>
      <c r="IGO87" s="50"/>
      <c r="IGP87" s="50"/>
      <c r="IGQ87" s="50"/>
      <c r="IGR87" s="50"/>
      <c r="IGS87" s="50"/>
      <c r="IGT87" s="50"/>
      <c r="IGU87" s="50"/>
      <c r="IGV87" s="50"/>
      <c r="IGW87" s="50"/>
      <c r="IGX87" s="50"/>
      <c r="IGY87" s="50"/>
      <c r="IGZ87" s="50"/>
      <c r="IHA87" s="50"/>
      <c r="IHB87" s="50"/>
      <c r="IHC87" s="50"/>
      <c r="IHD87" s="50"/>
      <c r="IHE87" s="50"/>
      <c r="IHF87" s="50"/>
      <c r="IHG87" s="50"/>
      <c r="IHH87" s="50"/>
      <c r="IHI87" s="50"/>
      <c r="IHJ87" s="50"/>
      <c r="IHK87" s="50"/>
      <c r="IHL87" s="50"/>
      <c r="IHM87" s="50"/>
      <c r="IHN87" s="50"/>
      <c r="IHO87" s="50"/>
      <c r="IHP87" s="50"/>
      <c r="IHQ87" s="50"/>
      <c r="IHR87" s="50"/>
      <c r="IHS87" s="50"/>
      <c r="IHT87" s="50"/>
      <c r="IHU87" s="50"/>
      <c r="IHV87" s="50"/>
      <c r="IHW87" s="50"/>
      <c r="IHX87" s="50"/>
      <c r="IHY87" s="50"/>
      <c r="IHZ87" s="50"/>
      <c r="IIA87" s="50"/>
      <c r="IIB87" s="50"/>
      <c r="IIC87" s="50"/>
      <c r="IID87" s="50"/>
      <c r="IIE87" s="50"/>
      <c r="IIF87" s="50"/>
      <c r="IIG87" s="50"/>
      <c r="IIH87" s="50"/>
      <c r="III87" s="50"/>
      <c r="IIJ87" s="50"/>
      <c r="IIK87" s="50"/>
      <c r="IIL87" s="50"/>
      <c r="IIM87" s="50"/>
      <c r="IIN87" s="50"/>
      <c r="IIO87" s="50"/>
      <c r="IIP87" s="50"/>
      <c r="IIQ87" s="50"/>
      <c r="IIR87" s="50"/>
      <c r="IIS87" s="50"/>
      <c r="IIT87" s="50"/>
      <c r="IIU87" s="50"/>
      <c r="IIV87" s="50"/>
      <c r="IIW87" s="50"/>
      <c r="IIX87" s="50"/>
      <c r="IIY87" s="50"/>
      <c r="IIZ87" s="50"/>
      <c r="IJA87" s="50"/>
      <c r="IJB87" s="50"/>
      <c r="IJC87" s="50"/>
      <c r="IJD87" s="50"/>
      <c r="IJE87" s="50"/>
      <c r="IJF87" s="50"/>
      <c r="IJG87" s="50"/>
      <c r="IJH87" s="50"/>
      <c r="IJI87" s="50"/>
      <c r="IJJ87" s="50"/>
      <c r="IJK87" s="50"/>
      <c r="IJL87" s="50"/>
      <c r="IJM87" s="50"/>
      <c r="IJN87" s="50"/>
      <c r="IJO87" s="50"/>
      <c r="IJP87" s="50"/>
      <c r="IJQ87" s="50"/>
      <c r="IJR87" s="50"/>
      <c r="IJS87" s="50"/>
      <c r="IJT87" s="50"/>
      <c r="IJU87" s="50"/>
      <c r="IJV87" s="50"/>
      <c r="IJW87" s="50"/>
      <c r="IJX87" s="50"/>
      <c r="IJY87" s="50"/>
      <c r="IJZ87" s="50"/>
      <c r="IKA87" s="50"/>
      <c r="IKB87" s="50"/>
      <c r="IKC87" s="50"/>
      <c r="IKD87" s="50"/>
      <c r="IKE87" s="50"/>
      <c r="IKF87" s="50"/>
      <c r="IKG87" s="50"/>
      <c r="IKH87" s="50"/>
      <c r="IKI87" s="50"/>
      <c r="IKJ87" s="50"/>
      <c r="IKK87" s="50"/>
      <c r="IKL87" s="50"/>
      <c r="IKM87" s="50"/>
      <c r="IKN87" s="50"/>
      <c r="IKO87" s="50"/>
      <c r="IKP87" s="50"/>
      <c r="IKQ87" s="50"/>
      <c r="IKR87" s="50"/>
      <c r="IKS87" s="50"/>
      <c r="IKT87" s="50"/>
      <c r="IKU87" s="50"/>
      <c r="IKV87" s="50"/>
      <c r="IKW87" s="50"/>
      <c r="IKX87" s="50"/>
      <c r="IKY87" s="50"/>
      <c r="IKZ87" s="50"/>
      <c r="ILA87" s="50"/>
      <c r="ILB87" s="50"/>
      <c r="ILC87" s="50"/>
      <c r="ILD87" s="50"/>
      <c r="ILE87" s="50"/>
      <c r="ILF87" s="50"/>
      <c r="ILG87" s="50"/>
      <c r="ILH87" s="50"/>
      <c r="ILI87" s="50"/>
      <c r="ILJ87" s="50"/>
      <c r="ILK87" s="50"/>
      <c r="ILL87" s="50"/>
      <c r="ILM87" s="50"/>
      <c r="ILN87" s="50"/>
      <c r="ILO87" s="50"/>
      <c r="ILP87" s="50"/>
      <c r="ILQ87" s="50"/>
      <c r="ILR87" s="50"/>
      <c r="ILS87" s="50"/>
      <c r="ILT87" s="50"/>
      <c r="ILU87" s="50"/>
      <c r="ILV87" s="50"/>
      <c r="ILW87" s="50"/>
      <c r="ILX87" s="50"/>
      <c r="ILY87" s="50"/>
      <c r="ILZ87" s="50"/>
      <c r="IMA87" s="50"/>
      <c r="IMB87" s="50"/>
      <c r="IMC87" s="50"/>
      <c r="IMD87" s="50"/>
      <c r="IME87" s="50"/>
      <c r="IMF87" s="50"/>
      <c r="IMG87" s="50"/>
      <c r="IMH87" s="50"/>
      <c r="IMI87" s="50"/>
      <c r="IMJ87" s="50"/>
      <c r="IMK87" s="50"/>
      <c r="IML87" s="50"/>
      <c r="IMM87" s="50"/>
      <c r="IMN87" s="50"/>
      <c r="IMO87" s="50"/>
      <c r="IMP87" s="50"/>
      <c r="IMQ87" s="50"/>
      <c r="IMR87" s="50"/>
      <c r="IMS87" s="50"/>
      <c r="IMT87" s="50"/>
      <c r="IMU87" s="50"/>
      <c r="IMV87" s="50"/>
      <c r="IMW87" s="50"/>
      <c r="IMX87" s="50"/>
      <c r="IMY87" s="50"/>
      <c r="IMZ87" s="50"/>
      <c r="INA87" s="50"/>
      <c r="INB87" s="50"/>
      <c r="INC87" s="50"/>
      <c r="IND87" s="50"/>
      <c r="INE87" s="50"/>
      <c r="INF87" s="50"/>
      <c r="ING87" s="50"/>
      <c r="INH87" s="50"/>
      <c r="INI87" s="50"/>
      <c r="INJ87" s="50"/>
      <c r="INK87" s="50"/>
      <c r="INL87" s="50"/>
      <c r="INM87" s="50"/>
      <c r="INN87" s="50"/>
      <c r="INO87" s="50"/>
      <c r="INP87" s="50"/>
      <c r="INQ87" s="50"/>
      <c r="INR87" s="50"/>
      <c r="INS87" s="50"/>
      <c r="INT87" s="50"/>
      <c r="INU87" s="50"/>
      <c r="INV87" s="50"/>
      <c r="INW87" s="50"/>
      <c r="INX87" s="50"/>
      <c r="INY87" s="50"/>
      <c r="INZ87" s="50"/>
      <c r="IOA87" s="50"/>
      <c r="IOB87" s="50"/>
      <c r="IOC87" s="50"/>
      <c r="IOD87" s="50"/>
      <c r="IOE87" s="50"/>
      <c r="IOF87" s="50"/>
      <c r="IOG87" s="50"/>
      <c r="IOH87" s="50"/>
      <c r="IOI87" s="50"/>
      <c r="IOJ87" s="50"/>
      <c r="IOK87" s="50"/>
      <c r="IOL87" s="50"/>
      <c r="IOM87" s="50"/>
      <c r="ION87" s="50"/>
      <c r="IOO87" s="50"/>
      <c r="IOP87" s="50"/>
      <c r="IOQ87" s="50"/>
      <c r="IOR87" s="50"/>
      <c r="IOS87" s="50"/>
      <c r="IOT87" s="50"/>
      <c r="IOU87" s="50"/>
      <c r="IOV87" s="50"/>
      <c r="IOW87" s="50"/>
      <c r="IOX87" s="50"/>
      <c r="IOY87" s="50"/>
      <c r="IOZ87" s="50"/>
      <c r="IPA87" s="50"/>
      <c r="IPB87" s="50"/>
      <c r="IPC87" s="50"/>
      <c r="IPD87" s="50"/>
      <c r="IPE87" s="50"/>
      <c r="IPF87" s="50"/>
      <c r="IPG87" s="50"/>
      <c r="IPH87" s="50"/>
      <c r="IPI87" s="50"/>
      <c r="IPJ87" s="50"/>
      <c r="IPK87" s="50"/>
      <c r="IPL87" s="50"/>
      <c r="IPM87" s="50"/>
      <c r="IPN87" s="50"/>
      <c r="IPO87" s="50"/>
      <c r="IPP87" s="50"/>
      <c r="IPQ87" s="50"/>
      <c r="IPR87" s="50"/>
      <c r="IPS87" s="50"/>
      <c r="IPT87" s="50"/>
      <c r="IPU87" s="50"/>
      <c r="IPV87" s="50"/>
      <c r="IPW87" s="50"/>
      <c r="IPX87" s="50"/>
      <c r="IPY87" s="50"/>
      <c r="IPZ87" s="50"/>
      <c r="IQA87" s="50"/>
      <c r="IQB87" s="50"/>
      <c r="IQC87" s="50"/>
      <c r="IQD87" s="50"/>
      <c r="IQE87" s="50"/>
      <c r="IQF87" s="50"/>
      <c r="IQG87" s="50"/>
      <c r="IQH87" s="50"/>
      <c r="IQI87" s="50"/>
      <c r="IQJ87" s="50"/>
      <c r="IQK87" s="50"/>
      <c r="IQL87" s="50"/>
      <c r="IQM87" s="50"/>
      <c r="IQN87" s="50"/>
      <c r="IQO87" s="50"/>
      <c r="IQP87" s="50"/>
      <c r="IQQ87" s="50"/>
      <c r="IQR87" s="50"/>
      <c r="IQS87" s="50"/>
      <c r="IQT87" s="50"/>
      <c r="IQU87" s="50"/>
      <c r="IQV87" s="50"/>
      <c r="IQW87" s="50"/>
      <c r="IQX87" s="50"/>
      <c r="IQY87" s="50"/>
      <c r="IQZ87" s="50"/>
      <c r="IRA87" s="50"/>
      <c r="IRB87" s="50"/>
      <c r="IRC87" s="50"/>
      <c r="IRD87" s="50"/>
      <c r="IRE87" s="50"/>
      <c r="IRF87" s="50"/>
      <c r="IRG87" s="50"/>
      <c r="IRH87" s="50"/>
      <c r="IRI87" s="50"/>
      <c r="IRJ87" s="50"/>
      <c r="IRK87" s="50"/>
      <c r="IRL87" s="50"/>
      <c r="IRM87" s="50"/>
      <c r="IRN87" s="50"/>
      <c r="IRO87" s="50"/>
      <c r="IRP87" s="50"/>
      <c r="IRQ87" s="50"/>
      <c r="IRR87" s="50"/>
      <c r="IRS87" s="50"/>
      <c r="IRT87" s="50"/>
      <c r="IRU87" s="50"/>
      <c r="IRV87" s="50"/>
      <c r="IRW87" s="50"/>
      <c r="IRX87" s="50"/>
      <c r="IRY87" s="50"/>
      <c r="IRZ87" s="50"/>
      <c r="ISA87" s="50"/>
      <c r="ISB87" s="50"/>
      <c r="ISC87" s="50"/>
      <c r="ISD87" s="50"/>
      <c r="ISE87" s="50"/>
      <c r="ISF87" s="50"/>
      <c r="ISG87" s="50"/>
      <c r="ISH87" s="50"/>
      <c r="ISI87" s="50"/>
      <c r="ISJ87" s="50"/>
      <c r="ISK87" s="50"/>
      <c r="ISL87" s="50"/>
      <c r="ISM87" s="50"/>
      <c r="ISN87" s="50"/>
      <c r="ISO87" s="50"/>
      <c r="ISP87" s="50"/>
      <c r="ISQ87" s="50"/>
      <c r="ISR87" s="50"/>
      <c r="ISS87" s="50"/>
      <c r="IST87" s="50"/>
      <c r="ISU87" s="50"/>
      <c r="ISV87" s="50"/>
      <c r="ISW87" s="50"/>
      <c r="ISX87" s="50"/>
      <c r="ISY87" s="50"/>
      <c r="ISZ87" s="50"/>
      <c r="ITA87" s="50"/>
      <c r="ITB87" s="50"/>
      <c r="ITC87" s="50"/>
      <c r="ITD87" s="50"/>
      <c r="ITE87" s="50"/>
      <c r="ITF87" s="50"/>
      <c r="ITG87" s="50"/>
      <c r="ITH87" s="50"/>
      <c r="ITI87" s="50"/>
      <c r="ITJ87" s="50"/>
      <c r="ITK87" s="50"/>
      <c r="ITL87" s="50"/>
      <c r="ITM87" s="50"/>
      <c r="ITN87" s="50"/>
      <c r="ITO87" s="50"/>
      <c r="ITP87" s="50"/>
      <c r="ITQ87" s="50"/>
      <c r="ITR87" s="50"/>
      <c r="ITS87" s="50"/>
      <c r="ITT87" s="50"/>
      <c r="ITU87" s="50"/>
      <c r="ITV87" s="50"/>
      <c r="ITW87" s="50"/>
      <c r="ITX87" s="50"/>
      <c r="ITY87" s="50"/>
      <c r="ITZ87" s="50"/>
      <c r="IUA87" s="50"/>
      <c r="IUB87" s="50"/>
      <c r="IUC87" s="50"/>
      <c r="IUD87" s="50"/>
      <c r="IUE87" s="50"/>
      <c r="IUF87" s="50"/>
      <c r="IUG87" s="50"/>
      <c r="IUH87" s="50"/>
      <c r="IUI87" s="50"/>
      <c r="IUJ87" s="50"/>
      <c r="IUK87" s="50"/>
      <c r="IUL87" s="50"/>
      <c r="IUM87" s="50"/>
      <c r="IUN87" s="50"/>
      <c r="IUO87" s="50"/>
      <c r="IUP87" s="50"/>
      <c r="IUQ87" s="50"/>
      <c r="IUR87" s="50"/>
      <c r="IUS87" s="50"/>
      <c r="IUT87" s="50"/>
      <c r="IUU87" s="50"/>
      <c r="IUV87" s="50"/>
      <c r="IUW87" s="50"/>
      <c r="IUX87" s="50"/>
      <c r="IUY87" s="50"/>
      <c r="IUZ87" s="50"/>
      <c r="IVA87" s="50"/>
      <c r="IVB87" s="50"/>
      <c r="IVC87" s="50"/>
      <c r="IVD87" s="50"/>
      <c r="IVE87" s="50"/>
      <c r="IVF87" s="50"/>
      <c r="IVG87" s="50"/>
      <c r="IVH87" s="50"/>
      <c r="IVI87" s="50"/>
      <c r="IVJ87" s="50"/>
      <c r="IVK87" s="50"/>
      <c r="IVL87" s="50"/>
      <c r="IVM87" s="50"/>
      <c r="IVN87" s="50"/>
      <c r="IVO87" s="50"/>
      <c r="IVP87" s="50"/>
      <c r="IVQ87" s="50"/>
      <c r="IVR87" s="50"/>
      <c r="IVS87" s="50"/>
      <c r="IVT87" s="50"/>
      <c r="IVU87" s="50"/>
      <c r="IVV87" s="50"/>
      <c r="IVW87" s="50"/>
      <c r="IVX87" s="50"/>
      <c r="IVY87" s="50"/>
      <c r="IVZ87" s="50"/>
      <c r="IWA87" s="50"/>
      <c r="IWB87" s="50"/>
      <c r="IWC87" s="50"/>
      <c r="IWD87" s="50"/>
      <c r="IWE87" s="50"/>
      <c r="IWF87" s="50"/>
      <c r="IWG87" s="50"/>
      <c r="IWH87" s="50"/>
      <c r="IWI87" s="50"/>
      <c r="IWJ87" s="50"/>
      <c r="IWK87" s="50"/>
      <c r="IWL87" s="50"/>
      <c r="IWM87" s="50"/>
      <c r="IWN87" s="50"/>
      <c r="IWO87" s="50"/>
      <c r="IWP87" s="50"/>
      <c r="IWQ87" s="50"/>
      <c r="IWR87" s="50"/>
      <c r="IWS87" s="50"/>
      <c r="IWT87" s="50"/>
      <c r="IWU87" s="50"/>
      <c r="IWV87" s="50"/>
      <c r="IWW87" s="50"/>
      <c r="IWX87" s="50"/>
      <c r="IWY87" s="50"/>
      <c r="IWZ87" s="50"/>
      <c r="IXA87" s="50"/>
      <c r="IXB87" s="50"/>
      <c r="IXC87" s="50"/>
      <c r="IXD87" s="50"/>
      <c r="IXE87" s="50"/>
      <c r="IXF87" s="50"/>
      <c r="IXG87" s="50"/>
      <c r="IXH87" s="50"/>
      <c r="IXI87" s="50"/>
      <c r="IXJ87" s="50"/>
      <c r="IXK87" s="50"/>
      <c r="IXL87" s="50"/>
      <c r="IXM87" s="50"/>
      <c r="IXN87" s="50"/>
      <c r="IXO87" s="50"/>
      <c r="IXP87" s="50"/>
      <c r="IXQ87" s="50"/>
      <c r="IXR87" s="50"/>
      <c r="IXS87" s="50"/>
      <c r="IXT87" s="50"/>
      <c r="IXU87" s="50"/>
      <c r="IXV87" s="50"/>
      <c r="IXW87" s="50"/>
      <c r="IXX87" s="50"/>
      <c r="IXY87" s="50"/>
      <c r="IXZ87" s="50"/>
      <c r="IYA87" s="50"/>
      <c r="IYB87" s="50"/>
      <c r="IYC87" s="50"/>
      <c r="IYD87" s="50"/>
      <c r="IYE87" s="50"/>
      <c r="IYF87" s="50"/>
      <c r="IYG87" s="50"/>
      <c r="IYH87" s="50"/>
      <c r="IYI87" s="50"/>
      <c r="IYJ87" s="50"/>
      <c r="IYK87" s="50"/>
      <c r="IYL87" s="50"/>
      <c r="IYM87" s="50"/>
      <c r="IYN87" s="50"/>
      <c r="IYO87" s="50"/>
      <c r="IYP87" s="50"/>
      <c r="IYQ87" s="50"/>
      <c r="IYR87" s="50"/>
      <c r="IYS87" s="50"/>
      <c r="IYT87" s="50"/>
      <c r="IYU87" s="50"/>
      <c r="IYV87" s="50"/>
      <c r="IYW87" s="50"/>
      <c r="IYX87" s="50"/>
      <c r="IYY87" s="50"/>
      <c r="IYZ87" s="50"/>
      <c r="IZA87" s="50"/>
      <c r="IZB87" s="50"/>
      <c r="IZC87" s="50"/>
      <c r="IZD87" s="50"/>
      <c r="IZE87" s="50"/>
      <c r="IZF87" s="50"/>
      <c r="IZG87" s="50"/>
      <c r="IZH87" s="50"/>
      <c r="IZI87" s="50"/>
      <c r="IZJ87" s="50"/>
      <c r="IZK87" s="50"/>
      <c r="IZL87" s="50"/>
      <c r="IZM87" s="50"/>
      <c r="IZN87" s="50"/>
      <c r="IZO87" s="50"/>
      <c r="IZP87" s="50"/>
      <c r="IZQ87" s="50"/>
      <c r="IZR87" s="50"/>
      <c r="IZS87" s="50"/>
      <c r="IZT87" s="50"/>
      <c r="IZU87" s="50"/>
      <c r="IZV87" s="50"/>
      <c r="IZW87" s="50"/>
      <c r="IZX87" s="50"/>
      <c r="IZY87" s="50"/>
      <c r="IZZ87" s="50"/>
      <c r="JAA87" s="50"/>
      <c r="JAB87" s="50"/>
      <c r="JAC87" s="50"/>
      <c r="JAD87" s="50"/>
      <c r="JAE87" s="50"/>
      <c r="JAF87" s="50"/>
      <c r="JAG87" s="50"/>
      <c r="JAH87" s="50"/>
      <c r="JAI87" s="50"/>
      <c r="JAJ87" s="50"/>
      <c r="JAK87" s="50"/>
      <c r="JAL87" s="50"/>
      <c r="JAM87" s="50"/>
      <c r="JAN87" s="50"/>
      <c r="JAO87" s="50"/>
      <c r="JAP87" s="50"/>
      <c r="JAQ87" s="50"/>
      <c r="JAR87" s="50"/>
      <c r="JAS87" s="50"/>
      <c r="JAT87" s="50"/>
      <c r="JAU87" s="50"/>
      <c r="JAV87" s="50"/>
      <c r="JAW87" s="50"/>
      <c r="JAX87" s="50"/>
      <c r="JAY87" s="50"/>
      <c r="JAZ87" s="50"/>
      <c r="JBA87" s="50"/>
      <c r="JBB87" s="50"/>
      <c r="JBC87" s="50"/>
      <c r="JBD87" s="50"/>
      <c r="JBE87" s="50"/>
      <c r="JBF87" s="50"/>
      <c r="JBG87" s="50"/>
      <c r="JBH87" s="50"/>
      <c r="JBI87" s="50"/>
      <c r="JBJ87" s="50"/>
      <c r="JBK87" s="50"/>
      <c r="JBL87" s="50"/>
      <c r="JBM87" s="50"/>
      <c r="JBN87" s="50"/>
      <c r="JBO87" s="50"/>
      <c r="JBP87" s="50"/>
      <c r="JBQ87" s="50"/>
      <c r="JBR87" s="50"/>
      <c r="JBS87" s="50"/>
      <c r="JBT87" s="50"/>
      <c r="JBU87" s="50"/>
      <c r="JBV87" s="50"/>
      <c r="JBW87" s="50"/>
      <c r="JBX87" s="50"/>
      <c r="JBY87" s="50"/>
      <c r="JBZ87" s="50"/>
      <c r="JCA87" s="50"/>
      <c r="JCB87" s="50"/>
      <c r="JCC87" s="50"/>
      <c r="JCD87" s="50"/>
      <c r="JCE87" s="50"/>
      <c r="JCF87" s="50"/>
      <c r="JCG87" s="50"/>
      <c r="JCH87" s="50"/>
      <c r="JCI87" s="50"/>
      <c r="JCJ87" s="50"/>
      <c r="JCK87" s="50"/>
      <c r="JCL87" s="50"/>
      <c r="JCM87" s="50"/>
      <c r="JCN87" s="50"/>
      <c r="JCO87" s="50"/>
      <c r="JCP87" s="50"/>
      <c r="JCQ87" s="50"/>
      <c r="JCR87" s="50"/>
      <c r="JCS87" s="50"/>
      <c r="JCT87" s="50"/>
      <c r="JCU87" s="50"/>
      <c r="JCV87" s="50"/>
      <c r="JCW87" s="50"/>
      <c r="JCX87" s="50"/>
      <c r="JCY87" s="50"/>
      <c r="JCZ87" s="50"/>
      <c r="JDA87" s="50"/>
      <c r="JDB87" s="50"/>
      <c r="JDC87" s="50"/>
      <c r="JDD87" s="50"/>
      <c r="JDE87" s="50"/>
      <c r="JDF87" s="50"/>
      <c r="JDG87" s="50"/>
      <c r="JDH87" s="50"/>
      <c r="JDI87" s="50"/>
      <c r="JDJ87" s="50"/>
      <c r="JDK87" s="50"/>
      <c r="JDL87" s="50"/>
      <c r="JDM87" s="50"/>
      <c r="JDN87" s="50"/>
      <c r="JDO87" s="50"/>
      <c r="JDP87" s="50"/>
      <c r="JDQ87" s="50"/>
      <c r="JDR87" s="50"/>
      <c r="JDS87" s="50"/>
      <c r="JDT87" s="50"/>
      <c r="JDU87" s="50"/>
      <c r="JDV87" s="50"/>
      <c r="JDW87" s="50"/>
      <c r="JDX87" s="50"/>
      <c r="JDY87" s="50"/>
      <c r="JDZ87" s="50"/>
      <c r="JEA87" s="50"/>
      <c r="JEB87" s="50"/>
      <c r="JEC87" s="50"/>
      <c r="JED87" s="50"/>
      <c r="JEE87" s="50"/>
      <c r="JEF87" s="50"/>
      <c r="JEG87" s="50"/>
      <c r="JEH87" s="50"/>
      <c r="JEI87" s="50"/>
      <c r="JEJ87" s="50"/>
      <c r="JEK87" s="50"/>
      <c r="JEL87" s="50"/>
      <c r="JEM87" s="50"/>
      <c r="JEN87" s="50"/>
      <c r="JEO87" s="50"/>
      <c r="JEP87" s="50"/>
      <c r="JEQ87" s="50"/>
      <c r="JER87" s="50"/>
      <c r="JES87" s="50"/>
      <c r="JET87" s="50"/>
      <c r="JEU87" s="50"/>
      <c r="JEV87" s="50"/>
      <c r="JEW87" s="50"/>
      <c r="JEX87" s="50"/>
      <c r="JEY87" s="50"/>
      <c r="JEZ87" s="50"/>
      <c r="JFA87" s="50"/>
      <c r="JFB87" s="50"/>
      <c r="JFC87" s="50"/>
      <c r="JFD87" s="50"/>
      <c r="JFE87" s="50"/>
      <c r="JFF87" s="50"/>
      <c r="JFG87" s="50"/>
      <c r="JFH87" s="50"/>
      <c r="JFI87" s="50"/>
      <c r="JFJ87" s="50"/>
      <c r="JFK87" s="50"/>
      <c r="JFL87" s="50"/>
      <c r="JFM87" s="50"/>
      <c r="JFN87" s="50"/>
      <c r="JFO87" s="50"/>
      <c r="JFP87" s="50"/>
      <c r="JFQ87" s="50"/>
      <c r="JFR87" s="50"/>
      <c r="JFS87" s="50"/>
      <c r="JFT87" s="50"/>
      <c r="JFU87" s="50"/>
      <c r="JFV87" s="50"/>
      <c r="JFW87" s="50"/>
      <c r="JFX87" s="50"/>
      <c r="JFY87" s="50"/>
      <c r="JFZ87" s="50"/>
      <c r="JGA87" s="50"/>
      <c r="JGB87" s="50"/>
      <c r="JGC87" s="50"/>
      <c r="JGD87" s="50"/>
      <c r="JGE87" s="50"/>
      <c r="JGF87" s="50"/>
      <c r="JGG87" s="50"/>
      <c r="JGH87" s="50"/>
      <c r="JGI87" s="50"/>
      <c r="JGJ87" s="50"/>
      <c r="JGK87" s="50"/>
      <c r="JGL87" s="50"/>
      <c r="JGM87" s="50"/>
      <c r="JGN87" s="50"/>
      <c r="JGO87" s="50"/>
      <c r="JGP87" s="50"/>
      <c r="JGQ87" s="50"/>
      <c r="JGR87" s="50"/>
      <c r="JGS87" s="50"/>
      <c r="JGT87" s="50"/>
      <c r="JGU87" s="50"/>
      <c r="JGV87" s="50"/>
      <c r="JGW87" s="50"/>
      <c r="JGX87" s="50"/>
      <c r="JGY87" s="50"/>
      <c r="JGZ87" s="50"/>
      <c r="JHA87" s="50"/>
      <c r="JHB87" s="50"/>
      <c r="JHC87" s="50"/>
      <c r="JHD87" s="50"/>
      <c r="JHE87" s="50"/>
      <c r="JHF87" s="50"/>
      <c r="JHG87" s="50"/>
      <c r="JHH87" s="50"/>
      <c r="JHI87" s="50"/>
      <c r="JHJ87" s="50"/>
      <c r="JHK87" s="50"/>
      <c r="JHL87" s="50"/>
      <c r="JHM87" s="50"/>
      <c r="JHN87" s="50"/>
      <c r="JHO87" s="50"/>
      <c r="JHP87" s="50"/>
      <c r="JHQ87" s="50"/>
      <c r="JHR87" s="50"/>
      <c r="JHS87" s="50"/>
      <c r="JHT87" s="50"/>
      <c r="JHU87" s="50"/>
      <c r="JHV87" s="50"/>
      <c r="JHW87" s="50"/>
      <c r="JHX87" s="50"/>
      <c r="JHY87" s="50"/>
      <c r="JHZ87" s="50"/>
      <c r="JIA87" s="50"/>
      <c r="JIB87" s="50"/>
      <c r="JIC87" s="50"/>
      <c r="JID87" s="50"/>
      <c r="JIE87" s="50"/>
      <c r="JIF87" s="50"/>
      <c r="JIG87" s="50"/>
      <c r="JIH87" s="50"/>
      <c r="JII87" s="50"/>
      <c r="JIJ87" s="50"/>
      <c r="JIK87" s="50"/>
      <c r="JIL87" s="50"/>
      <c r="JIM87" s="50"/>
      <c r="JIN87" s="50"/>
      <c r="JIO87" s="50"/>
      <c r="JIP87" s="50"/>
      <c r="JIQ87" s="50"/>
      <c r="JIR87" s="50"/>
      <c r="JIS87" s="50"/>
      <c r="JIT87" s="50"/>
      <c r="JIU87" s="50"/>
      <c r="JIV87" s="50"/>
      <c r="JIW87" s="50"/>
      <c r="JIX87" s="50"/>
      <c r="JIY87" s="50"/>
      <c r="JIZ87" s="50"/>
      <c r="JJA87" s="50"/>
      <c r="JJB87" s="50"/>
      <c r="JJC87" s="50"/>
      <c r="JJD87" s="50"/>
      <c r="JJE87" s="50"/>
      <c r="JJF87" s="50"/>
      <c r="JJG87" s="50"/>
      <c r="JJH87" s="50"/>
      <c r="JJI87" s="50"/>
      <c r="JJJ87" s="50"/>
      <c r="JJK87" s="50"/>
      <c r="JJL87" s="50"/>
      <c r="JJM87" s="50"/>
      <c r="JJN87" s="50"/>
      <c r="JJO87" s="50"/>
      <c r="JJP87" s="50"/>
      <c r="JJQ87" s="50"/>
      <c r="JJR87" s="50"/>
      <c r="JJS87" s="50"/>
      <c r="JJT87" s="50"/>
      <c r="JJU87" s="50"/>
      <c r="JJV87" s="50"/>
      <c r="JJW87" s="50"/>
      <c r="JJX87" s="50"/>
      <c r="JJY87" s="50"/>
      <c r="JJZ87" s="50"/>
      <c r="JKA87" s="50"/>
      <c r="JKB87" s="50"/>
      <c r="JKC87" s="50"/>
      <c r="JKD87" s="50"/>
      <c r="JKE87" s="50"/>
      <c r="JKF87" s="50"/>
      <c r="JKG87" s="50"/>
      <c r="JKH87" s="50"/>
      <c r="JKI87" s="50"/>
      <c r="JKJ87" s="50"/>
      <c r="JKK87" s="50"/>
      <c r="JKL87" s="50"/>
      <c r="JKM87" s="50"/>
      <c r="JKN87" s="50"/>
      <c r="JKO87" s="50"/>
      <c r="JKP87" s="50"/>
      <c r="JKQ87" s="50"/>
      <c r="JKR87" s="50"/>
      <c r="JKS87" s="50"/>
      <c r="JKT87" s="50"/>
      <c r="JKU87" s="50"/>
      <c r="JKV87" s="50"/>
      <c r="JKW87" s="50"/>
      <c r="JKX87" s="50"/>
      <c r="JKY87" s="50"/>
      <c r="JKZ87" s="50"/>
      <c r="JLA87" s="50"/>
      <c r="JLB87" s="50"/>
      <c r="JLC87" s="50"/>
      <c r="JLD87" s="50"/>
      <c r="JLE87" s="50"/>
      <c r="JLF87" s="50"/>
      <c r="JLG87" s="50"/>
      <c r="JLH87" s="50"/>
      <c r="JLI87" s="50"/>
      <c r="JLJ87" s="50"/>
      <c r="JLK87" s="50"/>
      <c r="JLL87" s="50"/>
      <c r="JLM87" s="50"/>
      <c r="JLN87" s="50"/>
      <c r="JLO87" s="50"/>
      <c r="JLP87" s="50"/>
      <c r="JLQ87" s="50"/>
      <c r="JLR87" s="50"/>
      <c r="JLS87" s="50"/>
      <c r="JLT87" s="50"/>
      <c r="JLU87" s="50"/>
      <c r="JLV87" s="50"/>
      <c r="JLW87" s="50"/>
      <c r="JLX87" s="50"/>
      <c r="JLY87" s="50"/>
      <c r="JLZ87" s="50"/>
      <c r="JMA87" s="50"/>
      <c r="JMB87" s="50"/>
      <c r="JMC87" s="50"/>
      <c r="JMD87" s="50"/>
      <c r="JME87" s="50"/>
      <c r="JMF87" s="50"/>
      <c r="JMG87" s="50"/>
      <c r="JMH87" s="50"/>
      <c r="JMI87" s="50"/>
      <c r="JMJ87" s="50"/>
      <c r="JMK87" s="50"/>
      <c r="JML87" s="50"/>
      <c r="JMM87" s="50"/>
      <c r="JMN87" s="50"/>
      <c r="JMO87" s="50"/>
      <c r="JMP87" s="50"/>
      <c r="JMQ87" s="50"/>
      <c r="JMR87" s="50"/>
      <c r="JMS87" s="50"/>
      <c r="JMT87" s="50"/>
      <c r="JMU87" s="50"/>
      <c r="JMV87" s="50"/>
      <c r="JMW87" s="50"/>
      <c r="JMX87" s="50"/>
      <c r="JMY87" s="50"/>
      <c r="JMZ87" s="50"/>
      <c r="JNA87" s="50"/>
      <c r="JNB87" s="50"/>
      <c r="JNC87" s="50"/>
      <c r="JND87" s="50"/>
      <c r="JNE87" s="50"/>
      <c r="JNF87" s="50"/>
      <c r="JNG87" s="50"/>
      <c r="JNH87" s="50"/>
      <c r="JNI87" s="50"/>
      <c r="JNJ87" s="50"/>
      <c r="JNK87" s="50"/>
      <c r="JNL87" s="50"/>
      <c r="JNM87" s="50"/>
      <c r="JNN87" s="50"/>
      <c r="JNO87" s="50"/>
      <c r="JNP87" s="50"/>
      <c r="JNQ87" s="50"/>
      <c r="JNR87" s="50"/>
      <c r="JNS87" s="50"/>
      <c r="JNT87" s="50"/>
      <c r="JNU87" s="50"/>
      <c r="JNV87" s="50"/>
      <c r="JNW87" s="50"/>
      <c r="JNX87" s="50"/>
      <c r="JNY87" s="50"/>
      <c r="JNZ87" s="50"/>
      <c r="JOA87" s="50"/>
      <c r="JOB87" s="50"/>
      <c r="JOC87" s="50"/>
      <c r="JOD87" s="50"/>
      <c r="JOE87" s="50"/>
      <c r="JOF87" s="50"/>
      <c r="JOG87" s="50"/>
      <c r="JOH87" s="50"/>
      <c r="JOI87" s="50"/>
      <c r="JOJ87" s="50"/>
      <c r="JOK87" s="50"/>
      <c r="JOL87" s="50"/>
      <c r="JOM87" s="50"/>
      <c r="JON87" s="50"/>
      <c r="JOO87" s="50"/>
      <c r="JOP87" s="50"/>
      <c r="JOQ87" s="50"/>
      <c r="JOR87" s="50"/>
      <c r="JOS87" s="50"/>
      <c r="JOT87" s="50"/>
      <c r="JOU87" s="50"/>
      <c r="JOV87" s="50"/>
      <c r="JOW87" s="50"/>
      <c r="JOX87" s="50"/>
      <c r="JOY87" s="50"/>
      <c r="JOZ87" s="50"/>
      <c r="JPA87" s="50"/>
      <c r="JPB87" s="50"/>
      <c r="JPC87" s="50"/>
      <c r="JPD87" s="50"/>
      <c r="JPE87" s="50"/>
      <c r="JPF87" s="50"/>
      <c r="JPG87" s="50"/>
      <c r="JPH87" s="50"/>
      <c r="JPI87" s="50"/>
      <c r="JPJ87" s="50"/>
      <c r="JPK87" s="50"/>
      <c r="JPL87" s="50"/>
      <c r="JPM87" s="50"/>
      <c r="JPN87" s="50"/>
      <c r="JPO87" s="50"/>
      <c r="JPP87" s="50"/>
      <c r="JPQ87" s="50"/>
      <c r="JPR87" s="50"/>
      <c r="JPS87" s="50"/>
      <c r="JPT87" s="50"/>
      <c r="JPU87" s="50"/>
      <c r="JPV87" s="50"/>
      <c r="JPW87" s="50"/>
      <c r="JPX87" s="50"/>
      <c r="JPY87" s="50"/>
      <c r="JPZ87" s="50"/>
      <c r="JQA87" s="50"/>
      <c r="JQB87" s="50"/>
      <c r="JQC87" s="50"/>
      <c r="JQD87" s="50"/>
      <c r="JQE87" s="50"/>
      <c r="JQF87" s="50"/>
      <c r="JQG87" s="50"/>
      <c r="JQH87" s="50"/>
      <c r="JQI87" s="50"/>
      <c r="JQJ87" s="50"/>
      <c r="JQK87" s="50"/>
      <c r="JQL87" s="50"/>
      <c r="JQM87" s="50"/>
      <c r="JQN87" s="50"/>
      <c r="JQO87" s="50"/>
      <c r="JQP87" s="50"/>
      <c r="JQQ87" s="50"/>
      <c r="JQR87" s="50"/>
      <c r="JQS87" s="50"/>
      <c r="JQT87" s="50"/>
      <c r="JQU87" s="50"/>
      <c r="JQV87" s="50"/>
      <c r="JQW87" s="50"/>
      <c r="JQX87" s="50"/>
      <c r="JQY87" s="50"/>
      <c r="JQZ87" s="50"/>
      <c r="JRA87" s="50"/>
      <c r="JRB87" s="50"/>
      <c r="JRC87" s="50"/>
      <c r="JRD87" s="50"/>
      <c r="JRE87" s="50"/>
      <c r="JRF87" s="50"/>
      <c r="JRG87" s="50"/>
      <c r="JRH87" s="50"/>
      <c r="JRI87" s="50"/>
      <c r="JRJ87" s="50"/>
      <c r="JRK87" s="50"/>
      <c r="JRL87" s="50"/>
      <c r="JRM87" s="50"/>
      <c r="JRN87" s="50"/>
      <c r="JRO87" s="50"/>
      <c r="JRP87" s="50"/>
      <c r="JRQ87" s="50"/>
      <c r="JRR87" s="50"/>
      <c r="JRS87" s="50"/>
      <c r="JRT87" s="50"/>
      <c r="JRU87" s="50"/>
      <c r="JRV87" s="50"/>
      <c r="JRW87" s="50"/>
      <c r="JRX87" s="50"/>
      <c r="JRY87" s="50"/>
      <c r="JRZ87" s="50"/>
      <c r="JSA87" s="50"/>
      <c r="JSB87" s="50"/>
      <c r="JSC87" s="50"/>
      <c r="JSD87" s="50"/>
      <c r="JSE87" s="50"/>
      <c r="JSF87" s="50"/>
      <c r="JSG87" s="50"/>
      <c r="JSH87" s="50"/>
      <c r="JSI87" s="50"/>
      <c r="JSJ87" s="50"/>
      <c r="JSK87" s="50"/>
      <c r="JSL87" s="50"/>
      <c r="JSM87" s="50"/>
      <c r="JSN87" s="50"/>
      <c r="JSO87" s="50"/>
      <c r="JSP87" s="50"/>
      <c r="JSQ87" s="50"/>
      <c r="JSR87" s="50"/>
      <c r="JSS87" s="50"/>
      <c r="JST87" s="50"/>
      <c r="JSU87" s="50"/>
      <c r="JSV87" s="50"/>
      <c r="JSW87" s="50"/>
      <c r="JSX87" s="50"/>
      <c r="JSY87" s="50"/>
      <c r="JSZ87" s="50"/>
      <c r="JTA87" s="50"/>
      <c r="JTB87" s="50"/>
      <c r="JTC87" s="50"/>
      <c r="JTD87" s="50"/>
      <c r="JTE87" s="50"/>
      <c r="JTF87" s="50"/>
      <c r="JTG87" s="50"/>
      <c r="JTH87" s="50"/>
      <c r="JTI87" s="50"/>
      <c r="JTJ87" s="50"/>
      <c r="JTK87" s="50"/>
      <c r="JTL87" s="50"/>
      <c r="JTM87" s="50"/>
      <c r="JTN87" s="50"/>
      <c r="JTO87" s="50"/>
      <c r="JTP87" s="50"/>
      <c r="JTQ87" s="50"/>
      <c r="JTR87" s="50"/>
      <c r="JTS87" s="50"/>
      <c r="JTT87" s="50"/>
      <c r="JTU87" s="50"/>
      <c r="JTV87" s="50"/>
      <c r="JTW87" s="50"/>
      <c r="JTX87" s="50"/>
      <c r="JTY87" s="50"/>
      <c r="JTZ87" s="50"/>
      <c r="JUA87" s="50"/>
      <c r="JUB87" s="50"/>
      <c r="JUC87" s="50"/>
      <c r="JUD87" s="50"/>
      <c r="JUE87" s="50"/>
      <c r="JUF87" s="50"/>
      <c r="JUG87" s="50"/>
      <c r="JUH87" s="50"/>
      <c r="JUI87" s="50"/>
      <c r="JUJ87" s="50"/>
      <c r="JUK87" s="50"/>
      <c r="JUL87" s="50"/>
      <c r="JUM87" s="50"/>
      <c r="JUN87" s="50"/>
      <c r="JUO87" s="50"/>
      <c r="JUP87" s="50"/>
      <c r="JUQ87" s="50"/>
      <c r="JUR87" s="50"/>
      <c r="JUS87" s="50"/>
      <c r="JUT87" s="50"/>
      <c r="JUU87" s="50"/>
      <c r="JUV87" s="50"/>
      <c r="JUW87" s="50"/>
      <c r="JUX87" s="50"/>
      <c r="JUY87" s="50"/>
      <c r="JUZ87" s="50"/>
      <c r="JVA87" s="50"/>
      <c r="JVB87" s="50"/>
      <c r="JVC87" s="50"/>
      <c r="JVD87" s="50"/>
      <c r="JVE87" s="50"/>
      <c r="JVF87" s="50"/>
      <c r="JVG87" s="50"/>
      <c r="JVH87" s="50"/>
      <c r="JVI87" s="50"/>
      <c r="JVJ87" s="50"/>
      <c r="JVK87" s="50"/>
      <c r="JVL87" s="50"/>
      <c r="JVM87" s="50"/>
      <c r="JVN87" s="50"/>
      <c r="JVO87" s="50"/>
      <c r="JVP87" s="50"/>
      <c r="JVQ87" s="50"/>
      <c r="JVR87" s="50"/>
      <c r="JVS87" s="50"/>
      <c r="JVT87" s="50"/>
      <c r="JVU87" s="50"/>
      <c r="JVV87" s="50"/>
      <c r="JVW87" s="50"/>
      <c r="JVX87" s="50"/>
      <c r="JVY87" s="50"/>
      <c r="JVZ87" s="50"/>
      <c r="JWA87" s="50"/>
      <c r="JWB87" s="50"/>
      <c r="JWC87" s="50"/>
      <c r="JWD87" s="50"/>
      <c r="JWE87" s="50"/>
      <c r="JWF87" s="50"/>
      <c r="JWG87" s="50"/>
      <c r="JWH87" s="50"/>
      <c r="JWI87" s="50"/>
      <c r="JWJ87" s="50"/>
      <c r="JWK87" s="50"/>
      <c r="JWL87" s="50"/>
      <c r="JWM87" s="50"/>
      <c r="JWN87" s="50"/>
      <c r="JWO87" s="50"/>
      <c r="JWP87" s="50"/>
      <c r="JWQ87" s="50"/>
      <c r="JWR87" s="50"/>
      <c r="JWS87" s="50"/>
      <c r="JWT87" s="50"/>
      <c r="JWU87" s="50"/>
      <c r="JWV87" s="50"/>
      <c r="JWW87" s="50"/>
      <c r="JWX87" s="50"/>
      <c r="JWY87" s="50"/>
      <c r="JWZ87" s="50"/>
      <c r="JXA87" s="50"/>
      <c r="JXB87" s="50"/>
      <c r="JXC87" s="50"/>
      <c r="JXD87" s="50"/>
      <c r="JXE87" s="50"/>
      <c r="JXF87" s="50"/>
      <c r="JXG87" s="50"/>
      <c r="JXH87" s="50"/>
      <c r="JXI87" s="50"/>
      <c r="JXJ87" s="50"/>
      <c r="JXK87" s="50"/>
      <c r="JXL87" s="50"/>
      <c r="JXM87" s="50"/>
      <c r="JXN87" s="50"/>
      <c r="JXO87" s="50"/>
      <c r="JXP87" s="50"/>
      <c r="JXQ87" s="50"/>
      <c r="JXR87" s="50"/>
      <c r="JXS87" s="50"/>
      <c r="JXT87" s="50"/>
      <c r="JXU87" s="50"/>
      <c r="JXV87" s="50"/>
      <c r="JXW87" s="50"/>
      <c r="JXX87" s="50"/>
      <c r="JXY87" s="50"/>
      <c r="JXZ87" s="50"/>
      <c r="JYA87" s="50"/>
      <c r="JYB87" s="50"/>
      <c r="JYC87" s="50"/>
      <c r="JYD87" s="50"/>
      <c r="JYE87" s="50"/>
      <c r="JYF87" s="50"/>
      <c r="JYG87" s="50"/>
      <c r="JYH87" s="50"/>
      <c r="JYI87" s="50"/>
      <c r="JYJ87" s="50"/>
      <c r="JYK87" s="50"/>
      <c r="JYL87" s="50"/>
      <c r="JYM87" s="50"/>
      <c r="JYN87" s="50"/>
      <c r="JYO87" s="50"/>
      <c r="JYP87" s="50"/>
      <c r="JYQ87" s="50"/>
      <c r="JYR87" s="50"/>
      <c r="JYS87" s="50"/>
      <c r="JYT87" s="50"/>
      <c r="JYU87" s="50"/>
      <c r="JYV87" s="50"/>
      <c r="JYW87" s="50"/>
      <c r="JYX87" s="50"/>
      <c r="JYY87" s="50"/>
      <c r="JYZ87" s="50"/>
      <c r="JZA87" s="50"/>
      <c r="JZB87" s="50"/>
      <c r="JZC87" s="50"/>
      <c r="JZD87" s="50"/>
      <c r="JZE87" s="50"/>
      <c r="JZF87" s="50"/>
      <c r="JZG87" s="50"/>
      <c r="JZH87" s="50"/>
      <c r="JZI87" s="50"/>
      <c r="JZJ87" s="50"/>
      <c r="JZK87" s="50"/>
      <c r="JZL87" s="50"/>
      <c r="JZM87" s="50"/>
      <c r="JZN87" s="50"/>
      <c r="JZO87" s="50"/>
      <c r="JZP87" s="50"/>
      <c r="JZQ87" s="50"/>
      <c r="JZR87" s="50"/>
      <c r="JZS87" s="50"/>
      <c r="JZT87" s="50"/>
      <c r="JZU87" s="50"/>
      <c r="JZV87" s="50"/>
      <c r="JZW87" s="50"/>
      <c r="JZX87" s="50"/>
      <c r="JZY87" s="50"/>
      <c r="JZZ87" s="50"/>
      <c r="KAA87" s="50"/>
      <c r="KAB87" s="50"/>
      <c r="KAC87" s="50"/>
      <c r="KAD87" s="50"/>
      <c r="KAE87" s="50"/>
      <c r="KAF87" s="50"/>
      <c r="KAG87" s="50"/>
      <c r="KAH87" s="50"/>
      <c r="KAI87" s="50"/>
      <c r="KAJ87" s="50"/>
      <c r="KAK87" s="50"/>
      <c r="KAL87" s="50"/>
      <c r="KAM87" s="50"/>
      <c r="KAN87" s="50"/>
      <c r="KAO87" s="50"/>
      <c r="KAP87" s="50"/>
      <c r="KAQ87" s="50"/>
      <c r="KAR87" s="50"/>
      <c r="KAS87" s="50"/>
      <c r="KAT87" s="50"/>
      <c r="KAU87" s="50"/>
      <c r="KAV87" s="50"/>
      <c r="KAW87" s="50"/>
      <c r="KAX87" s="50"/>
      <c r="KAY87" s="50"/>
      <c r="KAZ87" s="50"/>
      <c r="KBA87" s="50"/>
      <c r="KBB87" s="50"/>
      <c r="KBC87" s="50"/>
      <c r="KBD87" s="50"/>
      <c r="KBE87" s="50"/>
      <c r="KBF87" s="50"/>
      <c r="KBG87" s="50"/>
      <c r="KBH87" s="50"/>
      <c r="KBI87" s="50"/>
      <c r="KBJ87" s="50"/>
      <c r="KBK87" s="50"/>
      <c r="KBL87" s="50"/>
      <c r="KBM87" s="50"/>
      <c r="KBN87" s="50"/>
      <c r="KBO87" s="50"/>
      <c r="KBP87" s="50"/>
      <c r="KBQ87" s="50"/>
      <c r="KBR87" s="50"/>
      <c r="KBS87" s="50"/>
      <c r="KBT87" s="50"/>
      <c r="KBU87" s="50"/>
      <c r="KBV87" s="50"/>
      <c r="KBW87" s="50"/>
      <c r="KBX87" s="50"/>
      <c r="KBY87" s="50"/>
      <c r="KBZ87" s="50"/>
      <c r="KCA87" s="50"/>
      <c r="KCB87" s="50"/>
      <c r="KCC87" s="50"/>
      <c r="KCD87" s="50"/>
      <c r="KCE87" s="50"/>
      <c r="KCF87" s="50"/>
      <c r="KCG87" s="50"/>
      <c r="KCH87" s="50"/>
      <c r="KCI87" s="50"/>
      <c r="KCJ87" s="50"/>
      <c r="KCK87" s="50"/>
      <c r="KCL87" s="50"/>
      <c r="KCM87" s="50"/>
      <c r="KCN87" s="50"/>
      <c r="KCO87" s="50"/>
      <c r="KCP87" s="50"/>
      <c r="KCQ87" s="50"/>
      <c r="KCR87" s="50"/>
      <c r="KCS87" s="50"/>
      <c r="KCT87" s="50"/>
      <c r="KCU87" s="50"/>
      <c r="KCV87" s="50"/>
      <c r="KCW87" s="50"/>
      <c r="KCX87" s="50"/>
      <c r="KCY87" s="50"/>
      <c r="KCZ87" s="50"/>
      <c r="KDA87" s="50"/>
      <c r="KDB87" s="50"/>
      <c r="KDC87" s="50"/>
      <c r="KDD87" s="50"/>
      <c r="KDE87" s="50"/>
      <c r="KDF87" s="50"/>
      <c r="KDG87" s="50"/>
      <c r="KDH87" s="50"/>
      <c r="KDI87" s="50"/>
      <c r="KDJ87" s="50"/>
      <c r="KDK87" s="50"/>
      <c r="KDL87" s="50"/>
      <c r="KDM87" s="50"/>
      <c r="KDN87" s="50"/>
      <c r="KDO87" s="50"/>
      <c r="KDP87" s="50"/>
      <c r="KDQ87" s="50"/>
      <c r="KDR87" s="50"/>
      <c r="KDS87" s="50"/>
      <c r="KDT87" s="50"/>
      <c r="KDU87" s="50"/>
      <c r="KDV87" s="50"/>
      <c r="KDW87" s="50"/>
      <c r="KDX87" s="50"/>
      <c r="KDY87" s="50"/>
      <c r="KDZ87" s="50"/>
      <c r="KEA87" s="50"/>
      <c r="KEB87" s="50"/>
      <c r="KEC87" s="50"/>
      <c r="KED87" s="50"/>
      <c r="KEE87" s="50"/>
      <c r="KEF87" s="50"/>
      <c r="KEG87" s="50"/>
      <c r="KEH87" s="50"/>
      <c r="KEI87" s="50"/>
      <c r="KEJ87" s="50"/>
      <c r="KEK87" s="50"/>
      <c r="KEL87" s="50"/>
      <c r="KEM87" s="50"/>
      <c r="KEN87" s="50"/>
      <c r="KEO87" s="50"/>
      <c r="KEP87" s="50"/>
      <c r="KEQ87" s="50"/>
      <c r="KER87" s="50"/>
      <c r="KES87" s="50"/>
      <c r="KET87" s="50"/>
      <c r="KEU87" s="50"/>
      <c r="KEV87" s="50"/>
      <c r="KEW87" s="50"/>
      <c r="KEX87" s="50"/>
      <c r="KEY87" s="50"/>
      <c r="KEZ87" s="50"/>
      <c r="KFA87" s="50"/>
      <c r="KFB87" s="50"/>
      <c r="KFC87" s="50"/>
      <c r="KFD87" s="50"/>
      <c r="KFE87" s="50"/>
      <c r="KFF87" s="50"/>
      <c r="KFG87" s="50"/>
      <c r="KFH87" s="50"/>
      <c r="KFI87" s="50"/>
      <c r="KFJ87" s="50"/>
      <c r="KFK87" s="50"/>
      <c r="KFL87" s="50"/>
      <c r="KFM87" s="50"/>
      <c r="KFN87" s="50"/>
      <c r="KFO87" s="50"/>
      <c r="KFP87" s="50"/>
      <c r="KFQ87" s="50"/>
      <c r="KFR87" s="50"/>
      <c r="KFS87" s="50"/>
      <c r="KFT87" s="50"/>
      <c r="KFU87" s="50"/>
      <c r="KFV87" s="50"/>
      <c r="KFW87" s="50"/>
      <c r="KFX87" s="50"/>
      <c r="KFY87" s="50"/>
      <c r="KFZ87" s="50"/>
      <c r="KGA87" s="50"/>
      <c r="KGB87" s="50"/>
      <c r="KGC87" s="50"/>
      <c r="KGD87" s="50"/>
      <c r="KGE87" s="50"/>
      <c r="KGF87" s="50"/>
      <c r="KGG87" s="50"/>
      <c r="KGH87" s="50"/>
      <c r="KGI87" s="50"/>
      <c r="KGJ87" s="50"/>
      <c r="KGK87" s="50"/>
      <c r="KGL87" s="50"/>
      <c r="KGM87" s="50"/>
      <c r="KGN87" s="50"/>
      <c r="KGO87" s="50"/>
      <c r="KGP87" s="50"/>
      <c r="KGQ87" s="50"/>
      <c r="KGR87" s="50"/>
      <c r="KGS87" s="50"/>
      <c r="KGT87" s="50"/>
      <c r="KGU87" s="50"/>
      <c r="KGV87" s="50"/>
      <c r="KGW87" s="50"/>
      <c r="KGX87" s="50"/>
      <c r="KGY87" s="50"/>
      <c r="KGZ87" s="50"/>
      <c r="KHA87" s="50"/>
      <c r="KHB87" s="50"/>
      <c r="KHC87" s="50"/>
      <c r="KHD87" s="50"/>
      <c r="KHE87" s="50"/>
      <c r="KHF87" s="50"/>
      <c r="KHG87" s="50"/>
      <c r="KHH87" s="50"/>
      <c r="KHI87" s="50"/>
      <c r="KHJ87" s="50"/>
      <c r="KHK87" s="50"/>
      <c r="KHL87" s="50"/>
      <c r="KHM87" s="50"/>
      <c r="KHN87" s="50"/>
      <c r="KHO87" s="50"/>
      <c r="KHP87" s="50"/>
      <c r="KHQ87" s="50"/>
      <c r="KHR87" s="50"/>
      <c r="KHS87" s="50"/>
      <c r="KHT87" s="50"/>
      <c r="KHU87" s="50"/>
      <c r="KHV87" s="50"/>
      <c r="KHW87" s="50"/>
      <c r="KHX87" s="50"/>
      <c r="KHY87" s="50"/>
      <c r="KHZ87" s="50"/>
      <c r="KIA87" s="50"/>
      <c r="KIB87" s="50"/>
      <c r="KIC87" s="50"/>
      <c r="KID87" s="50"/>
      <c r="KIE87" s="50"/>
      <c r="KIF87" s="50"/>
      <c r="KIG87" s="50"/>
      <c r="KIH87" s="50"/>
      <c r="KII87" s="50"/>
      <c r="KIJ87" s="50"/>
      <c r="KIK87" s="50"/>
      <c r="KIL87" s="50"/>
      <c r="KIM87" s="50"/>
      <c r="KIN87" s="50"/>
      <c r="KIO87" s="50"/>
      <c r="KIP87" s="50"/>
      <c r="KIQ87" s="50"/>
      <c r="KIR87" s="50"/>
      <c r="KIS87" s="50"/>
      <c r="KIT87" s="50"/>
      <c r="KIU87" s="50"/>
      <c r="KIV87" s="50"/>
      <c r="KIW87" s="50"/>
      <c r="KIX87" s="50"/>
      <c r="KIY87" s="50"/>
      <c r="KIZ87" s="50"/>
      <c r="KJA87" s="50"/>
      <c r="KJB87" s="50"/>
      <c r="KJC87" s="50"/>
      <c r="KJD87" s="50"/>
      <c r="KJE87" s="50"/>
      <c r="KJF87" s="50"/>
      <c r="KJG87" s="50"/>
      <c r="KJH87" s="50"/>
      <c r="KJI87" s="50"/>
      <c r="KJJ87" s="50"/>
      <c r="KJK87" s="50"/>
      <c r="KJL87" s="50"/>
      <c r="KJM87" s="50"/>
      <c r="KJN87" s="50"/>
      <c r="KJO87" s="50"/>
      <c r="KJP87" s="50"/>
      <c r="KJQ87" s="50"/>
      <c r="KJR87" s="50"/>
      <c r="KJS87" s="50"/>
      <c r="KJT87" s="50"/>
      <c r="KJU87" s="50"/>
      <c r="KJV87" s="50"/>
      <c r="KJW87" s="50"/>
      <c r="KJX87" s="50"/>
      <c r="KJY87" s="50"/>
      <c r="KJZ87" s="50"/>
      <c r="KKA87" s="50"/>
      <c r="KKB87" s="50"/>
      <c r="KKC87" s="50"/>
      <c r="KKD87" s="50"/>
      <c r="KKE87" s="50"/>
      <c r="KKF87" s="50"/>
      <c r="KKG87" s="50"/>
      <c r="KKH87" s="50"/>
      <c r="KKI87" s="50"/>
      <c r="KKJ87" s="50"/>
      <c r="KKK87" s="50"/>
      <c r="KKL87" s="50"/>
      <c r="KKM87" s="50"/>
      <c r="KKN87" s="50"/>
      <c r="KKO87" s="50"/>
      <c r="KKP87" s="50"/>
      <c r="KKQ87" s="50"/>
      <c r="KKR87" s="50"/>
      <c r="KKS87" s="50"/>
      <c r="KKT87" s="50"/>
      <c r="KKU87" s="50"/>
      <c r="KKV87" s="50"/>
      <c r="KKW87" s="50"/>
      <c r="KKX87" s="50"/>
      <c r="KKY87" s="50"/>
      <c r="KKZ87" s="50"/>
      <c r="KLA87" s="50"/>
      <c r="KLB87" s="50"/>
      <c r="KLC87" s="50"/>
      <c r="KLD87" s="50"/>
      <c r="KLE87" s="50"/>
      <c r="KLF87" s="50"/>
      <c r="KLG87" s="50"/>
      <c r="KLH87" s="50"/>
      <c r="KLI87" s="50"/>
      <c r="KLJ87" s="50"/>
      <c r="KLK87" s="50"/>
      <c r="KLL87" s="50"/>
      <c r="KLM87" s="50"/>
      <c r="KLN87" s="50"/>
      <c r="KLO87" s="50"/>
      <c r="KLP87" s="50"/>
      <c r="KLQ87" s="50"/>
      <c r="KLR87" s="50"/>
      <c r="KLS87" s="50"/>
      <c r="KLT87" s="50"/>
      <c r="KLU87" s="50"/>
      <c r="KLV87" s="50"/>
      <c r="KLW87" s="50"/>
      <c r="KLX87" s="50"/>
      <c r="KLY87" s="50"/>
      <c r="KLZ87" s="50"/>
      <c r="KMA87" s="50"/>
      <c r="KMB87" s="50"/>
      <c r="KMC87" s="50"/>
      <c r="KMD87" s="50"/>
      <c r="KME87" s="50"/>
      <c r="KMF87" s="50"/>
      <c r="KMG87" s="50"/>
      <c r="KMH87" s="50"/>
      <c r="KMI87" s="50"/>
      <c r="KMJ87" s="50"/>
      <c r="KMK87" s="50"/>
      <c r="KML87" s="50"/>
      <c r="KMM87" s="50"/>
      <c r="KMN87" s="50"/>
      <c r="KMO87" s="50"/>
      <c r="KMP87" s="50"/>
      <c r="KMQ87" s="50"/>
      <c r="KMR87" s="50"/>
      <c r="KMS87" s="50"/>
      <c r="KMT87" s="50"/>
      <c r="KMU87" s="50"/>
      <c r="KMV87" s="50"/>
      <c r="KMW87" s="50"/>
      <c r="KMX87" s="50"/>
      <c r="KMY87" s="50"/>
      <c r="KMZ87" s="50"/>
      <c r="KNA87" s="50"/>
      <c r="KNB87" s="50"/>
      <c r="KNC87" s="50"/>
      <c r="KND87" s="50"/>
      <c r="KNE87" s="50"/>
      <c r="KNF87" s="50"/>
      <c r="KNG87" s="50"/>
      <c r="KNH87" s="50"/>
      <c r="KNI87" s="50"/>
      <c r="KNJ87" s="50"/>
      <c r="KNK87" s="50"/>
      <c r="KNL87" s="50"/>
      <c r="KNM87" s="50"/>
      <c r="KNN87" s="50"/>
      <c r="KNO87" s="50"/>
      <c r="KNP87" s="50"/>
      <c r="KNQ87" s="50"/>
      <c r="KNR87" s="50"/>
      <c r="KNS87" s="50"/>
      <c r="KNT87" s="50"/>
      <c r="KNU87" s="50"/>
      <c r="KNV87" s="50"/>
      <c r="KNW87" s="50"/>
      <c r="KNX87" s="50"/>
      <c r="KNY87" s="50"/>
      <c r="KNZ87" s="50"/>
      <c r="KOA87" s="50"/>
      <c r="KOB87" s="50"/>
      <c r="KOC87" s="50"/>
      <c r="KOD87" s="50"/>
      <c r="KOE87" s="50"/>
      <c r="KOF87" s="50"/>
      <c r="KOG87" s="50"/>
      <c r="KOH87" s="50"/>
      <c r="KOI87" s="50"/>
      <c r="KOJ87" s="50"/>
      <c r="KOK87" s="50"/>
      <c r="KOL87" s="50"/>
      <c r="KOM87" s="50"/>
      <c r="KON87" s="50"/>
      <c r="KOO87" s="50"/>
      <c r="KOP87" s="50"/>
      <c r="KOQ87" s="50"/>
      <c r="KOR87" s="50"/>
      <c r="KOS87" s="50"/>
      <c r="KOT87" s="50"/>
      <c r="KOU87" s="50"/>
      <c r="KOV87" s="50"/>
      <c r="KOW87" s="50"/>
      <c r="KOX87" s="50"/>
      <c r="KOY87" s="50"/>
      <c r="KOZ87" s="50"/>
      <c r="KPA87" s="50"/>
      <c r="KPB87" s="50"/>
      <c r="KPC87" s="50"/>
      <c r="KPD87" s="50"/>
      <c r="KPE87" s="50"/>
      <c r="KPF87" s="50"/>
      <c r="KPG87" s="50"/>
      <c r="KPH87" s="50"/>
      <c r="KPI87" s="50"/>
      <c r="KPJ87" s="50"/>
      <c r="KPK87" s="50"/>
      <c r="KPL87" s="50"/>
      <c r="KPM87" s="50"/>
      <c r="KPN87" s="50"/>
      <c r="KPO87" s="50"/>
      <c r="KPP87" s="50"/>
      <c r="KPQ87" s="50"/>
      <c r="KPR87" s="50"/>
      <c r="KPS87" s="50"/>
      <c r="KPT87" s="50"/>
      <c r="KPU87" s="50"/>
      <c r="KPV87" s="50"/>
      <c r="KPW87" s="50"/>
      <c r="KPX87" s="50"/>
      <c r="KPY87" s="50"/>
      <c r="KPZ87" s="50"/>
      <c r="KQA87" s="50"/>
      <c r="KQB87" s="50"/>
      <c r="KQC87" s="50"/>
      <c r="KQD87" s="50"/>
      <c r="KQE87" s="50"/>
      <c r="KQF87" s="50"/>
      <c r="KQG87" s="50"/>
      <c r="KQH87" s="50"/>
      <c r="KQI87" s="50"/>
      <c r="KQJ87" s="50"/>
      <c r="KQK87" s="50"/>
      <c r="KQL87" s="50"/>
      <c r="KQM87" s="50"/>
      <c r="KQN87" s="50"/>
      <c r="KQO87" s="50"/>
      <c r="KQP87" s="50"/>
      <c r="KQQ87" s="50"/>
      <c r="KQR87" s="50"/>
      <c r="KQS87" s="50"/>
      <c r="KQT87" s="50"/>
      <c r="KQU87" s="50"/>
      <c r="KQV87" s="50"/>
      <c r="KQW87" s="50"/>
      <c r="KQX87" s="50"/>
      <c r="KQY87" s="50"/>
      <c r="KQZ87" s="50"/>
      <c r="KRA87" s="50"/>
      <c r="KRB87" s="50"/>
      <c r="KRC87" s="50"/>
      <c r="KRD87" s="50"/>
      <c r="KRE87" s="50"/>
      <c r="KRF87" s="50"/>
      <c r="KRG87" s="50"/>
      <c r="KRH87" s="50"/>
      <c r="KRI87" s="50"/>
      <c r="KRJ87" s="50"/>
      <c r="KRK87" s="50"/>
      <c r="KRL87" s="50"/>
      <c r="KRM87" s="50"/>
      <c r="KRN87" s="50"/>
      <c r="KRO87" s="50"/>
      <c r="KRP87" s="50"/>
      <c r="KRQ87" s="50"/>
      <c r="KRR87" s="50"/>
      <c r="KRS87" s="50"/>
      <c r="KRT87" s="50"/>
      <c r="KRU87" s="50"/>
      <c r="KRV87" s="50"/>
      <c r="KRW87" s="50"/>
      <c r="KRX87" s="50"/>
      <c r="KRY87" s="50"/>
      <c r="KRZ87" s="50"/>
      <c r="KSA87" s="50"/>
      <c r="KSB87" s="50"/>
      <c r="KSC87" s="50"/>
      <c r="KSD87" s="50"/>
      <c r="KSE87" s="50"/>
      <c r="KSF87" s="50"/>
      <c r="KSG87" s="50"/>
      <c r="KSH87" s="50"/>
      <c r="KSI87" s="50"/>
      <c r="KSJ87" s="50"/>
      <c r="KSK87" s="50"/>
      <c r="KSL87" s="50"/>
      <c r="KSM87" s="50"/>
      <c r="KSN87" s="50"/>
      <c r="KSO87" s="50"/>
      <c r="KSP87" s="50"/>
      <c r="KSQ87" s="50"/>
      <c r="KSR87" s="50"/>
      <c r="KSS87" s="50"/>
      <c r="KST87" s="50"/>
      <c r="KSU87" s="50"/>
      <c r="KSV87" s="50"/>
      <c r="KSW87" s="50"/>
      <c r="KSX87" s="50"/>
      <c r="KSY87" s="50"/>
      <c r="KSZ87" s="50"/>
      <c r="KTA87" s="50"/>
      <c r="KTB87" s="50"/>
      <c r="KTC87" s="50"/>
      <c r="KTD87" s="50"/>
      <c r="KTE87" s="50"/>
      <c r="KTF87" s="50"/>
      <c r="KTG87" s="50"/>
      <c r="KTH87" s="50"/>
      <c r="KTI87" s="50"/>
      <c r="KTJ87" s="50"/>
      <c r="KTK87" s="50"/>
      <c r="KTL87" s="50"/>
      <c r="KTM87" s="50"/>
      <c r="KTN87" s="50"/>
      <c r="KTO87" s="50"/>
      <c r="KTP87" s="50"/>
      <c r="KTQ87" s="50"/>
      <c r="KTR87" s="50"/>
      <c r="KTS87" s="50"/>
      <c r="KTT87" s="50"/>
      <c r="KTU87" s="50"/>
      <c r="KTV87" s="50"/>
      <c r="KTW87" s="50"/>
      <c r="KTX87" s="50"/>
      <c r="KTY87" s="50"/>
      <c r="KTZ87" s="50"/>
      <c r="KUA87" s="50"/>
      <c r="KUB87" s="50"/>
      <c r="KUC87" s="50"/>
      <c r="KUD87" s="50"/>
      <c r="KUE87" s="50"/>
      <c r="KUF87" s="50"/>
      <c r="KUG87" s="50"/>
      <c r="KUH87" s="50"/>
      <c r="KUI87" s="50"/>
      <c r="KUJ87" s="50"/>
      <c r="KUK87" s="50"/>
      <c r="KUL87" s="50"/>
      <c r="KUM87" s="50"/>
      <c r="KUN87" s="50"/>
      <c r="KUO87" s="50"/>
      <c r="KUP87" s="50"/>
      <c r="KUQ87" s="50"/>
      <c r="KUR87" s="50"/>
      <c r="KUS87" s="50"/>
      <c r="KUT87" s="50"/>
      <c r="KUU87" s="50"/>
      <c r="KUV87" s="50"/>
      <c r="KUW87" s="50"/>
      <c r="KUX87" s="50"/>
      <c r="KUY87" s="50"/>
      <c r="KUZ87" s="50"/>
      <c r="KVA87" s="50"/>
      <c r="KVB87" s="50"/>
      <c r="KVC87" s="50"/>
      <c r="KVD87" s="50"/>
      <c r="KVE87" s="50"/>
      <c r="KVF87" s="50"/>
      <c r="KVG87" s="50"/>
      <c r="KVH87" s="50"/>
      <c r="KVI87" s="50"/>
      <c r="KVJ87" s="50"/>
      <c r="KVK87" s="50"/>
      <c r="KVL87" s="50"/>
      <c r="KVM87" s="50"/>
      <c r="KVN87" s="50"/>
      <c r="KVO87" s="50"/>
      <c r="KVP87" s="50"/>
      <c r="KVQ87" s="50"/>
      <c r="KVR87" s="50"/>
      <c r="KVS87" s="50"/>
      <c r="KVT87" s="50"/>
      <c r="KVU87" s="50"/>
      <c r="KVV87" s="50"/>
      <c r="KVW87" s="50"/>
      <c r="KVX87" s="50"/>
      <c r="KVY87" s="50"/>
      <c r="KVZ87" s="50"/>
      <c r="KWA87" s="50"/>
      <c r="KWB87" s="50"/>
      <c r="KWC87" s="50"/>
      <c r="KWD87" s="50"/>
      <c r="KWE87" s="50"/>
      <c r="KWF87" s="50"/>
      <c r="KWG87" s="50"/>
      <c r="KWH87" s="50"/>
      <c r="KWI87" s="50"/>
      <c r="KWJ87" s="50"/>
      <c r="KWK87" s="50"/>
      <c r="KWL87" s="50"/>
      <c r="KWM87" s="50"/>
      <c r="KWN87" s="50"/>
      <c r="KWO87" s="50"/>
      <c r="KWP87" s="50"/>
      <c r="KWQ87" s="50"/>
      <c r="KWR87" s="50"/>
      <c r="KWS87" s="50"/>
      <c r="KWT87" s="50"/>
      <c r="KWU87" s="50"/>
      <c r="KWV87" s="50"/>
      <c r="KWW87" s="50"/>
      <c r="KWX87" s="50"/>
      <c r="KWY87" s="50"/>
      <c r="KWZ87" s="50"/>
      <c r="KXA87" s="50"/>
      <c r="KXB87" s="50"/>
      <c r="KXC87" s="50"/>
      <c r="KXD87" s="50"/>
      <c r="KXE87" s="50"/>
      <c r="KXF87" s="50"/>
      <c r="KXG87" s="50"/>
      <c r="KXH87" s="50"/>
      <c r="KXI87" s="50"/>
      <c r="KXJ87" s="50"/>
      <c r="KXK87" s="50"/>
      <c r="KXL87" s="50"/>
      <c r="KXM87" s="50"/>
      <c r="KXN87" s="50"/>
      <c r="KXO87" s="50"/>
      <c r="KXP87" s="50"/>
      <c r="KXQ87" s="50"/>
      <c r="KXR87" s="50"/>
      <c r="KXS87" s="50"/>
      <c r="KXT87" s="50"/>
      <c r="KXU87" s="50"/>
      <c r="KXV87" s="50"/>
      <c r="KXW87" s="50"/>
      <c r="KXX87" s="50"/>
      <c r="KXY87" s="50"/>
      <c r="KXZ87" s="50"/>
      <c r="KYA87" s="50"/>
      <c r="KYB87" s="50"/>
      <c r="KYC87" s="50"/>
      <c r="KYD87" s="50"/>
      <c r="KYE87" s="50"/>
      <c r="KYF87" s="50"/>
      <c r="KYG87" s="50"/>
      <c r="KYH87" s="50"/>
      <c r="KYI87" s="50"/>
      <c r="KYJ87" s="50"/>
      <c r="KYK87" s="50"/>
      <c r="KYL87" s="50"/>
      <c r="KYM87" s="50"/>
      <c r="KYN87" s="50"/>
      <c r="KYO87" s="50"/>
      <c r="KYP87" s="50"/>
      <c r="KYQ87" s="50"/>
      <c r="KYR87" s="50"/>
      <c r="KYS87" s="50"/>
      <c r="KYT87" s="50"/>
      <c r="KYU87" s="50"/>
      <c r="KYV87" s="50"/>
      <c r="KYW87" s="50"/>
      <c r="KYX87" s="50"/>
      <c r="KYY87" s="50"/>
      <c r="KYZ87" s="50"/>
      <c r="KZA87" s="50"/>
      <c r="KZB87" s="50"/>
      <c r="KZC87" s="50"/>
      <c r="KZD87" s="50"/>
      <c r="KZE87" s="50"/>
      <c r="KZF87" s="50"/>
      <c r="KZG87" s="50"/>
      <c r="KZH87" s="50"/>
      <c r="KZI87" s="50"/>
      <c r="KZJ87" s="50"/>
      <c r="KZK87" s="50"/>
      <c r="KZL87" s="50"/>
      <c r="KZM87" s="50"/>
      <c r="KZN87" s="50"/>
      <c r="KZO87" s="50"/>
      <c r="KZP87" s="50"/>
      <c r="KZQ87" s="50"/>
      <c r="KZR87" s="50"/>
      <c r="KZS87" s="50"/>
      <c r="KZT87" s="50"/>
      <c r="KZU87" s="50"/>
      <c r="KZV87" s="50"/>
      <c r="KZW87" s="50"/>
      <c r="KZX87" s="50"/>
      <c r="KZY87" s="50"/>
      <c r="KZZ87" s="50"/>
      <c r="LAA87" s="50"/>
      <c r="LAB87" s="50"/>
      <c r="LAC87" s="50"/>
      <c r="LAD87" s="50"/>
      <c r="LAE87" s="50"/>
      <c r="LAF87" s="50"/>
      <c r="LAG87" s="50"/>
      <c r="LAH87" s="50"/>
      <c r="LAI87" s="50"/>
      <c r="LAJ87" s="50"/>
      <c r="LAK87" s="50"/>
      <c r="LAL87" s="50"/>
      <c r="LAM87" s="50"/>
      <c r="LAN87" s="50"/>
      <c r="LAO87" s="50"/>
      <c r="LAP87" s="50"/>
      <c r="LAQ87" s="50"/>
      <c r="LAR87" s="50"/>
      <c r="LAS87" s="50"/>
      <c r="LAT87" s="50"/>
      <c r="LAU87" s="50"/>
      <c r="LAV87" s="50"/>
      <c r="LAW87" s="50"/>
      <c r="LAX87" s="50"/>
      <c r="LAY87" s="50"/>
      <c r="LAZ87" s="50"/>
      <c r="LBA87" s="50"/>
      <c r="LBB87" s="50"/>
      <c r="LBC87" s="50"/>
      <c r="LBD87" s="50"/>
      <c r="LBE87" s="50"/>
      <c r="LBF87" s="50"/>
      <c r="LBG87" s="50"/>
      <c r="LBH87" s="50"/>
      <c r="LBI87" s="50"/>
      <c r="LBJ87" s="50"/>
      <c r="LBK87" s="50"/>
      <c r="LBL87" s="50"/>
      <c r="LBM87" s="50"/>
      <c r="LBN87" s="50"/>
      <c r="LBO87" s="50"/>
      <c r="LBP87" s="50"/>
      <c r="LBQ87" s="50"/>
      <c r="LBR87" s="50"/>
      <c r="LBS87" s="50"/>
      <c r="LBT87" s="50"/>
      <c r="LBU87" s="50"/>
      <c r="LBV87" s="50"/>
      <c r="LBW87" s="50"/>
      <c r="LBX87" s="50"/>
      <c r="LBY87" s="50"/>
      <c r="LBZ87" s="50"/>
      <c r="LCA87" s="50"/>
      <c r="LCB87" s="50"/>
      <c r="LCC87" s="50"/>
      <c r="LCD87" s="50"/>
      <c r="LCE87" s="50"/>
      <c r="LCF87" s="50"/>
      <c r="LCG87" s="50"/>
      <c r="LCH87" s="50"/>
      <c r="LCI87" s="50"/>
      <c r="LCJ87" s="50"/>
      <c r="LCK87" s="50"/>
      <c r="LCL87" s="50"/>
      <c r="LCM87" s="50"/>
      <c r="LCN87" s="50"/>
      <c r="LCO87" s="50"/>
      <c r="LCP87" s="50"/>
      <c r="LCQ87" s="50"/>
      <c r="LCR87" s="50"/>
      <c r="LCS87" s="50"/>
      <c r="LCT87" s="50"/>
      <c r="LCU87" s="50"/>
      <c r="LCV87" s="50"/>
      <c r="LCW87" s="50"/>
      <c r="LCX87" s="50"/>
      <c r="LCY87" s="50"/>
      <c r="LCZ87" s="50"/>
      <c r="LDA87" s="50"/>
      <c r="LDB87" s="50"/>
      <c r="LDC87" s="50"/>
      <c r="LDD87" s="50"/>
      <c r="LDE87" s="50"/>
      <c r="LDF87" s="50"/>
      <c r="LDG87" s="50"/>
      <c r="LDH87" s="50"/>
      <c r="LDI87" s="50"/>
      <c r="LDJ87" s="50"/>
      <c r="LDK87" s="50"/>
      <c r="LDL87" s="50"/>
      <c r="LDM87" s="50"/>
      <c r="LDN87" s="50"/>
      <c r="LDO87" s="50"/>
      <c r="LDP87" s="50"/>
      <c r="LDQ87" s="50"/>
      <c r="LDR87" s="50"/>
      <c r="LDS87" s="50"/>
      <c r="LDT87" s="50"/>
      <c r="LDU87" s="50"/>
      <c r="LDV87" s="50"/>
      <c r="LDW87" s="50"/>
      <c r="LDX87" s="50"/>
      <c r="LDY87" s="50"/>
      <c r="LDZ87" s="50"/>
      <c r="LEA87" s="50"/>
      <c r="LEB87" s="50"/>
      <c r="LEC87" s="50"/>
      <c r="LED87" s="50"/>
      <c r="LEE87" s="50"/>
      <c r="LEF87" s="50"/>
      <c r="LEG87" s="50"/>
      <c r="LEH87" s="50"/>
      <c r="LEI87" s="50"/>
      <c r="LEJ87" s="50"/>
      <c r="LEK87" s="50"/>
      <c r="LEL87" s="50"/>
      <c r="LEM87" s="50"/>
      <c r="LEN87" s="50"/>
      <c r="LEO87" s="50"/>
      <c r="LEP87" s="50"/>
      <c r="LEQ87" s="50"/>
      <c r="LER87" s="50"/>
      <c r="LES87" s="50"/>
      <c r="LET87" s="50"/>
      <c r="LEU87" s="50"/>
      <c r="LEV87" s="50"/>
      <c r="LEW87" s="50"/>
      <c r="LEX87" s="50"/>
      <c r="LEY87" s="50"/>
      <c r="LEZ87" s="50"/>
      <c r="LFA87" s="50"/>
      <c r="LFB87" s="50"/>
      <c r="LFC87" s="50"/>
      <c r="LFD87" s="50"/>
      <c r="LFE87" s="50"/>
      <c r="LFF87" s="50"/>
      <c r="LFG87" s="50"/>
      <c r="LFH87" s="50"/>
      <c r="LFI87" s="50"/>
      <c r="LFJ87" s="50"/>
      <c r="LFK87" s="50"/>
      <c r="LFL87" s="50"/>
      <c r="LFM87" s="50"/>
      <c r="LFN87" s="50"/>
      <c r="LFO87" s="50"/>
      <c r="LFP87" s="50"/>
      <c r="LFQ87" s="50"/>
      <c r="LFR87" s="50"/>
      <c r="LFS87" s="50"/>
      <c r="LFT87" s="50"/>
      <c r="LFU87" s="50"/>
      <c r="LFV87" s="50"/>
      <c r="LFW87" s="50"/>
      <c r="LFX87" s="50"/>
      <c r="LFY87" s="50"/>
      <c r="LFZ87" s="50"/>
      <c r="LGA87" s="50"/>
      <c r="LGB87" s="50"/>
      <c r="LGC87" s="50"/>
      <c r="LGD87" s="50"/>
      <c r="LGE87" s="50"/>
      <c r="LGF87" s="50"/>
      <c r="LGG87" s="50"/>
      <c r="LGH87" s="50"/>
      <c r="LGI87" s="50"/>
      <c r="LGJ87" s="50"/>
      <c r="LGK87" s="50"/>
      <c r="LGL87" s="50"/>
      <c r="LGM87" s="50"/>
      <c r="LGN87" s="50"/>
      <c r="LGO87" s="50"/>
      <c r="LGP87" s="50"/>
      <c r="LGQ87" s="50"/>
      <c r="LGR87" s="50"/>
      <c r="LGS87" s="50"/>
      <c r="LGT87" s="50"/>
      <c r="LGU87" s="50"/>
      <c r="LGV87" s="50"/>
      <c r="LGW87" s="50"/>
      <c r="LGX87" s="50"/>
      <c r="LGY87" s="50"/>
      <c r="LGZ87" s="50"/>
      <c r="LHA87" s="50"/>
      <c r="LHB87" s="50"/>
      <c r="LHC87" s="50"/>
      <c r="LHD87" s="50"/>
      <c r="LHE87" s="50"/>
      <c r="LHF87" s="50"/>
      <c r="LHG87" s="50"/>
      <c r="LHH87" s="50"/>
      <c r="LHI87" s="50"/>
      <c r="LHJ87" s="50"/>
      <c r="LHK87" s="50"/>
      <c r="LHL87" s="50"/>
      <c r="LHM87" s="50"/>
      <c r="LHN87" s="50"/>
      <c r="LHO87" s="50"/>
      <c r="LHP87" s="50"/>
      <c r="LHQ87" s="50"/>
      <c r="LHR87" s="50"/>
      <c r="LHS87" s="50"/>
      <c r="LHT87" s="50"/>
      <c r="LHU87" s="50"/>
      <c r="LHV87" s="50"/>
      <c r="LHW87" s="50"/>
      <c r="LHX87" s="50"/>
      <c r="LHY87" s="50"/>
      <c r="LHZ87" s="50"/>
      <c r="LIA87" s="50"/>
      <c r="LIB87" s="50"/>
      <c r="LIC87" s="50"/>
      <c r="LID87" s="50"/>
      <c r="LIE87" s="50"/>
      <c r="LIF87" s="50"/>
      <c r="LIG87" s="50"/>
      <c r="LIH87" s="50"/>
      <c r="LII87" s="50"/>
      <c r="LIJ87" s="50"/>
      <c r="LIK87" s="50"/>
      <c r="LIL87" s="50"/>
      <c r="LIM87" s="50"/>
      <c r="LIN87" s="50"/>
      <c r="LIO87" s="50"/>
      <c r="LIP87" s="50"/>
      <c r="LIQ87" s="50"/>
      <c r="LIR87" s="50"/>
      <c r="LIS87" s="50"/>
      <c r="LIT87" s="50"/>
      <c r="LIU87" s="50"/>
      <c r="LIV87" s="50"/>
      <c r="LIW87" s="50"/>
      <c r="LIX87" s="50"/>
      <c r="LIY87" s="50"/>
      <c r="LIZ87" s="50"/>
      <c r="LJA87" s="50"/>
      <c r="LJB87" s="50"/>
      <c r="LJC87" s="50"/>
      <c r="LJD87" s="50"/>
      <c r="LJE87" s="50"/>
      <c r="LJF87" s="50"/>
      <c r="LJG87" s="50"/>
      <c r="LJH87" s="50"/>
      <c r="LJI87" s="50"/>
      <c r="LJJ87" s="50"/>
      <c r="LJK87" s="50"/>
      <c r="LJL87" s="50"/>
      <c r="LJM87" s="50"/>
      <c r="LJN87" s="50"/>
      <c r="LJO87" s="50"/>
      <c r="LJP87" s="50"/>
      <c r="LJQ87" s="50"/>
      <c r="LJR87" s="50"/>
      <c r="LJS87" s="50"/>
      <c r="LJT87" s="50"/>
      <c r="LJU87" s="50"/>
      <c r="LJV87" s="50"/>
      <c r="LJW87" s="50"/>
      <c r="LJX87" s="50"/>
      <c r="LJY87" s="50"/>
      <c r="LJZ87" s="50"/>
      <c r="LKA87" s="50"/>
      <c r="LKB87" s="50"/>
      <c r="LKC87" s="50"/>
      <c r="LKD87" s="50"/>
      <c r="LKE87" s="50"/>
      <c r="LKF87" s="50"/>
      <c r="LKG87" s="50"/>
      <c r="LKH87" s="50"/>
      <c r="LKI87" s="50"/>
      <c r="LKJ87" s="50"/>
      <c r="LKK87" s="50"/>
      <c r="LKL87" s="50"/>
      <c r="LKM87" s="50"/>
      <c r="LKN87" s="50"/>
      <c r="LKO87" s="50"/>
      <c r="LKP87" s="50"/>
      <c r="LKQ87" s="50"/>
      <c r="LKR87" s="50"/>
      <c r="LKS87" s="50"/>
      <c r="LKT87" s="50"/>
      <c r="LKU87" s="50"/>
      <c r="LKV87" s="50"/>
      <c r="LKW87" s="50"/>
      <c r="LKX87" s="50"/>
      <c r="LKY87" s="50"/>
      <c r="LKZ87" s="50"/>
      <c r="LLA87" s="50"/>
      <c r="LLB87" s="50"/>
      <c r="LLC87" s="50"/>
      <c r="LLD87" s="50"/>
      <c r="LLE87" s="50"/>
      <c r="LLF87" s="50"/>
      <c r="LLG87" s="50"/>
      <c r="LLH87" s="50"/>
      <c r="LLI87" s="50"/>
      <c r="LLJ87" s="50"/>
      <c r="LLK87" s="50"/>
      <c r="LLL87" s="50"/>
      <c r="LLM87" s="50"/>
      <c r="LLN87" s="50"/>
      <c r="LLO87" s="50"/>
      <c r="LLP87" s="50"/>
      <c r="LLQ87" s="50"/>
      <c r="LLR87" s="50"/>
      <c r="LLS87" s="50"/>
      <c r="LLT87" s="50"/>
      <c r="LLU87" s="50"/>
      <c r="LLV87" s="50"/>
      <c r="LLW87" s="50"/>
      <c r="LLX87" s="50"/>
      <c r="LLY87" s="50"/>
      <c r="LLZ87" s="50"/>
      <c r="LMA87" s="50"/>
      <c r="LMB87" s="50"/>
      <c r="LMC87" s="50"/>
      <c r="LMD87" s="50"/>
      <c r="LME87" s="50"/>
      <c r="LMF87" s="50"/>
      <c r="LMG87" s="50"/>
      <c r="LMH87" s="50"/>
      <c r="LMI87" s="50"/>
      <c r="LMJ87" s="50"/>
      <c r="LMK87" s="50"/>
      <c r="LML87" s="50"/>
      <c r="LMM87" s="50"/>
      <c r="LMN87" s="50"/>
      <c r="LMO87" s="50"/>
      <c r="LMP87" s="50"/>
      <c r="LMQ87" s="50"/>
      <c r="LMR87" s="50"/>
      <c r="LMS87" s="50"/>
      <c r="LMT87" s="50"/>
      <c r="LMU87" s="50"/>
      <c r="LMV87" s="50"/>
      <c r="LMW87" s="50"/>
      <c r="LMX87" s="50"/>
      <c r="LMY87" s="50"/>
      <c r="LMZ87" s="50"/>
      <c r="LNA87" s="50"/>
      <c r="LNB87" s="50"/>
      <c r="LNC87" s="50"/>
      <c r="LND87" s="50"/>
      <c r="LNE87" s="50"/>
      <c r="LNF87" s="50"/>
      <c r="LNG87" s="50"/>
      <c r="LNH87" s="50"/>
      <c r="LNI87" s="50"/>
      <c r="LNJ87" s="50"/>
      <c r="LNK87" s="50"/>
      <c r="LNL87" s="50"/>
      <c r="LNM87" s="50"/>
      <c r="LNN87" s="50"/>
      <c r="LNO87" s="50"/>
      <c r="LNP87" s="50"/>
      <c r="LNQ87" s="50"/>
      <c r="LNR87" s="50"/>
      <c r="LNS87" s="50"/>
      <c r="LNT87" s="50"/>
      <c r="LNU87" s="50"/>
      <c r="LNV87" s="50"/>
      <c r="LNW87" s="50"/>
      <c r="LNX87" s="50"/>
      <c r="LNY87" s="50"/>
      <c r="LNZ87" s="50"/>
      <c r="LOA87" s="50"/>
      <c r="LOB87" s="50"/>
      <c r="LOC87" s="50"/>
      <c r="LOD87" s="50"/>
      <c r="LOE87" s="50"/>
      <c r="LOF87" s="50"/>
      <c r="LOG87" s="50"/>
      <c r="LOH87" s="50"/>
      <c r="LOI87" s="50"/>
      <c r="LOJ87" s="50"/>
      <c r="LOK87" s="50"/>
      <c r="LOL87" s="50"/>
      <c r="LOM87" s="50"/>
      <c r="LON87" s="50"/>
      <c r="LOO87" s="50"/>
      <c r="LOP87" s="50"/>
      <c r="LOQ87" s="50"/>
      <c r="LOR87" s="50"/>
      <c r="LOS87" s="50"/>
      <c r="LOT87" s="50"/>
      <c r="LOU87" s="50"/>
      <c r="LOV87" s="50"/>
      <c r="LOW87" s="50"/>
      <c r="LOX87" s="50"/>
      <c r="LOY87" s="50"/>
      <c r="LOZ87" s="50"/>
      <c r="LPA87" s="50"/>
      <c r="LPB87" s="50"/>
      <c r="LPC87" s="50"/>
      <c r="LPD87" s="50"/>
      <c r="LPE87" s="50"/>
      <c r="LPF87" s="50"/>
      <c r="LPG87" s="50"/>
      <c r="LPH87" s="50"/>
      <c r="LPI87" s="50"/>
      <c r="LPJ87" s="50"/>
      <c r="LPK87" s="50"/>
      <c r="LPL87" s="50"/>
      <c r="LPM87" s="50"/>
      <c r="LPN87" s="50"/>
      <c r="LPO87" s="50"/>
      <c r="LPP87" s="50"/>
      <c r="LPQ87" s="50"/>
      <c r="LPR87" s="50"/>
      <c r="LPS87" s="50"/>
      <c r="LPT87" s="50"/>
      <c r="LPU87" s="50"/>
      <c r="LPV87" s="50"/>
      <c r="LPW87" s="50"/>
      <c r="LPX87" s="50"/>
      <c r="LPY87" s="50"/>
      <c r="LPZ87" s="50"/>
      <c r="LQA87" s="50"/>
      <c r="LQB87" s="50"/>
      <c r="LQC87" s="50"/>
      <c r="LQD87" s="50"/>
      <c r="LQE87" s="50"/>
      <c r="LQF87" s="50"/>
      <c r="LQG87" s="50"/>
      <c r="LQH87" s="50"/>
      <c r="LQI87" s="50"/>
      <c r="LQJ87" s="50"/>
      <c r="LQK87" s="50"/>
      <c r="LQL87" s="50"/>
      <c r="LQM87" s="50"/>
      <c r="LQN87" s="50"/>
      <c r="LQO87" s="50"/>
      <c r="LQP87" s="50"/>
      <c r="LQQ87" s="50"/>
      <c r="LQR87" s="50"/>
      <c r="LQS87" s="50"/>
      <c r="LQT87" s="50"/>
      <c r="LQU87" s="50"/>
      <c r="LQV87" s="50"/>
      <c r="LQW87" s="50"/>
      <c r="LQX87" s="50"/>
      <c r="LQY87" s="50"/>
      <c r="LQZ87" s="50"/>
      <c r="LRA87" s="50"/>
      <c r="LRB87" s="50"/>
      <c r="LRC87" s="50"/>
      <c r="LRD87" s="50"/>
      <c r="LRE87" s="50"/>
      <c r="LRF87" s="50"/>
      <c r="LRG87" s="50"/>
      <c r="LRH87" s="50"/>
      <c r="LRI87" s="50"/>
      <c r="LRJ87" s="50"/>
      <c r="LRK87" s="50"/>
      <c r="LRL87" s="50"/>
      <c r="LRM87" s="50"/>
      <c r="LRN87" s="50"/>
      <c r="LRO87" s="50"/>
      <c r="LRP87" s="50"/>
      <c r="LRQ87" s="50"/>
      <c r="LRR87" s="50"/>
      <c r="LRS87" s="50"/>
      <c r="LRT87" s="50"/>
      <c r="LRU87" s="50"/>
      <c r="LRV87" s="50"/>
      <c r="LRW87" s="50"/>
      <c r="LRX87" s="50"/>
      <c r="LRY87" s="50"/>
      <c r="LRZ87" s="50"/>
      <c r="LSA87" s="50"/>
      <c r="LSB87" s="50"/>
      <c r="LSC87" s="50"/>
      <c r="LSD87" s="50"/>
      <c r="LSE87" s="50"/>
      <c r="LSF87" s="50"/>
      <c r="LSG87" s="50"/>
      <c r="LSH87" s="50"/>
      <c r="LSI87" s="50"/>
      <c r="LSJ87" s="50"/>
      <c r="LSK87" s="50"/>
      <c r="LSL87" s="50"/>
      <c r="LSM87" s="50"/>
      <c r="LSN87" s="50"/>
      <c r="LSO87" s="50"/>
      <c r="LSP87" s="50"/>
      <c r="LSQ87" s="50"/>
      <c r="LSR87" s="50"/>
      <c r="LSS87" s="50"/>
      <c r="LST87" s="50"/>
      <c r="LSU87" s="50"/>
      <c r="LSV87" s="50"/>
      <c r="LSW87" s="50"/>
      <c r="LSX87" s="50"/>
      <c r="LSY87" s="50"/>
      <c r="LSZ87" s="50"/>
      <c r="LTA87" s="50"/>
      <c r="LTB87" s="50"/>
      <c r="LTC87" s="50"/>
      <c r="LTD87" s="50"/>
      <c r="LTE87" s="50"/>
      <c r="LTF87" s="50"/>
      <c r="LTG87" s="50"/>
      <c r="LTH87" s="50"/>
      <c r="LTI87" s="50"/>
      <c r="LTJ87" s="50"/>
      <c r="LTK87" s="50"/>
      <c r="LTL87" s="50"/>
      <c r="LTM87" s="50"/>
      <c r="LTN87" s="50"/>
      <c r="LTO87" s="50"/>
      <c r="LTP87" s="50"/>
      <c r="LTQ87" s="50"/>
      <c r="LTR87" s="50"/>
      <c r="LTS87" s="50"/>
      <c r="LTT87" s="50"/>
      <c r="LTU87" s="50"/>
      <c r="LTV87" s="50"/>
      <c r="LTW87" s="50"/>
      <c r="LTX87" s="50"/>
      <c r="LTY87" s="50"/>
      <c r="LTZ87" s="50"/>
      <c r="LUA87" s="50"/>
      <c r="LUB87" s="50"/>
      <c r="LUC87" s="50"/>
      <c r="LUD87" s="50"/>
      <c r="LUE87" s="50"/>
      <c r="LUF87" s="50"/>
      <c r="LUG87" s="50"/>
      <c r="LUH87" s="50"/>
      <c r="LUI87" s="50"/>
      <c r="LUJ87" s="50"/>
      <c r="LUK87" s="50"/>
      <c r="LUL87" s="50"/>
      <c r="LUM87" s="50"/>
      <c r="LUN87" s="50"/>
      <c r="LUO87" s="50"/>
      <c r="LUP87" s="50"/>
      <c r="LUQ87" s="50"/>
      <c r="LUR87" s="50"/>
      <c r="LUS87" s="50"/>
      <c r="LUT87" s="50"/>
      <c r="LUU87" s="50"/>
      <c r="LUV87" s="50"/>
      <c r="LUW87" s="50"/>
      <c r="LUX87" s="50"/>
      <c r="LUY87" s="50"/>
      <c r="LUZ87" s="50"/>
      <c r="LVA87" s="50"/>
      <c r="LVB87" s="50"/>
      <c r="LVC87" s="50"/>
      <c r="LVD87" s="50"/>
      <c r="LVE87" s="50"/>
      <c r="LVF87" s="50"/>
      <c r="LVG87" s="50"/>
      <c r="LVH87" s="50"/>
      <c r="LVI87" s="50"/>
      <c r="LVJ87" s="50"/>
      <c r="LVK87" s="50"/>
      <c r="LVL87" s="50"/>
      <c r="LVM87" s="50"/>
      <c r="LVN87" s="50"/>
      <c r="LVO87" s="50"/>
      <c r="LVP87" s="50"/>
      <c r="LVQ87" s="50"/>
      <c r="LVR87" s="50"/>
      <c r="LVS87" s="50"/>
      <c r="LVT87" s="50"/>
      <c r="LVU87" s="50"/>
      <c r="LVV87" s="50"/>
      <c r="LVW87" s="50"/>
      <c r="LVX87" s="50"/>
      <c r="LVY87" s="50"/>
      <c r="LVZ87" s="50"/>
      <c r="LWA87" s="50"/>
      <c r="LWB87" s="50"/>
      <c r="LWC87" s="50"/>
      <c r="LWD87" s="50"/>
      <c r="LWE87" s="50"/>
      <c r="LWF87" s="50"/>
      <c r="LWG87" s="50"/>
      <c r="LWH87" s="50"/>
      <c r="LWI87" s="50"/>
      <c r="LWJ87" s="50"/>
      <c r="LWK87" s="50"/>
      <c r="LWL87" s="50"/>
      <c r="LWM87" s="50"/>
      <c r="LWN87" s="50"/>
      <c r="LWO87" s="50"/>
      <c r="LWP87" s="50"/>
      <c r="LWQ87" s="50"/>
      <c r="LWR87" s="50"/>
      <c r="LWS87" s="50"/>
      <c r="LWT87" s="50"/>
      <c r="LWU87" s="50"/>
      <c r="LWV87" s="50"/>
      <c r="LWW87" s="50"/>
      <c r="LWX87" s="50"/>
      <c r="LWY87" s="50"/>
      <c r="LWZ87" s="50"/>
      <c r="LXA87" s="50"/>
      <c r="LXB87" s="50"/>
      <c r="LXC87" s="50"/>
      <c r="LXD87" s="50"/>
      <c r="LXE87" s="50"/>
      <c r="LXF87" s="50"/>
      <c r="LXG87" s="50"/>
      <c r="LXH87" s="50"/>
      <c r="LXI87" s="50"/>
      <c r="LXJ87" s="50"/>
      <c r="LXK87" s="50"/>
      <c r="LXL87" s="50"/>
      <c r="LXM87" s="50"/>
      <c r="LXN87" s="50"/>
      <c r="LXO87" s="50"/>
      <c r="LXP87" s="50"/>
      <c r="LXQ87" s="50"/>
      <c r="LXR87" s="50"/>
      <c r="LXS87" s="50"/>
      <c r="LXT87" s="50"/>
      <c r="LXU87" s="50"/>
      <c r="LXV87" s="50"/>
      <c r="LXW87" s="50"/>
      <c r="LXX87" s="50"/>
      <c r="LXY87" s="50"/>
      <c r="LXZ87" s="50"/>
      <c r="LYA87" s="50"/>
      <c r="LYB87" s="50"/>
      <c r="LYC87" s="50"/>
      <c r="LYD87" s="50"/>
      <c r="LYE87" s="50"/>
      <c r="LYF87" s="50"/>
      <c r="LYG87" s="50"/>
      <c r="LYH87" s="50"/>
      <c r="LYI87" s="50"/>
      <c r="LYJ87" s="50"/>
      <c r="LYK87" s="50"/>
      <c r="LYL87" s="50"/>
      <c r="LYM87" s="50"/>
      <c r="LYN87" s="50"/>
      <c r="LYO87" s="50"/>
      <c r="LYP87" s="50"/>
      <c r="LYQ87" s="50"/>
      <c r="LYR87" s="50"/>
      <c r="LYS87" s="50"/>
      <c r="LYT87" s="50"/>
      <c r="LYU87" s="50"/>
      <c r="LYV87" s="50"/>
      <c r="LYW87" s="50"/>
      <c r="LYX87" s="50"/>
      <c r="LYY87" s="50"/>
      <c r="LYZ87" s="50"/>
      <c r="LZA87" s="50"/>
      <c r="LZB87" s="50"/>
      <c r="LZC87" s="50"/>
      <c r="LZD87" s="50"/>
      <c r="LZE87" s="50"/>
      <c r="LZF87" s="50"/>
      <c r="LZG87" s="50"/>
      <c r="LZH87" s="50"/>
      <c r="LZI87" s="50"/>
      <c r="LZJ87" s="50"/>
      <c r="LZK87" s="50"/>
      <c r="LZL87" s="50"/>
      <c r="LZM87" s="50"/>
      <c r="LZN87" s="50"/>
      <c r="LZO87" s="50"/>
      <c r="LZP87" s="50"/>
      <c r="LZQ87" s="50"/>
      <c r="LZR87" s="50"/>
      <c r="LZS87" s="50"/>
      <c r="LZT87" s="50"/>
      <c r="LZU87" s="50"/>
      <c r="LZV87" s="50"/>
      <c r="LZW87" s="50"/>
      <c r="LZX87" s="50"/>
      <c r="LZY87" s="50"/>
      <c r="LZZ87" s="50"/>
      <c r="MAA87" s="50"/>
      <c r="MAB87" s="50"/>
      <c r="MAC87" s="50"/>
      <c r="MAD87" s="50"/>
      <c r="MAE87" s="50"/>
      <c r="MAF87" s="50"/>
      <c r="MAG87" s="50"/>
      <c r="MAH87" s="50"/>
      <c r="MAI87" s="50"/>
      <c r="MAJ87" s="50"/>
      <c r="MAK87" s="50"/>
      <c r="MAL87" s="50"/>
      <c r="MAM87" s="50"/>
      <c r="MAN87" s="50"/>
      <c r="MAO87" s="50"/>
      <c r="MAP87" s="50"/>
      <c r="MAQ87" s="50"/>
      <c r="MAR87" s="50"/>
      <c r="MAS87" s="50"/>
      <c r="MAT87" s="50"/>
      <c r="MAU87" s="50"/>
      <c r="MAV87" s="50"/>
      <c r="MAW87" s="50"/>
      <c r="MAX87" s="50"/>
      <c r="MAY87" s="50"/>
      <c r="MAZ87" s="50"/>
      <c r="MBA87" s="50"/>
      <c r="MBB87" s="50"/>
      <c r="MBC87" s="50"/>
      <c r="MBD87" s="50"/>
      <c r="MBE87" s="50"/>
      <c r="MBF87" s="50"/>
      <c r="MBG87" s="50"/>
      <c r="MBH87" s="50"/>
      <c r="MBI87" s="50"/>
      <c r="MBJ87" s="50"/>
      <c r="MBK87" s="50"/>
      <c r="MBL87" s="50"/>
      <c r="MBM87" s="50"/>
      <c r="MBN87" s="50"/>
      <c r="MBO87" s="50"/>
      <c r="MBP87" s="50"/>
      <c r="MBQ87" s="50"/>
      <c r="MBR87" s="50"/>
      <c r="MBS87" s="50"/>
      <c r="MBT87" s="50"/>
      <c r="MBU87" s="50"/>
      <c r="MBV87" s="50"/>
      <c r="MBW87" s="50"/>
      <c r="MBX87" s="50"/>
      <c r="MBY87" s="50"/>
      <c r="MBZ87" s="50"/>
      <c r="MCA87" s="50"/>
      <c r="MCB87" s="50"/>
      <c r="MCC87" s="50"/>
      <c r="MCD87" s="50"/>
      <c r="MCE87" s="50"/>
      <c r="MCF87" s="50"/>
      <c r="MCG87" s="50"/>
      <c r="MCH87" s="50"/>
      <c r="MCI87" s="50"/>
      <c r="MCJ87" s="50"/>
      <c r="MCK87" s="50"/>
      <c r="MCL87" s="50"/>
      <c r="MCM87" s="50"/>
      <c r="MCN87" s="50"/>
      <c r="MCO87" s="50"/>
      <c r="MCP87" s="50"/>
      <c r="MCQ87" s="50"/>
      <c r="MCR87" s="50"/>
      <c r="MCS87" s="50"/>
      <c r="MCT87" s="50"/>
      <c r="MCU87" s="50"/>
      <c r="MCV87" s="50"/>
      <c r="MCW87" s="50"/>
      <c r="MCX87" s="50"/>
      <c r="MCY87" s="50"/>
      <c r="MCZ87" s="50"/>
      <c r="MDA87" s="50"/>
      <c r="MDB87" s="50"/>
      <c r="MDC87" s="50"/>
      <c r="MDD87" s="50"/>
      <c r="MDE87" s="50"/>
      <c r="MDF87" s="50"/>
      <c r="MDG87" s="50"/>
      <c r="MDH87" s="50"/>
      <c r="MDI87" s="50"/>
      <c r="MDJ87" s="50"/>
      <c r="MDK87" s="50"/>
      <c r="MDL87" s="50"/>
      <c r="MDM87" s="50"/>
      <c r="MDN87" s="50"/>
      <c r="MDO87" s="50"/>
      <c r="MDP87" s="50"/>
      <c r="MDQ87" s="50"/>
      <c r="MDR87" s="50"/>
      <c r="MDS87" s="50"/>
      <c r="MDT87" s="50"/>
      <c r="MDU87" s="50"/>
      <c r="MDV87" s="50"/>
      <c r="MDW87" s="50"/>
      <c r="MDX87" s="50"/>
      <c r="MDY87" s="50"/>
      <c r="MDZ87" s="50"/>
      <c r="MEA87" s="50"/>
      <c r="MEB87" s="50"/>
      <c r="MEC87" s="50"/>
      <c r="MED87" s="50"/>
      <c r="MEE87" s="50"/>
      <c r="MEF87" s="50"/>
      <c r="MEG87" s="50"/>
      <c r="MEH87" s="50"/>
      <c r="MEI87" s="50"/>
      <c r="MEJ87" s="50"/>
      <c r="MEK87" s="50"/>
      <c r="MEL87" s="50"/>
      <c r="MEM87" s="50"/>
      <c r="MEN87" s="50"/>
      <c r="MEO87" s="50"/>
      <c r="MEP87" s="50"/>
      <c r="MEQ87" s="50"/>
      <c r="MER87" s="50"/>
      <c r="MES87" s="50"/>
      <c r="MET87" s="50"/>
      <c r="MEU87" s="50"/>
      <c r="MEV87" s="50"/>
      <c r="MEW87" s="50"/>
      <c r="MEX87" s="50"/>
      <c r="MEY87" s="50"/>
      <c r="MEZ87" s="50"/>
      <c r="MFA87" s="50"/>
      <c r="MFB87" s="50"/>
      <c r="MFC87" s="50"/>
      <c r="MFD87" s="50"/>
      <c r="MFE87" s="50"/>
      <c r="MFF87" s="50"/>
      <c r="MFG87" s="50"/>
      <c r="MFH87" s="50"/>
      <c r="MFI87" s="50"/>
      <c r="MFJ87" s="50"/>
      <c r="MFK87" s="50"/>
      <c r="MFL87" s="50"/>
      <c r="MFM87" s="50"/>
      <c r="MFN87" s="50"/>
      <c r="MFO87" s="50"/>
      <c r="MFP87" s="50"/>
      <c r="MFQ87" s="50"/>
      <c r="MFR87" s="50"/>
      <c r="MFS87" s="50"/>
      <c r="MFT87" s="50"/>
      <c r="MFU87" s="50"/>
      <c r="MFV87" s="50"/>
      <c r="MFW87" s="50"/>
      <c r="MFX87" s="50"/>
      <c r="MFY87" s="50"/>
      <c r="MFZ87" s="50"/>
      <c r="MGA87" s="50"/>
      <c r="MGB87" s="50"/>
      <c r="MGC87" s="50"/>
      <c r="MGD87" s="50"/>
      <c r="MGE87" s="50"/>
      <c r="MGF87" s="50"/>
      <c r="MGG87" s="50"/>
      <c r="MGH87" s="50"/>
      <c r="MGI87" s="50"/>
      <c r="MGJ87" s="50"/>
      <c r="MGK87" s="50"/>
      <c r="MGL87" s="50"/>
      <c r="MGM87" s="50"/>
      <c r="MGN87" s="50"/>
      <c r="MGO87" s="50"/>
      <c r="MGP87" s="50"/>
      <c r="MGQ87" s="50"/>
      <c r="MGR87" s="50"/>
      <c r="MGS87" s="50"/>
      <c r="MGT87" s="50"/>
      <c r="MGU87" s="50"/>
      <c r="MGV87" s="50"/>
      <c r="MGW87" s="50"/>
      <c r="MGX87" s="50"/>
      <c r="MGY87" s="50"/>
      <c r="MGZ87" s="50"/>
      <c r="MHA87" s="50"/>
      <c r="MHB87" s="50"/>
      <c r="MHC87" s="50"/>
      <c r="MHD87" s="50"/>
      <c r="MHE87" s="50"/>
      <c r="MHF87" s="50"/>
      <c r="MHG87" s="50"/>
      <c r="MHH87" s="50"/>
      <c r="MHI87" s="50"/>
      <c r="MHJ87" s="50"/>
      <c r="MHK87" s="50"/>
      <c r="MHL87" s="50"/>
      <c r="MHM87" s="50"/>
      <c r="MHN87" s="50"/>
      <c r="MHO87" s="50"/>
      <c r="MHP87" s="50"/>
      <c r="MHQ87" s="50"/>
      <c r="MHR87" s="50"/>
      <c r="MHS87" s="50"/>
      <c r="MHT87" s="50"/>
      <c r="MHU87" s="50"/>
      <c r="MHV87" s="50"/>
      <c r="MHW87" s="50"/>
      <c r="MHX87" s="50"/>
      <c r="MHY87" s="50"/>
      <c r="MHZ87" s="50"/>
      <c r="MIA87" s="50"/>
      <c r="MIB87" s="50"/>
      <c r="MIC87" s="50"/>
      <c r="MID87" s="50"/>
      <c r="MIE87" s="50"/>
      <c r="MIF87" s="50"/>
      <c r="MIG87" s="50"/>
      <c r="MIH87" s="50"/>
      <c r="MII87" s="50"/>
      <c r="MIJ87" s="50"/>
      <c r="MIK87" s="50"/>
      <c r="MIL87" s="50"/>
      <c r="MIM87" s="50"/>
      <c r="MIN87" s="50"/>
      <c r="MIO87" s="50"/>
      <c r="MIP87" s="50"/>
      <c r="MIQ87" s="50"/>
      <c r="MIR87" s="50"/>
      <c r="MIS87" s="50"/>
      <c r="MIT87" s="50"/>
      <c r="MIU87" s="50"/>
      <c r="MIV87" s="50"/>
      <c r="MIW87" s="50"/>
      <c r="MIX87" s="50"/>
      <c r="MIY87" s="50"/>
      <c r="MIZ87" s="50"/>
      <c r="MJA87" s="50"/>
      <c r="MJB87" s="50"/>
      <c r="MJC87" s="50"/>
      <c r="MJD87" s="50"/>
      <c r="MJE87" s="50"/>
      <c r="MJF87" s="50"/>
      <c r="MJG87" s="50"/>
      <c r="MJH87" s="50"/>
      <c r="MJI87" s="50"/>
      <c r="MJJ87" s="50"/>
      <c r="MJK87" s="50"/>
      <c r="MJL87" s="50"/>
      <c r="MJM87" s="50"/>
      <c r="MJN87" s="50"/>
      <c r="MJO87" s="50"/>
      <c r="MJP87" s="50"/>
      <c r="MJQ87" s="50"/>
      <c r="MJR87" s="50"/>
      <c r="MJS87" s="50"/>
      <c r="MJT87" s="50"/>
      <c r="MJU87" s="50"/>
      <c r="MJV87" s="50"/>
      <c r="MJW87" s="50"/>
      <c r="MJX87" s="50"/>
      <c r="MJY87" s="50"/>
      <c r="MJZ87" s="50"/>
      <c r="MKA87" s="50"/>
      <c r="MKB87" s="50"/>
      <c r="MKC87" s="50"/>
      <c r="MKD87" s="50"/>
      <c r="MKE87" s="50"/>
      <c r="MKF87" s="50"/>
      <c r="MKG87" s="50"/>
      <c r="MKH87" s="50"/>
      <c r="MKI87" s="50"/>
      <c r="MKJ87" s="50"/>
      <c r="MKK87" s="50"/>
      <c r="MKL87" s="50"/>
      <c r="MKM87" s="50"/>
      <c r="MKN87" s="50"/>
      <c r="MKO87" s="50"/>
      <c r="MKP87" s="50"/>
      <c r="MKQ87" s="50"/>
      <c r="MKR87" s="50"/>
      <c r="MKS87" s="50"/>
      <c r="MKT87" s="50"/>
      <c r="MKU87" s="50"/>
      <c r="MKV87" s="50"/>
      <c r="MKW87" s="50"/>
      <c r="MKX87" s="50"/>
      <c r="MKY87" s="50"/>
      <c r="MKZ87" s="50"/>
      <c r="MLA87" s="50"/>
      <c r="MLB87" s="50"/>
      <c r="MLC87" s="50"/>
      <c r="MLD87" s="50"/>
      <c r="MLE87" s="50"/>
      <c r="MLF87" s="50"/>
      <c r="MLG87" s="50"/>
      <c r="MLH87" s="50"/>
      <c r="MLI87" s="50"/>
      <c r="MLJ87" s="50"/>
      <c r="MLK87" s="50"/>
      <c r="MLL87" s="50"/>
      <c r="MLM87" s="50"/>
      <c r="MLN87" s="50"/>
      <c r="MLO87" s="50"/>
      <c r="MLP87" s="50"/>
      <c r="MLQ87" s="50"/>
      <c r="MLR87" s="50"/>
      <c r="MLS87" s="50"/>
      <c r="MLT87" s="50"/>
      <c r="MLU87" s="50"/>
      <c r="MLV87" s="50"/>
      <c r="MLW87" s="50"/>
      <c r="MLX87" s="50"/>
      <c r="MLY87" s="50"/>
      <c r="MLZ87" s="50"/>
      <c r="MMA87" s="50"/>
      <c r="MMB87" s="50"/>
      <c r="MMC87" s="50"/>
      <c r="MMD87" s="50"/>
      <c r="MME87" s="50"/>
      <c r="MMF87" s="50"/>
      <c r="MMG87" s="50"/>
      <c r="MMH87" s="50"/>
      <c r="MMI87" s="50"/>
      <c r="MMJ87" s="50"/>
      <c r="MMK87" s="50"/>
      <c r="MML87" s="50"/>
      <c r="MMM87" s="50"/>
      <c r="MMN87" s="50"/>
      <c r="MMO87" s="50"/>
      <c r="MMP87" s="50"/>
      <c r="MMQ87" s="50"/>
      <c r="MMR87" s="50"/>
      <c r="MMS87" s="50"/>
      <c r="MMT87" s="50"/>
      <c r="MMU87" s="50"/>
      <c r="MMV87" s="50"/>
      <c r="MMW87" s="50"/>
      <c r="MMX87" s="50"/>
      <c r="MMY87" s="50"/>
      <c r="MMZ87" s="50"/>
      <c r="MNA87" s="50"/>
      <c r="MNB87" s="50"/>
      <c r="MNC87" s="50"/>
      <c r="MND87" s="50"/>
      <c r="MNE87" s="50"/>
      <c r="MNF87" s="50"/>
      <c r="MNG87" s="50"/>
      <c r="MNH87" s="50"/>
      <c r="MNI87" s="50"/>
      <c r="MNJ87" s="50"/>
      <c r="MNK87" s="50"/>
      <c r="MNL87" s="50"/>
      <c r="MNM87" s="50"/>
      <c r="MNN87" s="50"/>
      <c r="MNO87" s="50"/>
      <c r="MNP87" s="50"/>
      <c r="MNQ87" s="50"/>
      <c r="MNR87" s="50"/>
      <c r="MNS87" s="50"/>
      <c r="MNT87" s="50"/>
      <c r="MNU87" s="50"/>
      <c r="MNV87" s="50"/>
      <c r="MNW87" s="50"/>
      <c r="MNX87" s="50"/>
      <c r="MNY87" s="50"/>
      <c r="MNZ87" s="50"/>
      <c r="MOA87" s="50"/>
      <c r="MOB87" s="50"/>
      <c r="MOC87" s="50"/>
      <c r="MOD87" s="50"/>
      <c r="MOE87" s="50"/>
      <c r="MOF87" s="50"/>
      <c r="MOG87" s="50"/>
      <c r="MOH87" s="50"/>
      <c r="MOI87" s="50"/>
      <c r="MOJ87" s="50"/>
      <c r="MOK87" s="50"/>
      <c r="MOL87" s="50"/>
      <c r="MOM87" s="50"/>
      <c r="MON87" s="50"/>
      <c r="MOO87" s="50"/>
      <c r="MOP87" s="50"/>
      <c r="MOQ87" s="50"/>
      <c r="MOR87" s="50"/>
      <c r="MOS87" s="50"/>
      <c r="MOT87" s="50"/>
      <c r="MOU87" s="50"/>
      <c r="MOV87" s="50"/>
      <c r="MOW87" s="50"/>
      <c r="MOX87" s="50"/>
      <c r="MOY87" s="50"/>
      <c r="MOZ87" s="50"/>
      <c r="MPA87" s="50"/>
      <c r="MPB87" s="50"/>
      <c r="MPC87" s="50"/>
      <c r="MPD87" s="50"/>
      <c r="MPE87" s="50"/>
      <c r="MPF87" s="50"/>
      <c r="MPG87" s="50"/>
      <c r="MPH87" s="50"/>
      <c r="MPI87" s="50"/>
      <c r="MPJ87" s="50"/>
      <c r="MPK87" s="50"/>
      <c r="MPL87" s="50"/>
      <c r="MPM87" s="50"/>
      <c r="MPN87" s="50"/>
      <c r="MPO87" s="50"/>
      <c r="MPP87" s="50"/>
      <c r="MPQ87" s="50"/>
      <c r="MPR87" s="50"/>
      <c r="MPS87" s="50"/>
      <c r="MPT87" s="50"/>
      <c r="MPU87" s="50"/>
      <c r="MPV87" s="50"/>
      <c r="MPW87" s="50"/>
      <c r="MPX87" s="50"/>
      <c r="MPY87" s="50"/>
      <c r="MPZ87" s="50"/>
      <c r="MQA87" s="50"/>
      <c r="MQB87" s="50"/>
      <c r="MQC87" s="50"/>
      <c r="MQD87" s="50"/>
      <c r="MQE87" s="50"/>
      <c r="MQF87" s="50"/>
      <c r="MQG87" s="50"/>
      <c r="MQH87" s="50"/>
      <c r="MQI87" s="50"/>
      <c r="MQJ87" s="50"/>
      <c r="MQK87" s="50"/>
      <c r="MQL87" s="50"/>
      <c r="MQM87" s="50"/>
      <c r="MQN87" s="50"/>
      <c r="MQO87" s="50"/>
      <c r="MQP87" s="50"/>
      <c r="MQQ87" s="50"/>
      <c r="MQR87" s="50"/>
      <c r="MQS87" s="50"/>
      <c r="MQT87" s="50"/>
      <c r="MQU87" s="50"/>
      <c r="MQV87" s="50"/>
      <c r="MQW87" s="50"/>
      <c r="MQX87" s="50"/>
      <c r="MQY87" s="50"/>
      <c r="MQZ87" s="50"/>
      <c r="MRA87" s="50"/>
      <c r="MRB87" s="50"/>
      <c r="MRC87" s="50"/>
      <c r="MRD87" s="50"/>
      <c r="MRE87" s="50"/>
      <c r="MRF87" s="50"/>
      <c r="MRG87" s="50"/>
      <c r="MRH87" s="50"/>
      <c r="MRI87" s="50"/>
      <c r="MRJ87" s="50"/>
      <c r="MRK87" s="50"/>
      <c r="MRL87" s="50"/>
      <c r="MRM87" s="50"/>
      <c r="MRN87" s="50"/>
      <c r="MRO87" s="50"/>
      <c r="MRP87" s="50"/>
      <c r="MRQ87" s="50"/>
      <c r="MRR87" s="50"/>
      <c r="MRS87" s="50"/>
      <c r="MRT87" s="50"/>
      <c r="MRU87" s="50"/>
      <c r="MRV87" s="50"/>
      <c r="MRW87" s="50"/>
      <c r="MRX87" s="50"/>
      <c r="MRY87" s="50"/>
      <c r="MRZ87" s="50"/>
      <c r="MSA87" s="50"/>
      <c r="MSB87" s="50"/>
      <c r="MSC87" s="50"/>
      <c r="MSD87" s="50"/>
      <c r="MSE87" s="50"/>
      <c r="MSF87" s="50"/>
      <c r="MSG87" s="50"/>
      <c r="MSH87" s="50"/>
      <c r="MSI87" s="50"/>
      <c r="MSJ87" s="50"/>
      <c r="MSK87" s="50"/>
      <c r="MSL87" s="50"/>
      <c r="MSM87" s="50"/>
      <c r="MSN87" s="50"/>
      <c r="MSO87" s="50"/>
      <c r="MSP87" s="50"/>
      <c r="MSQ87" s="50"/>
      <c r="MSR87" s="50"/>
      <c r="MSS87" s="50"/>
      <c r="MST87" s="50"/>
      <c r="MSU87" s="50"/>
      <c r="MSV87" s="50"/>
      <c r="MSW87" s="50"/>
      <c r="MSX87" s="50"/>
      <c r="MSY87" s="50"/>
      <c r="MSZ87" s="50"/>
      <c r="MTA87" s="50"/>
      <c r="MTB87" s="50"/>
      <c r="MTC87" s="50"/>
      <c r="MTD87" s="50"/>
      <c r="MTE87" s="50"/>
      <c r="MTF87" s="50"/>
      <c r="MTG87" s="50"/>
      <c r="MTH87" s="50"/>
      <c r="MTI87" s="50"/>
      <c r="MTJ87" s="50"/>
      <c r="MTK87" s="50"/>
      <c r="MTL87" s="50"/>
      <c r="MTM87" s="50"/>
      <c r="MTN87" s="50"/>
      <c r="MTO87" s="50"/>
      <c r="MTP87" s="50"/>
      <c r="MTQ87" s="50"/>
      <c r="MTR87" s="50"/>
      <c r="MTS87" s="50"/>
      <c r="MTT87" s="50"/>
      <c r="MTU87" s="50"/>
      <c r="MTV87" s="50"/>
      <c r="MTW87" s="50"/>
      <c r="MTX87" s="50"/>
      <c r="MTY87" s="50"/>
      <c r="MTZ87" s="50"/>
      <c r="MUA87" s="50"/>
      <c r="MUB87" s="50"/>
      <c r="MUC87" s="50"/>
      <c r="MUD87" s="50"/>
      <c r="MUE87" s="50"/>
      <c r="MUF87" s="50"/>
      <c r="MUG87" s="50"/>
      <c r="MUH87" s="50"/>
      <c r="MUI87" s="50"/>
      <c r="MUJ87" s="50"/>
      <c r="MUK87" s="50"/>
      <c r="MUL87" s="50"/>
      <c r="MUM87" s="50"/>
      <c r="MUN87" s="50"/>
      <c r="MUO87" s="50"/>
      <c r="MUP87" s="50"/>
      <c r="MUQ87" s="50"/>
      <c r="MUR87" s="50"/>
      <c r="MUS87" s="50"/>
      <c r="MUT87" s="50"/>
      <c r="MUU87" s="50"/>
      <c r="MUV87" s="50"/>
      <c r="MUW87" s="50"/>
      <c r="MUX87" s="50"/>
      <c r="MUY87" s="50"/>
      <c r="MUZ87" s="50"/>
      <c r="MVA87" s="50"/>
      <c r="MVB87" s="50"/>
      <c r="MVC87" s="50"/>
      <c r="MVD87" s="50"/>
      <c r="MVE87" s="50"/>
      <c r="MVF87" s="50"/>
      <c r="MVG87" s="50"/>
      <c r="MVH87" s="50"/>
      <c r="MVI87" s="50"/>
      <c r="MVJ87" s="50"/>
      <c r="MVK87" s="50"/>
      <c r="MVL87" s="50"/>
      <c r="MVM87" s="50"/>
      <c r="MVN87" s="50"/>
      <c r="MVO87" s="50"/>
      <c r="MVP87" s="50"/>
      <c r="MVQ87" s="50"/>
      <c r="MVR87" s="50"/>
      <c r="MVS87" s="50"/>
      <c r="MVT87" s="50"/>
      <c r="MVU87" s="50"/>
      <c r="MVV87" s="50"/>
      <c r="MVW87" s="50"/>
      <c r="MVX87" s="50"/>
      <c r="MVY87" s="50"/>
      <c r="MVZ87" s="50"/>
      <c r="MWA87" s="50"/>
      <c r="MWB87" s="50"/>
      <c r="MWC87" s="50"/>
      <c r="MWD87" s="50"/>
      <c r="MWE87" s="50"/>
      <c r="MWF87" s="50"/>
      <c r="MWG87" s="50"/>
      <c r="MWH87" s="50"/>
      <c r="MWI87" s="50"/>
      <c r="MWJ87" s="50"/>
      <c r="MWK87" s="50"/>
      <c r="MWL87" s="50"/>
      <c r="MWM87" s="50"/>
      <c r="MWN87" s="50"/>
      <c r="MWO87" s="50"/>
      <c r="MWP87" s="50"/>
      <c r="MWQ87" s="50"/>
      <c r="MWR87" s="50"/>
      <c r="MWS87" s="50"/>
      <c r="MWT87" s="50"/>
      <c r="MWU87" s="50"/>
      <c r="MWV87" s="50"/>
      <c r="MWW87" s="50"/>
      <c r="MWX87" s="50"/>
      <c r="MWY87" s="50"/>
      <c r="MWZ87" s="50"/>
      <c r="MXA87" s="50"/>
      <c r="MXB87" s="50"/>
      <c r="MXC87" s="50"/>
      <c r="MXD87" s="50"/>
      <c r="MXE87" s="50"/>
      <c r="MXF87" s="50"/>
      <c r="MXG87" s="50"/>
      <c r="MXH87" s="50"/>
      <c r="MXI87" s="50"/>
      <c r="MXJ87" s="50"/>
      <c r="MXK87" s="50"/>
      <c r="MXL87" s="50"/>
      <c r="MXM87" s="50"/>
      <c r="MXN87" s="50"/>
      <c r="MXO87" s="50"/>
      <c r="MXP87" s="50"/>
      <c r="MXQ87" s="50"/>
      <c r="MXR87" s="50"/>
      <c r="MXS87" s="50"/>
      <c r="MXT87" s="50"/>
      <c r="MXU87" s="50"/>
      <c r="MXV87" s="50"/>
      <c r="MXW87" s="50"/>
      <c r="MXX87" s="50"/>
      <c r="MXY87" s="50"/>
      <c r="MXZ87" s="50"/>
      <c r="MYA87" s="50"/>
      <c r="MYB87" s="50"/>
      <c r="MYC87" s="50"/>
      <c r="MYD87" s="50"/>
      <c r="MYE87" s="50"/>
      <c r="MYF87" s="50"/>
      <c r="MYG87" s="50"/>
      <c r="MYH87" s="50"/>
      <c r="MYI87" s="50"/>
      <c r="MYJ87" s="50"/>
      <c r="MYK87" s="50"/>
      <c r="MYL87" s="50"/>
      <c r="MYM87" s="50"/>
      <c r="MYN87" s="50"/>
      <c r="MYO87" s="50"/>
      <c r="MYP87" s="50"/>
      <c r="MYQ87" s="50"/>
      <c r="MYR87" s="50"/>
      <c r="MYS87" s="50"/>
      <c r="MYT87" s="50"/>
      <c r="MYU87" s="50"/>
      <c r="MYV87" s="50"/>
      <c r="MYW87" s="50"/>
      <c r="MYX87" s="50"/>
      <c r="MYY87" s="50"/>
      <c r="MYZ87" s="50"/>
      <c r="MZA87" s="50"/>
      <c r="MZB87" s="50"/>
      <c r="MZC87" s="50"/>
      <c r="MZD87" s="50"/>
      <c r="MZE87" s="50"/>
      <c r="MZF87" s="50"/>
      <c r="MZG87" s="50"/>
      <c r="MZH87" s="50"/>
      <c r="MZI87" s="50"/>
      <c r="MZJ87" s="50"/>
      <c r="MZK87" s="50"/>
      <c r="MZL87" s="50"/>
      <c r="MZM87" s="50"/>
      <c r="MZN87" s="50"/>
      <c r="MZO87" s="50"/>
      <c r="MZP87" s="50"/>
      <c r="MZQ87" s="50"/>
      <c r="MZR87" s="50"/>
      <c r="MZS87" s="50"/>
      <c r="MZT87" s="50"/>
      <c r="MZU87" s="50"/>
      <c r="MZV87" s="50"/>
      <c r="MZW87" s="50"/>
      <c r="MZX87" s="50"/>
      <c r="MZY87" s="50"/>
      <c r="MZZ87" s="50"/>
      <c r="NAA87" s="50"/>
      <c r="NAB87" s="50"/>
      <c r="NAC87" s="50"/>
      <c r="NAD87" s="50"/>
      <c r="NAE87" s="50"/>
      <c r="NAF87" s="50"/>
      <c r="NAG87" s="50"/>
      <c r="NAH87" s="50"/>
      <c r="NAI87" s="50"/>
      <c r="NAJ87" s="50"/>
      <c r="NAK87" s="50"/>
      <c r="NAL87" s="50"/>
      <c r="NAM87" s="50"/>
      <c r="NAN87" s="50"/>
      <c r="NAO87" s="50"/>
      <c r="NAP87" s="50"/>
      <c r="NAQ87" s="50"/>
      <c r="NAR87" s="50"/>
      <c r="NAS87" s="50"/>
      <c r="NAT87" s="50"/>
      <c r="NAU87" s="50"/>
      <c r="NAV87" s="50"/>
      <c r="NAW87" s="50"/>
      <c r="NAX87" s="50"/>
      <c r="NAY87" s="50"/>
      <c r="NAZ87" s="50"/>
      <c r="NBA87" s="50"/>
      <c r="NBB87" s="50"/>
      <c r="NBC87" s="50"/>
      <c r="NBD87" s="50"/>
      <c r="NBE87" s="50"/>
      <c r="NBF87" s="50"/>
      <c r="NBG87" s="50"/>
      <c r="NBH87" s="50"/>
      <c r="NBI87" s="50"/>
      <c r="NBJ87" s="50"/>
      <c r="NBK87" s="50"/>
      <c r="NBL87" s="50"/>
      <c r="NBM87" s="50"/>
      <c r="NBN87" s="50"/>
      <c r="NBO87" s="50"/>
      <c r="NBP87" s="50"/>
      <c r="NBQ87" s="50"/>
      <c r="NBR87" s="50"/>
      <c r="NBS87" s="50"/>
      <c r="NBT87" s="50"/>
      <c r="NBU87" s="50"/>
      <c r="NBV87" s="50"/>
      <c r="NBW87" s="50"/>
      <c r="NBX87" s="50"/>
      <c r="NBY87" s="50"/>
      <c r="NBZ87" s="50"/>
      <c r="NCA87" s="50"/>
      <c r="NCB87" s="50"/>
      <c r="NCC87" s="50"/>
      <c r="NCD87" s="50"/>
      <c r="NCE87" s="50"/>
      <c r="NCF87" s="50"/>
      <c r="NCG87" s="50"/>
      <c r="NCH87" s="50"/>
      <c r="NCI87" s="50"/>
      <c r="NCJ87" s="50"/>
      <c r="NCK87" s="50"/>
      <c r="NCL87" s="50"/>
      <c r="NCM87" s="50"/>
      <c r="NCN87" s="50"/>
      <c r="NCO87" s="50"/>
      <c r="NCP87" s="50"/>
      <c r="NCQ87" s="50"/>
      <c r="NCR87" s="50"/>
      <c r="NCS87" s="50"/>
      <c r="NCT87" s="50"/>
      <c r="NCU87" s="50"/>
      <c r="NCV87" s="50"/>
      <c r="NCW87" s="50"/>
      <c r="NCX87" s="50"/>
      <c r="NCY87" s="50"/>
      <c r="NCZ87" s="50"/>
      <c r="NDA87" s="50"/>
      <c r="NDB87" s="50"/>
      <c r="NDC87" s="50"/>
      <c r="NDD87" s="50"/>
      <c r="NDE87" s="50"/>
      <c r="NDF87" s="50"/>
      <c r="NDG87" s="50"/>
      <c r="NDH87" s="50"/>
      <c r="NDI87" s="50"/>
      <c r="NDJ87" s="50"/>
      <c r="NDK87" s="50"/>
      <c r="NDL87" s="50"/>
      <c r="NDM87" s="50"/>
      <c r="NDN87" s="50"/>
      <c r="NDO87" s="50"/>
      <c r="NDP87" s="50"/>
      <c r="NDQ87" s="50"/>
      <c r="NDR87" s="50"/>
      <c r="NDS87" s="50"/>
      <c r="NDT87" s="50"/>
      <c r="NDU87" s="50"/>
      <c r="NDV87" s="50"/>
      <c r="NDW87" s="50"/>
      <c r="NDX87" s="50"/>
      <c r="NDY87" s="50"/>
      <c r="NDZ87" s="50"/>
      <c r="NEA87" s="50"/>
      <c r="NEB87" s="50"/>
      <c r="NEC87" s="50"/>
      <c r="NED87" s="50"/>
      <c r="NEE87" s="50"/>
      <c r="NEF87" s="50"/>
      <c r="NEG87" s="50"/>
      <c r="NEH87" s="50"/>
      <c r="NEI87" s="50"/>
      <c r="NEJ87" s="50"/>
      <c r="NEK87" s="50"/>
      <c r="NEL87" s="50"/>
      <c r="NEM87" s="50"/>
      <c r="NEN87" s="50"/>
      <c r="NEO87" s="50"/>
      <c r="NEP87" s="50"/>
      <c r="NEQ87" s="50"/>
      <c r="NER87" s="50"/>
      <c r="NES87" s="50"/>
      <c r="NET87" s="50"/>
      <c r="NEU87" s="50"/>
      <c r="NEV87" s="50"/>
      <c r="NEW87" s="50"/>
      <c r="NEX87" s="50"/>
      <c r="NEY87" s="50"/>
      <c r="NEZ87" s="50"/>
      <c r="NFA87" s="50"/>
      <c r="NFB87" s="50"/>
      <c r="NFC87" s="50"/>
      <c r="NFD87" s="50"/>
      <c r="NFE87" s="50"/>
      <c r="NFF87" s="50"/>
      <c r="NFG87" s="50"/>
      <c r="NFH87" s="50"/>
      <c r="NFI87" s="50"/>
      <c r="NFJ87" s="50"/>
      <c r="NFK87" s="50"/>
      <c r="NFL87" s="50"/>
      <c r="NFM87" s="50"/>
      <c r="NFN87" s="50"/>
      <c r="NFO87" s="50"/>
      <c r="NFP87" s="50"/>
      <c r="NFQ87" s="50"/>
      <c r="NFR87" s="50"/>
      <c r="NFS87" s="50"/>
      <c r="NFT87" s="50"/>
      <c r="NFU87" s="50"/>
      <c r="NFV87" s="50"/>
      <c r="NFW87" s="50"/>
      <c r="NFX87" s="50"/>
      <c r="NFY87" s="50"/>
      <c r="NFZ87" s="50"/>
      <c r="NGA87" s="50"/>
      <c r="NGB87" s="50"/>
      <c r="NGC87" s="50"/>
      <c r="NGD87" s="50"/>
      <c r="NGE87" s="50"/>
      <c r="NGF87" s="50"/>
      <c r="NGG87" s="50"/>
      <c r="NGH87" s="50"/>
      <c r="NGI87" s="50"/>
      <c r="NGJ87" s="50"/>
      <c r="NGK87" s="50"/>
      <c r="NGL87" s="50"/>
      <c r="NGM87" s="50"/>
      <c r="NGN87" s="50"/>
      <c r="NGO87" s="50"/>
      <c r="NGP87" s="50"/>
      <c r="NGQ87" s="50"/>
      <c r="NGR87" s="50"/>
      <c r="NGS87" s="50"/>
      <c r="NGT87" s="50"/>
      <c r="NGU87" s="50"/>
      <c r="NGV87" s="50"/>
      <c r="NGW87" s="50"/>
      <c r="NGX87" s="50"/>
      <c r="NGY87" s="50"/>
      <c r="NGZ87" s="50"/>
      <c r="NHA87" s="50"/>
      <c r="NHB87" s="50"/>
      <c r="NHC87" s="50"/>
      <c r="NHD87" s="50"/>
      <c r="NHE87" s="50"/>
      <c r="NHF87" s="50"/>
      <c r="NHG87" s="50"/>
      <c r="NHH87" s="50"/>
      <c r="NHI87" s="50"/>
      <c r="NHJ87" s="50"/>
      <c r="NHK87" s="50"/>
      <c r="NHL87" s="50"/>
      <c r="NHM87" s="50"/>
      <c r="NHN87" s="50"/>
      <c r="NHO87" s="50"/>
      <c r="NHP87" s="50"/>
      <c r="NHQ87" s="50"/>
      <c r="NHR87" s="50"/>
      <c r="NHS87" s="50"/>
      <c r="NHT87" s="50"/>
      <c r="NHU87" s="50"/>
      <c r="NHV87" s="50"/>
      <c r="NHW87" s="50"/>
      <c r="NHX87" s="50"/>
      <c r="NHY87" s="50"/>
      <c r="NHZ87" s="50"/>
      <c r="NIA87" s="50"/>
      <c r="NIB87" s="50"/>
      <c r="NIC87" s="50"/>
      <c r="NID87" s="50"/>
      <c r="NIE87" s="50"/>
      <c r="NIF87" s="50"/>
      <c r="NIG87" s="50"/>
      <c r="NIH87" s="50"/>
      <c r="NII87" s="50"/>
      <c r="NIJ87" s="50"/>
      <c r="NIK87" s="50"/>
      <c r="NIL87" s="50"/>
      <c r="NIM87" s="50"/>
      <c r="NIN87" s="50"/>
      <c r="NIO87" s="50"/>
      <c r="NIP87" s="50"/>
      <c r="NIQ87" s="50"/>
      <c r="NIR87" s="50"/>
      <c r="NIS87" s="50"/>
      <c r="NIT87" s="50"/>
      <c r="NIU87" s="50"/>
      <c r="NIV87" s="50"/>
      <c r="NIW87" s="50"/>
      <c r="NIX87" s="50"/>
      <c r="NIY87" s="50"/>
      <c r="NIZ87" s="50"/>
      <c r="NJA87" s="50"/>
      <c r="NJB87" s="50"/>
      <c r="NJC87" s="50"/>
      <c r="NJD87" s="50"/>
      <c r="NJE87" s="50"/>
      <c r="NJF87" s="50"/>
      <c r="NJG87" s="50"/>
      <c r="NJH87" s="50"/>
      <c r="NJI87" s="50"/>
      <c r="NJJ87" s="50"/>
      <c r="NJK87" s="50"/>
      <c r="NJL87" s="50"/>
      <c r="NJM87" s="50"/>
      <c r="NJN87" s="50"/>
      <c r="NJO87" s="50"/>
      <c r="NJP87" s="50"/>
      <c r="NJQ87" s="50"/>
      <c r="NJR87" s="50"/>
      <c r="NJS87" s="50"/>
      <c r="NJT87" s="50"/>
      <c r="NJU87" s="50"/>
      <c r="NJV87" s="50"/>
      <c r="NJW87" s="50"/>
      <c r="NJX87" s="50"/>
      <c r="NJY87" s="50"/>
      <c r="NJZ87" s="50"/>
      <c r="NKA87" s="50"/>
      <c r="NKB87" s="50"/>
      <c r="NKC87" s="50"/>
      <c r="NKD87" s="50"/>
      <c r="NKE87" s="50"/>
      <c r="NKF87" s="50"/>
      <c r="NKG87" s="50"/>
      <c r="NKH87" s="50"/>
      <c r="NKI87" s="50"/>
      <c r="NKJ87" s="50"/>
      <c r="NKK87" s="50"/>
      <c r="NKL87" s="50"/>
      <c r="NKM87" s="50"/>
      <c r="NKN87" s="50"/>
      <c r="NKO87" s="50"/>
      <c r="NKP87" s="50"/>
      <c r="NKQ87" s="50"/>
      <c r="NKR87" s="50"/>
      <c r="NKS87" s="50"/>
      <c r="NKT87" s="50"/>
      <c r="NKU87" s="50"/>
      <c r="NKV87" s="50"/>
      <c r="NKW87" s="50"/>
      <c r="NKX87" s="50"/>
      <c r="NKY87" s="50"/>
      <c r="NKZ87" s="50"/>
      <c r="NLA87" s="50"/>
      <c r="NLB87" s="50"/>
      <c r="NLC87" s="50"/>
      <c r="NLD87" s="50"/>
      <c r="NLE87" s="50"/>
      <c r="NLF87" s="50"/>
      <c r="NLG87" s="50"/>
      <c r="NLH87" s="50"/>
      <c r="NLI87" s="50"/>
      <c r="NLJ87" s="50"/>
      <c r="NLK87" s="50"/>
      <c r="NLL87" s="50"/>
      <c r="NLM87" s="50"/>
      <c r="NLN87" s="50"/>
      <c r="NLO87" s="50"/>
      <c r="NLP87" s="50"/>
      <c r="NLQ87" s="50"/>
      <c r="NLR87" s="50"/>
      <c r="NLS87" s="50"/>
      <c r="NLT87" s="50"/>
      <c r="NLU87" s="50"/>
      <c r="NLV87" s="50"/>
      <c r="NLW87" s="50"/>
      <c r="NLX87" s="50"/>
      <c r="NLY87" s="50"/>
      <c r="NLZ87" s="50"/>
      <c r="NMA87" s="50"/>
      <c r="NMB87" s="50"/>
      <c r="NMC87" s="50"/>
      <c r="NMD87" s="50"/>
      <c r="NME87" s="50"/>
      <c r="NMF87" s="50"/>
      <c r="NMG87" s="50"/>
      <c r="NMH87" s="50"/>
      <c r="NMI87" s="50"/>
      <c r="NMJ87" s="50"/>
      <c r="NMK87" s="50"/>
      <c r="NML87" s="50"/>
      <c r="NMM87" s="50"/>
      <c r="NMN87" s="50"/>
      <c r="NMO87" s="50"/>
      <c r="NMP87" s="50"/>
      <c r="NMQ87" s="50"/>
      <c r="NMR87" s="50"/>
      <c r="NMS87" s="50"/>
      <c r="NMT87" s="50"/>
      <c r="NMU87" s="50"/>
      <c r="NMV87" s="50"/>
      <c r="NMW87" s="50"/>
      <c r="NMX87" s="50"/>
      <c r="NMY87" s="50"/>
      <c r="NMZ87" s="50"/>
      <c r="NNA87" s="50"/>
      <c r="NNB87" s="50"/>
      <c r="NNC87" s="50"/>
      <c r="NND87" s="50"/>
      <c r="NNE87" s="50"/>
      <c r="NNF87" s="50"/>
      <c r="NNG87" s="50"/>
      <c r="NNH87" s="50"/>
      <c r="NNI87" s="50"/>
      <c r="NNJ87" s="50"/>
      <c r="NNK87" s="50"/>
      <c r="NNL87" s="50"/>
      <c r="NNM87" s="50"/>
      <c r="NNN87" s="50"/>
      <c r="NNO87" s="50"/>
      <c r="NNP87" s="50"/>
      <c r="NNQ87" s="50"/>
      <c r="NNR87" s="50"/>
      <c r="NNS87" s="50"/>
      <c r="NNT87" s="50"/>
      <c r="NNU87" s="50"/>
      <c r="NNV87" s="50"/>
      <c r="NNW87" s="50"/>
      <c r="NNX87" s="50"/>
      <c r="NNY87" s="50"/>
      <c r="NNZ87" s="50"/>
      <c r="NOA87" s="50"/>
      <c r="NOB87" s="50"/>
      <c r="NOC87" s="50"/>
      <c r="NOD87" s="50"/>
      <c r="NOE87" s="50"/>
      <c r="NOF87" s="50"/>
      <c r="NOG87" s="50"/>
      <c r="NOH87" s="50"/>
      <c r="NOI87" s="50"/>
      <c r="NOJ87" s="50"/>
      <c r="NOK87" s="50"/>
      <c r="NOL87" s="50"/>
      <c r="NOM87" s="50"/>
      <c r="NON87" s="50"/>
      <c r="NOO87" s="50"/>
      <c r="NOP87" s="50"/>
      <c r="NOQ87" s="50"/>
      <c r="NOR87" s="50"/>
      <c r="NOS87" s="50"/>
      <c r="NOT87" s="50"/>
      <c r="NOU87" s="50"/>
      <c r="NOV87" s="50"/>
      <c r="NOW87" s="50"/>
      <c r="NOX87" s="50"/>
      <c r="NOY87" s="50"/>
      <c r="NOZ87" s="50"/>
      <c r="NPA87" s="50"/>
      <c r="NPB87" s="50"/>
      <c r="NPC87" s="50"/>
      <c r="NPD87" s="50"/>
      <c r="NPE87" s="50"/>
      <c r="NPF87" s="50"/>
      <c r="NPG87" s="50"/>
      <c r="NPH87" s="50"/>
      <c r="NPI87" s="50"/>
      <c r="NPJ87" s="50"/>
      <c r="NPK87" s="50"/>
      <c r="NPL87" s="50"/>
      <c r="NPM87" s="50"/>
      <c r="NPN87" s="50"/>
      <c r="NPO87" s="50"/>
      <c r="NPP87" s="50"/>
      <c r="NPQ87" s="50"/>
      <c r="NPR87" s="50"/>
      <c r="NPS87" s="50"/>
      <c r="NPT87" s="50"/>
      <c r="NPU87" s="50"/>
      <c r="NPV87" s="50"/>
      <c r="NPW87" s="50"/>
      <c r="NPX87" s="50"/>
      <c r="NPY87" s="50"/>
      <c r="NPZ87" s="50"/>
      <c r="NQA87" s="50"/>
      <c r="NQB87" s="50"/>
      <c r="NQC87" s="50"/>
      <c r="NQD87" s="50"/>
      <c r="NQE87" s="50"/>
      <c r="NQF87" s="50"/>
      <c r="NQG87" s="50"/>
      <c r="NQH87" s="50"/>
      <c r="NQI87" s="50"/>
      <c r="NQJ87" s="50"/>
      <c r="NQK87" s="50"/>
      <c r="NQL87" s="50"/>
      <c r="NQM87" s="50"/>
      <c r="NQN87" s="50"/>
      <c r="NQO87" s="50"/>
      <c r="NQP87" s="50"/>
      <c r="NQQ87" s="50"/>
      <c r="NQR87" s="50"/>
      <c r="NQS87" s="50"/>
      <c r="NQT87" s="50"/>
      <c r="NQU87" s="50"/>
      <c r="NQV87" s="50"/>
      <c r="NQW87" s="50"/>
      <c r="NQX87" s="50"/>
      <c r="NQY87" s="50"/>
      <c r="NQZ87" s="50"/>
      <c r="NRA87" s="50"/>
      <c r="NRB87" s="50"/>
      <c r="NRC87" s="50"/>
      <c r="NRD87" s="50"/>
      <c r="NRE87" s="50"/>
      <c r="NRF87" s="50"/>
      <c r="NRG87" s="50"/>
      <c r="NRH87" s="50"/>
      <c r="NRI87" s="50"/>
      <c r="NRJ87" s="50"/>
      <c r="NRK87" s="50"/>
      <c r="NRL87" s="50"/>
      <c r="NRM87" s="50"/>
      <c r="NRN87" s="50"/>
      <c r="NRO87" s="50"/>
      <c r="NRP87" s="50"/>
      <c r="NRQ87" s="50"/>
      <c r="NRR87" s="50"/>
      <c r="NRS87" s="50"/>
      <c r="NRT87" s="50"/>
      <c r="NRU87" s="50"/>
      <c r="NRV87" s="50"/>
      <c r="NRW87" s="50"/>
      <c r="NRX87" s="50"/>
      <c r="NRY87" s="50"/>
      <c r="NRZ87" s="50"/>
      <c r="NSA87" s="50"/>
      <c r="NSB87" s="50"/>
      <c r="NSC87" s="50"/>
      <c r="NSD87" s="50"/>
      <c r="NSE87" s="50"/>
      <c r="NSF87" s="50"/>
      <c r="NSG87" s="50"/>
      <c r="NSH87" s="50"/>
      <c r="NSI87" s="50"/>
      <c r="NSJ87" s="50"/>
      <c r="NSK87" s="50"/>
      <c r="NSL87" s="50"/>
      <c r="NSM87" s="50"/>
      <c r="NSN87" s="50"/>
      <c r="NSO87" s="50"/>
      <c r="NSP87" s="50"/>
      <c r="NSQ87" s="50"/>
      <c r="NSR87" s="50"/>
      <c r="NSS87" s="50"/>
      <c r="NST87" s="50"/>
      <c r="NSU87" s="50"/>
      <c r="NSV87" s="50"/>
      <c r="NSW87" s="50"/>
      <c r="NSX87" s="50"/>
      <c r="NSY87" s="50"/>
      <c r="NSZ87" s="50"/>
      <c r="NTA87" s="50"/>
      <c r="NTB87" s="50"/>
      <c r="NTC87" s="50"/>
      <c r="NTD87" s="50"/>
      <c r="NTE87" s="50"/>
      <c r="NTF87" s="50"/>
      <c r="NTG87" s="50"/>
      <c r="NTH87" s="50"/>
      <c r="NTI87" s="50"/>
      <c r="NTJ87" s="50"/>
      <c r="NTK87" s="50"/>
      <c r="NTL87" s="50"/>
      <c r="NTM87" s="50"/>
      <c r="NTN87" s="50"/>
      <c r="NTO87" s="50"/>
      <c r="NTP87" s="50"/>
      <c r="NTQ87" s="50"/>
      <c r="NTR87" s="50"/>
      <c r="NTS87" s="50"/>
      <c r="NTT87" s="50"/>
      <c r="NTU87" s="50"/>
      <c r="NTV87" s="50"/>
      <c r="NTW87" s="50"/>
      <c r="NTX87" s="50"/>
      <c r="NTY87" s="50"/>
      <c r="NTZ87" s="50"/>
      <c r="NUA87" s="50"/>
      <c r="NUB87" s="50"/>
      <c r="NUC87" s="50"/>
      <c r="NUD87" s="50"/>
      <c r="NUE87" s="50"/>
      <c r="NUF87" s="50"/>
      <c r="NUG87" s="50"/>
      <c r="NUH87" s="50"/>
      <c r="NUI87" s="50"/>
      <c r="NUJ87" s="50"/>
      <c r="NUK87" s="50"/>
      <c r="NUL87" s="50"/>
      <c r="NUM87" s="50"/>
      <c r="NUN87" s="50"/>
      <c r="NUO87" s="50"/>
      <c r="NUP87" s="50"/>
      <c r="NUQ87" s="50"/>
      <c r="NUR87" s="50"/>
      <c r="NUS87" s="50"/>
      <c r="NUT87" s="50"/>
      <c r="NUU87" s="50"/>
      <c r="NUV87" s="50"/>
      <c r="NUW87" s="50"/>
      <c r="NUX87" s="50"/>
      <c r="NUY87" s="50"/>
      <c r="NUZ87" s="50"/>
      <c r="NVA87" s="50"/>
      <c r="NVB87" s="50"/>
      <c r="NVC87" s="50"/>
      <c r="NVD87" s="50"/>
      <c r="NVE87" s="50"/>
      <c r="NVF87" s="50"/>
      <c r="NVG87" s="50"/>
      <c r="NVH87" s="50"/>
      <c r="NVI87" s="50"/>
      <c r="NVJ87" s="50"/>
      <c r="NVK87" s="50"/>
      <c r="NVL87" s="50"/>
      <c r="NVM87" s="50"/>
      <c r="NVN87" s="50"/>
      <c r="NVO87" s="50"/>
      <c r="NVP87" s="50"/>
      <c r="NVQ87" s="50"/>
      <c r="NVR87" s="50"/>
      <c r="NVS87" s="50"/>
      <c r="NVT87" s="50"/>
      <c r="NVU87" s="50"/>
      <c r="NVV87" s="50"/>
      <c r="NVW87" s="50"/>
      <c r="NVX87" s="50"/>
      <c r="NVY87" s="50"/>
      <c r="NVZ87" s="50"/>
      <c r="NWA87" s="50"/>
      <c r="NWB87" s="50"/>
      <c r="NWC87" s="50"/>
      <c r="NWD87" s="50"/>
      <c r="NWE87" s="50"/>
      <c r="NWF87" s="50"/>
      <c r="NWG87" s="50"/>
      <c r="NWH87" s="50"/>
      <c r="NWI87" s="50"/>
      <c r="NWJ87" s="50"/>
      <c r="NWK87" s="50"/>
      <c r="NWL87" s="50"/>
      <c r="NWM87" s="50"/>
      <c r="NWN87" s="50"/>
      <c r="NWO87" s="50"/>
      <c r="NWP87" s="50"/>
      <c r="NWQ87" s="50"/>
      <c r="NWR87" s="50"/>
      <c r="NWS87" s="50"/>
      <c r="NWT87" s="50"/>
      <c r="NWU87" s="50"/>
      <c r="NWV87" s="50"/>
      <c r="NWW87" s="50"/>
      <c r="NWX87" s="50"/>
      <c r="NWY87" s="50"/>
      <c r="NWZ87" s="50"/>
      <c r="NXA87" s="50"/>
      <c r="NXB87" s="50"/>
      <c r="NXC87" s="50"/>
      <c r="NXD87" s="50"/>
      <c r="NXE87" s="50"/>
      <c r="NXF87" s="50"/>
      <c r="NXG87" s="50"/>
      <c r="NXH87" s="50"/>
      <c r="NXI87" s="50"/>
      <c r="NXJ87" s="50"/>
      <c r="NXK87" s="50"/>
      <c r="NXL87" s="50"/>
      <c r="NXM87" s="50"/>
      <c r="NXN87" s="50"/>
      <c r="NXO87" s="50"/>
      <c r="NXP87" s="50"/>
      <c r="NXQ87" s="50"/>
      <c r="NXR87" s="50"/>
      <c r="NXS87" s="50"/>
      <c r="NXT87" s="50"/>
      <c r="NXU87" s="50"/>
      <c r="NXV87" s="50"/>
      <c r="NXW87" s="50"/>
      <c r="NXX87" s="50"/>
      <c r="NXY87" s="50"/>
      <c r="NXZ87" s="50"/>
      <c r="NYA87" s="50"/>
      <c r="NYB87" s="50"/>
      <c r="NYC87" s="50"/>
      <c r="NYD87" s="50"/>
      <c r="NYE87" s="50"/>
      <c r="NYF87" s="50"/>
      <c r="NYG87" s="50"/>
      <c r="NYH87" s="50"/>
      <c r="NYI87" s="50"/>
      <c r="NYJ87" s="50"/>
      <c r="NYK87" s="50"/>
      <c r="NYL87" s="50"/>
      <c r="NYM87" s="50"/>
      <c r="NYN87" s="50"/>
      <c r="NYO87" s="50"/>
      <c r="NYP87" s="50"/>
      <c r="NYQ87" s="50"/>
      <c r="NYR87" s="50"/>
      <c r="NYS87" s="50"/>
      <c r="NYT87" s="50"/>
      <c r="NYU87" s="50"/>
      <c r="NYV87" s="50"/>
      <c r="NYW87" s="50"/>
      <c r="NYX87" s="50"/>
      <c r="NYY87" s="50"/>
      <c r="NYZ87" s="50"/>
      <c r="NZA87" s="50"/>
      <c r="NZB87" s="50"/>
      <c r="NZC87" s="50"/>
      <c r="NZD87" s="50"/>
      <c r="NZE87" s="50"/>
      <c r="NZF87" s="50"/>
      <c r="NZG87" s="50"/>
      <c r="NZH87" s="50"/>
      <c r="NZI87" s="50"/>
      <c r="NZJ87" s="50"/>
      <c r="NZK87" s="50"/>
      <c r="NZL87" s="50"/>
      <c r="NZM87" s="50"/>
      <c r="NZN87" s="50"/>
      <c r="NZO87" s="50"/>
      <c r="NZP87" s="50"/>
      <c r="NZQ87" s="50"/>
      <c r="NZR87" s="50"/>
      <c r="NZS87" s="50"/>
      <c r="NZT87" s="50"/>
      <c r="NZU87" s="50"/>
      <c r="NZV87" s="50"/>
      <c r="NZW87" s="50"/>
      <c r="NZX87" s="50"/>
      <c r="NZY87" s="50"/>
      <c r="NZZ87" s="50"/>
      <c r="OAA87" s="50"/>
      <c r="OAB87" s="50"/>
      <c r="OAC87" s="50"/>
      <c r="OAD87" s="50"/>
      <c r="OAE87" s="50"/>
      <c r="OAF87" s="50"/>
      <c r="OAG87" s="50"/>
      <c r="OAH87" s="50"/>
      <c r="OAI87" s="50"/>
      <c r="OAJ87" s="50"/>
      <c r="OAK87" s="50"/>
      <c r="OAL87" s="50"/>
      <c r="OAM87" s="50"/>
      <c r="OAN87" s="50"/>
      <c r="OAO87" s="50"/>
      <c r="OAP87" s="50"/>
      <c r="OAQ87" s="50"/>
      <c r="OAR87" s="50"/>
      <c r="OAS87" s="50"/>
      <c r="OAT87" s="50"/>
      <c r="OAU87" s="50"/>
      <c r="OAV87" s="50"/>
      <c r="OAW87" s="50"/>
      <c r="OAX87" s="50"/>
      <c r="OAY87" s="50"/>
      <c r="OAZ87" s="50"/>
      <c r="OBA87" s="50"/>
      <c r="OBB87" s="50"/>
      <c r="OBC87" s="50"/>
      <c r="OBD87" s="50"/>
      <c r="OBE87" s="50"/>
      <c r="OBF87" s="50"/>
      <c r="OBG87" s="50"/>
      <c r="OBH87" s="50"/>
      <c r="OBI87" s="50"/>
      <c r="OBJ87" s="50"/>
      <c r="OBK87" s="50"/>
      <c r="OBL87" s="50"/>
      <c r="OBM87" s="50"/>
      <c r="OBN87" s="50"/>
      <c r="OBO87" s="50"/>
      <c r="OBP87" s="50"/>
      <c r="OBQ87" s="50"/>
      <c r="OBR87" s="50"/>
      <c r="OBS87" s="50"/>
      <c r="OBT87" s="50"/>
      <c r="OBU87" s="50"/>
      <c r="OBV87" s="50"/>
      <c r="OBW87" s="50"/>
      <c r="OBX87" s="50"/>
      <c r="OBY87" s="50"/>
      <c r="OBZ87" s="50"/>
      <c r="OCA87" s="50"/>
      <c r="OCB87" s="50"/>
      <c r="OCC87" s="50"/>
      <c r="OCD87" s="50"/>
      <c r="OCE87" s="50"/>
      <c r="OCF87" s="50"/>
      <c r="OCG87" s="50"/>
      <c r="OCH87" s="50"/>
      <c r="OCI87" s="50"/>
      <c r="OCJ87" s="50"/>
      <c r="OCK87" s="50"/>
      <c r="OCL87" s="50"/>
      <c r="OCM87" s="50"/>
      <c r="OCN87" s="50"/>
      <c r="OCO87" s="50"/>
      <c r="OCP87" s="50"/>
      <c r="OCQ87" s="50"/>
      <c r="OCR87" s="50"/>
      <c r="OCS87" s="50"/>
      <c r="OCT87" s="50"/>
      <c r="OCU87" s="50"/>
      <c r="OCV87" s="50"/>
      <c r="OCW87" s="50"/>
      <c r="OCX87" s="50"/>
      <c r="OCY87" s="50"/>
      <c r="OCZ87" s="50"/>
      <c r="ODA87" s="50"/>
      <c r="ODB87" s="50"/>
      <c r="ODC87" s="50"/>
      <c r="ODD87" s="50"/>
      <c r="ODE87" s="50"/>
      <c r="ODF87" s="50"/>
      <c r="ODG87" s="50"/>
      <c r="ODH87" s="50"/>
      <c r="ODI87" s="50"/>
      <c r="ODJ87" s="50"/>
      <c r="ODK87" s="50"/>
      <c r="ODL87" s="50"/>
      <c r="ODM87" s="50"/>
      <c r="ODN87" s="50"/>
      <c r="ODO87" s="50"/>
      <c r="ODP87" s="50"/>
      <c r="ODQ87" s="50"/>
      <c r="ODR87" s="50"/>
      <c r="ODS87" s="50"/>
      <c r="ODT87" s="50"/>
      <c r="ODU87" s="50"/>
      <c r="ODV87" s="50"/>
      <c r="ODW87" s="50"/>
      <c r="ODX87" s="50"/>
      <c r="ODY87" s="50"/>
      <c r="ODZ87" s="50"/>
      <c r="OEA87" s="50"/>
      <c r="OEB87" s="50"/>
      <c r="OEC87" s="50"/>
      <c r="OED87" s="50"/>
      <c r="OEE87" s="50"/>
      <c r="OEF87" s="50"/>
      <c r="OEG87" s="50"/>
      <c r="OEH87" s="50"/>
      <c r="OEI87" s="50"/>
      <c r="OEJ87" s="50"/>
      <c r="OEK87" s="50"/>
      <c r="OEL87" s="50"/>
      <c r="OEM87" s="50"/>
      <c r="OEN87" s="50"/>
      <c r="OEO87" s="50"/>
      <c r="OEP87" s="50"/>
      <c r="OEQ87" s="50"/>
      <c r="OER87" s="50"/>
      <c r="OES87" s="50"/>
      <c r="OET87" s="50"/>
      <c r="OEU87" s="50"/>
      <c r="OEV87" s="50"/>
      <c r="OEW87" s="50"/>
      <c r="OEX87" s="50"/>
      <c r="OEY87" s="50"/>
      <c r="OEZ87" s="50"/>
      <c r="OFA87" s="50"/>
      <c r="OFB87" s="50"/>
      <c r="OFC87" s="50"/>
      <c r="OFD87" s="50"/>
      <c r="OFE87" s="50"/>
      <c r="OFF87" s="50"/>
      <c r="OFG87" s="50"/>
      <c r="OFH87" s="50"/>
      <c r="OFI87" s="50"/>
      <c r="OFJ87" s="50"/>
      <c r="OFK87" s="50"/>
      <c r="OFL87" s="50"/>
      <c r="OFM87" s="50"/>
      <c r="OFN87" s="50"/>
      <c r="OFO87" s="50"/>
      <c r="OFP87" s="50"/>
      <c r="OFQ87" s="50"/>
      <c r="OFR87" s="50"/>
      <c r="OFS87" s="50"/>
      <c r="OFT87" s="50"/>
      <c r="OFU87" s="50"/>
      <c r="OFV87" s="50"/>
      <c r="OFW87" s="50"/>
      <c r="OFX87" s="50"/>
      <c r="OFY87" s="50"/>
      <c r="OFZ87" s="50"/>
      <c r="OGA87" s="50"/>
      <c r="OGB87" s="50"/>
      <c r="OGC87" s="50"/>
      <c r="OGD87" s="50"/>
      <c r="OGE87" s="50"/>
      <c r="OGF87" s="50"/>
      <c r="OGG87" s="50"/>
      <c r="OGH87" s="50"/>
      <c r="OGI87" s="50"/>
      <c r="OGJ87" s="50"/>
      <c r="OGK87" s="50"/>
      <c r="OGL87" s="50"/>
      <c r="OGM87" s="50"/>
      <c r="OGN87" s="50"/>
      <c r="OGO87" s="50"/>
      <c r="OGP87" s="50"/>
      <c r="OGQ87" s="50"/>
      <c r="OGR87" s="50"/>
      <c r="OGS87" s="50"/>
      <c r="OGT87" s="50"/>
      <c r="OGU87" s="50"/>
      <c r="OGV87" s="50"/>
      <c r="OGW87" s="50"/>
      <c r="OGX87" s="50"/>
      <c r="OGY87" s="50"/>
      <c r="OGZ87" s="50"/>
      <c r="OHA87" s="50"/>
      <c r="OHB87" s="50"/>
      <c r="OHC87" s="50"/>
      <c r="OHD87" s="50"/>
      <c r="OHE87" s="50"/>
      <c r="OHF87" s="50"/>
      <c r="OHG87" s="50"/>
      <c r="OHH87" s="50"/>
      <c r="OHI87" s="50"/>
      <c r="OHJ87" s="50"/>
      <c r="OHK87" s="50"/>
      <c r="OHL87" s="50"/>
      <c r="OHM87" s="50"/>
      <c r="OHN87" s="50"/>
      <c r="OHO87" s="50"/>
      <c r="OHP87" s="50"/>
      <c r="OHQ87" s="50"/>
      <c r="OHR87" s="50"/>
      <c r="OHS87" s="50"/>
      <c r="OHT87" s="50"/>
      <c r="OHU87" s="50"/>
      <c r="OHV87" s="50"/>
      <c r="OHW87" s="50"/>
      <c r="OHX87" s="50"/>
      <c r="OHY87" s="50"/>
      <c r="OHZ87" s="50"/>
      <c r="OIA87" s="50"/>
      <c r="OIB87" s="50"/>
      <c r="OIC87" s="50"/>
      <c r="OID87" s="50"/>
      <c r="OIE87" s="50"/>
      <c r="OIF87" s="50"/>
      <c r="OIG87" s="50"/>
      <c r="OIH87" s="50"/>
      <c r="OII87" s="50"/>
      <c r="OIJ87" s="50"/>
      <c r="OIK87" s="50"/>
      <c r="OIL87" s="50"/>
      <c r="OIM87" s="50"/>
      <c r="OIN87" s="50"/>
      <c r="OIO87" s="50"/>
      <c r="OIP87" s="50"/>
      <c r="OIQ87" s="50"/>
      <c r="OIR87" s="50"/>
      <c r="OIS87" s="50"/>
      <c r="OIT87" s="50"/>
      <c r="OIU87" s="50"/>
      <c r="OIV87" s="50"/>
      <c r="OIW87" s="50"/>
      <c r="OIX87" s="50"/>
      <c r="OIY87" s="50"/>
      <c r="OIZ87" s="50"/>
      <c r="OJA87" s="50"/>
      <c r="OJB87" s="50"/>
      <c r="OJC87" s="50"/>
      <c r="OJD87" s="50"/>
      <c r="OJE87" s="50"/>
      <c r="OJF87" s="50"/>
      <c r="OJG87" s="50"/>
      <c r="OJH87" s="50"/>
      <c r="OJI87" s="50"/>
      <c r="OJJ87" s="50"/>
      <c r="OJK87" s="50"/>
      <c r="OJL87" s="50"/>
      <c r="OJM87" s="50"/>
      <c r="OJN87" s="50"/>
      <c r="OJO87" s="50"/>
      <c r="OJP87" s="50"/>
      <c r="OJQ87" s="50"/>
      <c r="OJR87" s="50"/>
      <c r="OJS87" s="50"/>
      <c r="OJT87" s="50"/>
      <c r="OJU87" s="50"/>
      <c r="OJV87" s="50"/>
      <c r="OJW87" s="50"/>
      <c r="OJX87" s="50"/>
      <c r="OJY87" s="50"/>
      <c r="OJZ87" s="50"/>
      <c r="OKA87" s="50"/>
      <c r="OKB87" s="50"/>
      <c r="OKC87" s="50"/>
      <c r="OKD87" s="50"/>
      <c r="OKE87" s="50"/>
      <c r="OKF87" s="50"/>
      <c r="OKG87" s="50"/>
      <c r="OKH87" s="50"/>
      <c r="OKI87" s="50"/>
      <c r="OKJ87" s="50"/>
      <c r="OKK87" s="50"/>
      <c r="OKL87" s="50"/>
      <c r="OKM87" s="50"/>
      <c r="OKN87" s="50"/>
      <c r="OKO87" s="50"/>
      <c r="OKP87" s="50"/>
      <c r="OKQ87" s="50"/>
      <c r="OKR87" s="50"/>
      <c r="OKS87" s="50"/>
      <c r="OKT87" s="50"/>
      <c r="OKU87" s="50"/>
      <c r="OKV87" s="50"/>
      <c r="OKW87" s="50"/>
      <c r="OKX87" s="50"/>
      <c r="OKY87" s="50"/>
      <c r="OKZ87" s="50"/>
      <c r="OLA87" s="50"/>
      <c r="OLB87" s="50"/>
      <c r="OLC87" s="50"/>
      <c r="OLD87" s="50"/>
      <c r="OLE87" s="50"/>
      <c r="OLF87" s="50"/>
      <c r="OLG87" s="50"/>
      <c r="OLH87" s="50"/>
      <c r="OLI87" s="50"/>
      <c r="OLJ87" s="50"/>
      <c r="OLK87" s="50"/>
      <c r="OLL87" s="50"/>
      <c r="OLM87" s="50"/>
      <c r="OLN87" s="50"/>
      <c r="OLO87" s="50"/>
      <c r="OLP87" s="50"/>
      <c r="OLQ87" s="50"/>
      <c r="OLR87" s="50"/>
      <c r="OLS87" s="50"/>
      <c r="OLT87" s="50"/>
      <c r="OLU87" s="50"/>
      <c r="OLV87" s="50"/>
      <c r="OLW87" s="50"/>
      <c r="OLX87" s="50"/>
      <c r="OLY87" s="50"/>
      <c r="OLZ87" s="50"/>
      <c r="OMA87" s="50"/>
      <c r="OMB87" s="50"/>
      <c r="OMC87" s="50"/>
      <c r="OMD87" s="50"/>
      <c r="OME87" s="50"/>
      <c r="OMF87" s="50"/>
      <c r="OMG87" s="50"/>
      <c r="OMH87" s="50"/>
      <c r="OMI87" s="50"/>
      <c r="OMJ87" s="50"/>
      <c r="OMK87" s="50"/>
      <c r="OML87" s="50"/>
      <c r="OMM87" s="50"/>
      <c r="OMN87" s="50"/>
      <c r="OMO87" s="50"/>
      <c r="OMP87" s="50"/>
      <c r="OMQ87" s="50"/>
      <c r="OMR87" s="50"/>
      <c r="OMS87" s="50"/>
      <c r="OMT87" s="50"/>
      <c r="OMU87" s="50"/>
      <c r="OMV87" s="50"/>
      <c r="OMW87" s="50"/>
      <c r="OMX87" s="50"/>
      <c r="OMY87" s="50"/>
      <c r="OMZ87" s="50"/>
      <c r="ONA87" s="50"/>
      <c r="ONB87" s="50"/>
      <c r="ONC87" s="50"/>
      <c r="OND87" s="50"/>
      <c r="ONE87" s="50"/>
      <c r="ONF87" s="50"/>
      <c r="ONG87" s="50"/>
      <c r="ONH87" s="50"/>
      <c r="ONI87" s="50"/>
      <c r="ONJ87" s="50"/>
      <c r="ONK87" s="50"/>
      <c r="ONL87" s="50"/>
      <c r="ONM87" s="50"/>
      <c r="ONN87" s="50"/>
      <c r="ONO87" s="50"/>
      <c r="ONP87" s="50"/>
      <c r="ONQ87" s="50"/>
      <c r="ONR87" s="50"/>
      <c r="ONS87" s="50"/>
      <c r="ONT87" s="50"/>
      <c r="ONU87" s="50"/>
      <c r="ONV87" s="50"/>
      <c r="ONW87" s="50"/>
      <c r="ONX87" s="50"/>
      <c r="ONY87" s="50"/>
      <c r="ONZ87" s="50"/>
      <c r="OOA87" s="50"/>
      <c r="OOB87" s="50"/>
      <c r="OOC87" s="50"/>
      <c r="OOD87" s="50"/>
      <c r="OOE87" s="50"/>
      <c r="OOF87" s="50"/>
      <c r="OOG87" s="50"/>
      <c r="OOH87" s="50"/>
      <c r="OOI87" s="50"/>
      <c r="OOJ87" s="50"/>
      <c r="OOK87" s="50"/>
      <c r="OOL87" s="50"/>
      <c r="OOM87" s="50"/>
      <c r="OON87" s="50"/>
      <c r="OOO87" s="50"/>
      <c r="OOP87" s="50"/>
      <c r="OOQ87" s="50"/>
      <c r="OOR87" s="50"/>
      <c r="OOS87" s="50"/>
      <c r="OOT87" s="50"/>
      <c r="OOU87" s="50"/>
      <c r="OOV87" s="50"/>
      <c r="OOW87" s="50"/>
      <c r="OOX87" s="50"/>
      <c r="OOY87" s="50"/>
      <c r="OOZ87" s="50"/>
      <c r="OPA87" s="50"/>
      <c r="OPB87" s="50"/>
      <c r="OPC87" s="50"/>
      <c r="OPD87" s="50"/>
      <c r="OPE87" s="50"/>
      <c r="OPF87" s="50"/>
      <c r="OPG87" s="50"/>
      <c r="OPH87" s="50"/>
      <c r="OPI87" s="50"/>
      <c r="OPJ87" s="50"/>
      <c r="OPK87" s="50"/>
      <c r="OPL87" s="50"/>
      <c r="OPM87" s="50"/>
      <c r="OPN87" s="50"/>
      <c r="OPO87" s="50"/>
      <c r="OPP87" s="50"/>
      <c r="OPQ87" s="50"/>
      <c r="OPR87" s="50"/>
      <c r="OPS87" s="50"/>
      <c r="OPT87" s="50"/>
      <c r="OPU87" s="50"/>
      <c r="OPV87" s="50"/>
      <c r="OPW87" s="50"/>
      <c r="OPX87" s="50"/>
      <c r="OPY87" s="50"/>
      <c r="OPZ87" s="50"/>
      <c r="OQA87" s="50"/>
      <c r="OQB87" s="50"/>
      <c r="OQC87" s="50"/>
      <c r="OQD87" s="50"/>
      <c r="OQE87" s="50"/>
      <c r="OQF87" s="50"/>
      <c r="OQG87" s="50"/>
      <c r="OQH87" s="50"/>
      <c r="OQI87" s="50"/>
      <c r="OQJ87" s="50"/>
      <c r="OQK87" s="50"/>
      <c r="OQL87" s="50"/>
      <c r="OQM87" s="50"/>
      <c r="OQN87" s="50"/>
      <c r="OQO87" s="50"/>
      <c r="OQP87" s="50"/>
      <c r="OQQ87" s="50"/>
      <c r="OQR87" s="50"/>
      <c r="OQS87" s="50"/>
      <c r="OQT87" s="50"/>
      <c r="OQU87" s="50"/>
      <c r="OQV87" s="50"/>
      <c r="OQW87" s="50"/>
      <c r="OQX87" s="50"/>
      <c r="OQY87" s="50"/>
      <c r="OQZ87" s="50"/>
      <c r="ORA87" s="50"/>
      <c r="ORB87" s="50"/>
      <c r="ORC87" s="50"/>
      <c r="ORD87" s="50"/>
      <c r="ORE87" s="50"/>
      <c r="ORF87" s="50"/>
      <c r="ORG87" s="50"/>
      <c r="ORH87" s="50"/>
      <c r="ORI87" s="50"/>
      <c r="ORJ87" s="50"/>
      <c r="ORK87" s="50"/>
      <c r="ORL87" s="50"/>
      <c r="ORM87" s="50"/>
      <c r="ORN87" s="50"/>
      <c r="ORO87" s="50"/>
      <c r="ORP87" s="50"/>
      <c r="ORQ87" s="50"/>
      <c r="ORR87" s="50"/>
      <c r="ORS87" s="50"/>
      <c r="ORT87" s="50"/>
      <c r="ORU87" s="50"/>
      <c r="ORV87" s="50"/>
      <c r="ORW87" s="50"/>
      <c r="ORX87" s="50"/>
      <c r="ORY87" s="50"/>
      <c r="ORZ87" s="50"/>
      <c r="OSA87" s="50"/>
      <c r="OSB87" s="50"/>
      <c r="OSC87" s="50"/>
      <c r="OSD87" s="50"/>
      <c r="OSE87" s="50"/>
      <c r="OSF87" s="50"/>
      <c r="OSG87" s="50"/>
      <c r="OSH87" s="50"/>
      <c r="OSI87" s="50"/>
      <c r="OSJ87" s="50"/>
      <c r="OSK87" s="50"/>
      <c r="OSL87" s="50"/>
      <c r="OSM87" s="50"/>
      <c r="OSN87" s="50"/>
      <c r="OSO87" s="50"/>
      <c r="OSP87" s="50"/>
      <c r="OSQ87" s="50"/>
      <c r="OSR87" s="50"/>
      <c r="OSS87" s="50"/>
      <c r="OST87" s="50"/>
      <c r="OSU87" s="50"/>
      <c r="OSV87" s="50"/>
      <c r="OSW87" s="50"/>
      <c r="OSX87" s="50"/>
      <c r="OSY87" s="50"/>
      <c r="OSZ87" s="50"/>
      <c r="OTA87" s="50"/>
      <c r="OTB87" s="50"/>
      <c r="OTC87" s="50"/>
      <c r="OTD87" s="50"/>
      <c r="OTE87" s="50"/>
      <c r="OTF87" s="50"/>
      <c r="OTG87" s="50"/>
      <c r="OTH87" s="50"/>
      <c r="OTI87" s="50"/>
      <c r="OTJ87" s="50"/>
      <c r="OTK87" s="50"/>
      <c r="OTL87" s="50"/>
      <c r="OTM87" s="50"/>
      <c r="OTN87" s="50"/>
      <c r="OTO87" s="50"/>
      <c r="OTP87" s="50"/>
      <c r="OTQ87" s="50"/>
      <c r="OTR87" s="50"/>
      <c r="OTS87" s="50"/>
      <c r="OTT87" s="50"/>
      <c r="OTU87" s="50"/>
      <c r="OTV87" s="50"/>
      <c r="OTW87" s="50"/>
      <c r="OTX87" s="50"/>
      <c r="OTY87" s="50"/>
      <c r="OTZ87" s="50"/>
      <c r="OUA87" s="50"/>
      <c r="OUB87" s="50"/>
      <c r="OUC87" s="50"/>
      <c r="OUD87" s="50"/>
      <c r="OUE87" s="50"/>
      <c r="OUF87" s="50"/>
      <c r="OUG87" s="50"/>
      <c r="OUH87" s="50"/>
      <c r="OUI87" s="50"/>
      <c r="OUJ87" s="50"/>
      <c r="OUK87" s="50"/>
      <c r="OUL87" s="50"/>
      <c r="OUM87" s="50"/>
      <c r="OUN87" s="50"/>
      <c r="OUO87" s="50"/>
      <c r="OUP87" s="50"/>
      <c r="OUQ87" s="50"/>
      <c r="OUR87" s="50"/>
      <c r="OUS87" s="50"/>
      <c r="OUT87" s="50"/>
      <c r="OUU87" s="50"/>
      <c r="OUV87" s="50"/>
      <c r="OUW87" s="50"/>
      <c r="OUX87" s="50"/>
      <c r="OUY87" s="50"/>
      <c r="OUZ87" s="50"/>
      <c r="OVA87" s="50"/>
      <c r="OVB87" s="50"/>
      <c r="OVC87" s="50"/>
      <c r="OVD87" s="50"/>
      <c r="OVE87" s="50"/>
      <c r="OVF87" s="50"/>
      <c r="OVG87" s="50"/>
      <c r="OVH87" s="50"/>
      <c r="OVI87" s="50"/>
      <c r="OVJ87" s="50"/>
      <c r="OVK87" s="50"/>
      <c r="OVL87" s="50"/>
      <c r="OVM87" s="50"/>
      <c r="OVN87" s="50"/>
      <c r="OVO87" s="50"/>
      <c r="OVP87" s="50"/>
      <c r="OVQ87" s="50"/>
      <c r="OVR87" s="50"/>
      <c r="OVS87" s="50"/>
      <c r="OVT87" s="50"/>
      <c r="OVU87" s="50"/>
      <c r="OVV87" s="50"/>
      <c r="OVW87" s="50"/>
      <c r="OVX87" s="50"/>
      <c r="OVY87" s="50"/>
      <c r="OVZ87" s="50"/>
      <c r="OWA87" s="50"/>
      <c r="OWB87" s="50"/>
      <c r="OWC87" s="50"/>
      <c r="OWD87" s="50"/>
      <c r="OWE87" s="50"/>
      <c r="OWF87" s="50"/>
      <c r="OWG87" s="50"/>
      <c r="OWH87" s="50"/>
      <c r="OWI87" s="50"/>
      <c r="OWJ87" s="50"/>
      <c r="OWK87" s="50"/>
      <c r="OWL87" s="50"/>
      <c r="OWM87" s="50"/>
      <c r="OWN87" s="50"/>
      <c r="OWO87" s="50"/>
      <c r="OWP87" s="50"/>
      <c r="OWQ87" s="50"/>
      <c r="OWR87" s="50"/>
      <c r="OWS87" s="50"/>
      <c r="OWT87" s="50"/>
      <c r="OWU87" s="50"/>
      <c r="OWV87" s="50"/>
      <c r="OWW87" s="50"/>
      <c r="OWX87" s="50"/>
      <c r="OWY87" s="50"/>
      <c r="OWZ87" s="50"/>
      <c r="OXA87" s="50"/>
      <c r="OXB87" s="50"/>
      <c r="OXC87" s="50"/>
      <c r="OXD87" s="50"/>
      <c r="OXE87" s="50"/>
      <c r="OXF87" s="50"/>
      <c r="OXG87" s="50"/>
      <c r="OXH87" s="50"/>
      <c r="OXI87" s="50"/>
      <c r="OXJ87" s="50"/>
      <c r="OXK87" s="50"/>
      <c r="OXL87" s="50"/>
      <c r="OXM87" s="50"/>
      <c r="OXN87" s="50"/>
      <c r="OXO87" s="50"/>
      <c r="OXP87" s="50"/>
      <c r="OXQ87" s="50"/>
      <c r="OXR87" s="50"/>
      <c r="OXS87" s="50"/>
      <c r="OXT87" s="50"/>
      <c r="OXU87" s="50"/>
      <c r="OXV87" s="50"/>
      <c r="OXW87" s="50"/>
      <c r="OXX87" s="50"/>
      <c r="OXY87" s="50"/>
      <c r="OXZ87" s="50"/>
      <c r="OYA87" s="50"/>
      <c r="OYB87" s="50"/>
      <c r="OYC87" s="50"/>
      <c r="OYD87" s="50"/>
      <c r="OYE87" s="50"/>
      <c r="OYF87" s="50"/>
      <c r="OYG87" s="50"/>
      <c r="OYH87" s="50"/>
      <c r="OYI87" s="50"/>
      <c r="OYJ87" s="50"/>
      <c r="OYK87" s="50"/>
      <c r="OYL87" s="50"/>
      <c r="OYM87" s="50"/>
      <c r="OYN87" s="50"/>
      <c r="OYO87" s="50"/>
      <c r="OYP87" s="50"/>
      <c r="OYQ87" s="50"/>
      <c r="OYR87" s="50"/>
      <c r="OYS87" s="50"/>
      <c r="OYT87" s="50"/>
      <c r="OYU87" s="50"/>
      <c r="OYV87" s="50"/>
      <c r="OYW87" s="50"/>
      <c r="OYX87" s="50"/>
      <c r="OYY87" s="50"/>
      <c r="OYZ87" s="50"/>
      <c r="OZA87" s="50"/>
      <c r="OZB87" s="50"/>
      <c r="OZC87" s="50"/>
      <c r="OZD87" s="50"/>
      <c r="OZE87" s="50"/>
      <c r="OZF87" s="50"/>
      <c r="OZG87" s="50"/>
      <c r="OZH87" s="50"/>
      <c r="OZI87" s="50"/>
      <c r="OZJ87" s="50"/>
      <c r="OZK87" s="50"/>
      <c r="OZL87" s="50"/>
      <c r="OZM87" s="50"/>
      <c r="OZN87" s="50"/>
      <c r="OZO87" s="50"/>
      <c r="OZP87" s="50"/>
      <c r="OZQ87" s="50"/>
      <c r="OZR87" s="50"/>
      <c r="OZS87" s="50"/>
      <c r="OZT87" s="50"/>
      <c r="OZU87" s="50"/>
      <c r="OZV87" s="50"/>
      <c r="OZW87" s="50"/>
      <c r="OZX87" s="50"/>
      <c r="OZY87" s="50"/>
      <c r="OZZ87" s="50"/>
      <c r="PAA87" s="50"/>
      <c r="PAB87" s="50"/>
      <c r="PAC87" s="50"/>
      <c r="PAD87" s="50"/>
      <c r="PAE87" s="50"/>
      <c r="PAF87" s="50"/>
      <c r="PAG87" s="50"/>
      <c r="PAH87" s="50"/>
      <c r="PAI87" s="50"/>
      <c r="PAJ87" s="50"/>
      <c r="PAK87" s="50"/>
      <c r="PAL87" s="50"/>
      <c r="PAM87" s="50"/>
      <c r="PAN87" s="50"/>
      <c r="PAO87" s="50"/>
      <c r="PAP87" s="50"/>
      <c r="PAQ87" s="50"/>
      <c r="PAR87" s="50"/>
      <c r="PAS87" s="50"/>
      <c r="PAT87" s="50"/>
      <c r="PAU87" s="50"/>
      <c r="PAV87" s="50"/>
      <c r="PAW87" s="50"/>
      <c r="PAX87" s="50"/>
      <c r="PAY87" s="50"/>
      <c r="PAZ87" s="50"/>
      <c r="PBA87" s="50"/>
      <c r="PBB87" s="50"/>
      <c r="PBC87" s="50"/>
      <c r="PBD87" s="50"/>
      <c r="PBE87" s="50"/>
      <c r="PBF87" s="50"/>
      <c r="PBG87" s="50"/>
      <c r="PBH87" s="50"/>
      <c r="PBI87" s="50"/>
      <c r="PBJ87" s="50"/>
      <c r="PBK87" s="50"/>
      <c r="PBL87" s="50"/>
      <c r="PBM87" s="50"/>
      <c r="PBN87" s="50"/>
      <c r="PBO87" s="50"/>
      <c r="PBP87" s="50"/>
      <c r="PBQ87" s="50"/>
      <c r="PBR87" s="50"/>
      <c r="PBS87" s="50"/>
      <c r="PBT87" s="50"/>
      <c r="PBU87" s="50"/>
      <c r="PBV87" s="50"/>
      <c r="PBW87" s="50"/>
      <c r="PBX87" s="50"/>
      <c r="PBY87" s="50"/>
      <c r="PBZ87" s="50"/>
      <c r="PCA87" s="50"/>
      <c r="PCB87" s="50"/>
      <c r="PCC87" s="50"/>
      <c r="PCD87" s="50"/>
      <c r="PCE87" s="50"/>
      <c r="PCF87" s="50"/>
      <c r="PCG87" s="50"/>
      <c r="PCH87" s="50"/>
      <c r="PCI87" s="50"/>
      <c r="PCJ87" s="50"/>
      <c r="PCK87" s="50"/>
      <c r="PCL87" s="50"/>
      <c r="PCM87" s="50"/>
      <c r="PCN87" s="50"/>
      <c r="PCO87" s="50"/>
      <c r="PCP87" s="50"/>
      <c r="PCQ87" s="50"/>
      <c r="PCR87" s="50"/>
      <c r="PCS87" s="50"/>
      <c r="PCT87" s="50"/>
      <c r="PCU87" s="50"/>
      <c r="PCV87" s="50"/>
      <c r="PCW87" s="50"/>
      <c r="PCX87" s="50"/>
      <c r="PCY87" s="50"/>
      <c r="PCZ87" s="50"/>
      <c r="PDA87" s="50"/>
      <c r="PDB87" s="50"/>
      <c r="PDC87" s="50"/>
      <c r="PDD87" s="50"/>
      <c r="PDE87" s="50"/>
      <c r="PDF87" s="50"/>
      <c r="PDG87" s="50"/>
      <c r="PDH87" s="50"/>
      <c r="PDI87" s="50"/>
      <c r="PDJ87" s="50"/>
      <c r="PDK87" s="50"/>
      <c r="PDL87" s="50"/>
      <c r="PDM87" s="50"/>
      <c r="PDN87" s="50"/>
      <c r="PDO87" s="50"/>
      <c r="PDP87" s="50"/>
      <c r="PDQ87" s="50"/>
      <c r="PDR87" s="50"/>
      <c r="PDS87" s="50"/>
      <c r="PDT87" s="50"/>
      <c r="PDU87" s="50"/>
      <c r="PDV87" s="50"/>
      <c r="PDW87" s="50"/>
      <c r="PDX87" s="50"/>
      <c r="PDY87" s="50"/>
      <c r="PDZ87" s="50"/>
      <c r="PEA87" s="50"/>
      <c r="PEB87" s="50"/>
      <c r="PEC87" s="50"/>
      <c r="PED87" s="50"/>
      <c r="PEE87" s="50"/>
      <c r="PEF87" s="50"/>
      <c r="PEG87" s="50"/>
      <c r="PEH87" s="50"/>
      <c r="PEI87" s="50"/>
      <c r="PEJ87" s="50"/>
      <c r="PEK87" s="50"/>
      <c r="PEL87" s="50"/>
      <c r="PEM87" s="50"/>
      <c r="PEN87" s="50"/>
      <c r="PEO87" s="50"/>
      <c r="PEP87" s="50"/>
      <c r="PEQ87" s="50"/>
      <c r="PER87" s="50"/>
      <c r="PES87" s="50"/>
      <c r="PET87" s="50"/>
      <c r="PEU87" s="50"/>
      <c r="PEV87" s="50"/>
      <c r="PEW87" s="50"/>
      <c r="PEX87" s="50"/>
      <c r="PEY87" s="50"/>
      <c r="PEZ87" s="50"/>
      <c r="PFA87" s="50"/>
      <c r="PFB87" s="50"/>
      <c r="PFC87" s="50"/>
      <c r="PFD87" s="50"/>
      <c r="PFE87" s="50"/>
      <c r="PFF87" s="50"/>
      <c r="PFG87" s="50"/>
      <c r="PFH87" s="50"/>
      <c r="PFI87" s="50"/>
      <c r="PFJ87" s="50"/>
      <c r="PFK87" s="50"/>
      <c r="PFL87" s="50"/>
      <c r="PFM87" s="50"/>
      <c r="PFN87" s="50"/>
      <c r="PFO87" s="50"/>
      <c r="PFP87" s="50"/>
      <c r="PFQ87" s="50"/>
      <c r="PFR87" s="50"/>
      <c r="PFS87" s="50"/>
      <c r="PFT87" s="50"/>
      <c r="PFU87" s="50"/>
      <c r="PFV87" s="50"/>
      <c r="PFW87" s="50"/>
      <c r="PFX87" s="50"/>
      <c r="PFY87" s="50"/>
      <c r="PFZ87" s="50"/>
      <c r="PGA87" s="50"/>
      <c r="PGB87" s="50"/>
      <c r="PGC87" s="50"/>
      <c r="PGD87" s="50"/>
      <c r="PGE87" s="50"/>
      <c r="PGF87" s="50"/>
      <c r="PGG87" s="50"/>
      <c r="PGH87" s="50"/>
      <c r="PGI87" s="50"/>
      <c r="PGJ87" s="50"/>
      <c r="PGK87" s="50"/>
      <c r="PGL87" s="50"/>
      <c r="PGM87" s="50"/>
      <c r="PGN87" s="50"/>
      <c r="PGO87" s="50"/>
      <c r="PGP87" s="50"/>
      <c r="PGQ87" s="50"/>
      <c r="PGR87" s="50"/>
      <c r="PGS87" s="50"/>
      <c r="PGT87" s="50"/>
      <c r="PGU87" s="50"/>
      <c r="PGV87" s="50"/>
      <c r="PGW87" s="50"/>
      <c r="PGX87" s="50"/>
      <c r="PGY87" s="50"/>
      <c r="PGZ87" s="50"/>
      <c r="PHA87" s="50"/>
      <c r="PHB87" s="50"/>
      <c r="PHC87" s="50"/>
      <c r="PHD87" s="50"/>
      <c r="PHE87" s="50"/>
      <c r="PHF87" s="50"/>
      <c r="PHG87" s="50"/>
      <c r="PHH87" s="50"/>
      <c r="PHI87" s="50"/>
      <c r="PHJ87" s="50"/>
      <c r="PHK87" s="50"/>
      <c r="PHL87" s="50"/>
      <c r="PHM87" s="50"/>
      <c r="PHN87" s="50"/>
      <c r="PHO87" s="50"/>
      <c r="PHP87" s="50"/>
      <c r="PHQ87" s="50"/>
      <c r="PHR87" s="50"/>
      <c r="PHS87" s="50"/>
      <c r="PHT87" s="50"/>
      <c r="PHU87" s="50"/>
      <c r="PHV87" s="50"/>
      <c r="PHW87" s="50"/>
      <c r="PHX87" s="50"/>
      <c r="PHY87" s="50"/>
      <c r="PHZ87" s="50"/>
      <c r="PIA87" s="50"/>
      <c r="PIB87" s="50"/>
      <c r="PIC87" s="50"/>
      <c r="PID87" s="50"/>
      <c r="PIE87" s="50"/>
      <c r="PIF87" s="50"/>
      <c r="PIG87" s="50"/>
      <c r="PIH87" s="50"/>
      <c r="PII87" s="50"/>
      <c r="PIJ87" s="50"/>
      <c r="PIK87" s="50"/>
      <c r="PIL87" s="50"/>
      <c r="PIM87" s="50"/>
      <c r="PIN87" s="50"/>
      <c r="PIO87" s="50"/>
      <c r="PIP87" s="50"/>
      <c r="PIQ87" s="50"/>
      <c r="PIR87" s="50"/>
      <c r="PIS87" s="50"/>
      <c r="PIT87" s="50"/>
      <c r="PIU87" s="50"/>
      <c r="PIV87" s="50"/>
      <c r="PIW87" s="50"/>
      <c r="PIX87" s="50"/>
      <c r="PIY87" s="50"/>
      <c r="PIZ87" s="50"/>
      <c r="PJA87" s="50"/>
      <c r="PJB87" s="50"/>
      <c r="PJC87" s="50"/>
      <c r="PJD87" s="50"/>
      <c r="PJE87" s="50"/>
      <c r="PJF87" s="50"/>
      <c r="PJG87" s="50"/>
      <c r="PJH87" s="50"/>
      <c r="PJI87" s="50"/>
      <c r="PJJ87" s="50"/>
      <c r="PJK87" s="50"/>
      <c r="PJL87" s="50"/>
      <c r="PJM87" s="50"/>
      <c r="PJN87" s="50"/>
      <c r="PJO87" s="50"/>
      <c r="PJP87" s="50"/>
      <c r="PJQ87" s="50"/>
      <c r="PJR87" s="50"/>
      <c r="PJS87" s="50"/>
      <c r="PJT87" s="50"/>
      <c r="PJU87" s="50"/>
      <c r="PJV87" s="50"/>
      <c r="PJW87" s="50"/>
      <c r="PJX87" s="50"/>
      <c r="PJY87" s="50"/>
      <c r="PJZ87" s="50"/>
      <c r="PKA87" s="50"/>
      <c r="PKB87" s="50"/>
      <c r="PKC87" s="50"/>
      <c r="PKD87" s="50"/>
      <c r="PKE87" s="50"/>
      <c r="PKF87" s="50"/>
      <c r="PKG87" s="50"/>
      <c r="PKH87" s="50"/>
      <c r="PKI87" s="50"/>
      <c r="PKJ87" s="50"/>
      <c r="PKK87" s="50"/>
      <c r="PKL87" s="50"/>
      <c r="PKM87" s="50"/>
      <c r="PKN87" s="50"/>
      <c r="PKO87" s="50"/>
      <c r="PKP87" s="50"/>
      <c r="PKQ87" s="50"/>
      <c r="PKR87" s="50"/>
      <c r="PKS87" s="50"/>
      <c r="PKT87" s="50"/>
      <c r="PKU87" s="50"/>
      <c r="PKV87" s="50"/>
      <c r="PKW87" s="50"/>
      <c r="PKX87" s="50"/>
      <c r="PKY87" s="50"/>
      <c r="PKZ87" s="50"/>
      <c r="PLA87" s="50"/>
      <c r="PLB87" s="50"/>
      <c r="PLC87" s="50"/>
      <c r="PLD87" s="50"/>
      <c r="PLE87" s="50"/>
      <c r="PLF87" s="50"/>
      <c r="PLG87" s="50"/>
      <c r="PLH87" s="50"/>
      <c r="PLI87" s="50"/>
      <c r="PLJ87" s="50"/>
      <c r="PLK87" s="50"/>
      <c r="PLL87" s="50"/>
      <c r="PLM87" s="50"/>
      <c r="PLN87" s="50"/>
      <c r="PLO87" s="50"/>
      <c r="PLP87" s="50"/>
      <c r="PLQ87" s="50"/>
      <c r="PLR87" s="50"/>
      <c r="PLS87" s="50"/>
      <c r="PLT87" s="50"/>
      <c r="PLU87" s="50"/>
      <c r="PLV87" s="50"/>
      <c r="PLW87" s="50"/>
      <c r="PLX87" s="50"/>
      <c r="PLY87" s="50"/>
      <c r="PLZ87" s="50"/>
      <c r="PMA87" s="50"/>
      <c r="PMB87" s="50"/>
      <c r="PMC87" s="50"/>
      <c r="PMD87" s="50"/>
      <c r="PME87" s="50"/>
      <c r="PMF87" s="50"/>
      <c r="PMG87" s="50"/>
      <c r="PMH87" s="50"/>
      <c r="PMI87" s="50"/>
      <c r="PMJ87" s="50"/>
      <c r="PMK87" s="50"/>
      <c r="PML87" s="50"/>
      <c r="PMM87" s="50"/>
      <c r="PMN87" s="50"/>
      <c r="PMO87" s="50"/>
      <c r="PMP87" s="50"/>
      <c r="PMQ87" s="50"/>
      <c r="PMR87" s="50"/>
      <c r="PMS87" s="50"/>
      <c r="PMT87" s="50"/>
      <c r="PMU87" s="50"/>
      <c r="PMV87" s="50"/>
      <c r="PMW87" s="50"/>
      <c r="PMX87" s="50"/>
      <c r="PMY87" s="50"/>
      <c r="PMZ87" s="50"/>
      <c r="PNA87" s="50"/>
      <c r="PNB87" s="50"/>
      <c r="PNC87" s="50"/>
      <c r="PND87" s="50"/>
      <c r="PNE87" s="50"/>
      <c r="PNF87" s="50"/>
      <c r="PNG87" s="50"/>
      <c r="PNH87" s="50"/>
      <c r="PNI87" s="50"/>
      <c r="PNJ87" s="50"/>
      <c r="PNK87" s="50"/>
      <c r="PNL87" s="50"/>
      <c r="PNM87" s="50"/>
      <c r="PNN87" s="50"/>
      <c r="PNO87" s="50"/>
      <c r="PNP87" s="50"/>
      <c r="PNQ87" s="50"/>
      <c r="PNR87" s="50"/>
      <c r="PNS87" s="50"/>
      <c r="PNT87" s="50"/>
      <c r="PNU87" s="50"/>
      <c r="PNV87" s="50"/>
      <c r="PNW87" s="50"/>
      <c r="PNX87" s="50"/>
      <c r="PNY87" s="50"/>
      <c r="PNZ87" s="50"/>
      <c r="POA87" s="50"/>
      <c r="POB87" s="50"/>
      <c r="POC87" s="50"/>
      <c r="POD87" s="50"/>
      <c r="POE87" s="50"/>
      <c r="POF87" s="50"/>
      <c r="POG87" s="50"/>
      <c r="POH87" s="50"/>
      <c r="POI87" s="50"/>
      <c r="POJ87" s="50"/>
      <c r="POK87" s="50"/>
      <c r="POL87" s="50"/>
      <c r="POM87" s="50"/>
      <c r="PON87" s="50"/>
      <c r="POO87" s="50"/>
      <c r="POP87" s="50"/>
      <c r="POQ87" s="50"/>
      <c r="POR87" s="50"/>
      <c r="POS87" s="50"/>
      <c r="POT87" s="50"/>
      <c r="POU87" s="50"/>
      <c r="POV87" s="50"/>
      <c r="POW87" s="50"/>
      <c r="POX87" s="50"/>
      <c r="POY87" s="50"/>
      <c r="POZ87" s="50"/>
      <c r="PPA87" s="50"/>
      <c r="PPB87" s="50"/>
      <c r="PPC87" s="50"/>
      <c r="PPD87" s="50"/>
      <c r="PPE87" s="50"/>
      <c r="PPF87" s="50"/>
      <c r="PPG87" s="50"/>
      <c r="PPH87" s="50"/>
      <c r="PPI87" s="50"/>
      <c r="PPJ87" s="50"/>
      <c r="PPK87" s="50"/>
      <c r="PPL87" s="50"/>
      <c r="PPM87" s="50"/>
      <c r="PPN87" s="50"/>
      <c r="PPO87" s="50"/>
      <c r="PPP87" s="50"/>
      <c r="PPQ87" s="50"/>
      <c r="PPR87" s="50"/>
      <c r="PPS87" s="50"/>
      <c r="PPT87" s="50"/>
      <c r="PPU87" s="50"/>
      <c r="PPV87" s="50"/>
      <c r="PPW87" s="50"/>
      <c r="PPX87" s="50"/>
      <c r="PPY87" s="50"/>
      <c r="PPZ87" s="50"/>
      <c r="PQA87" s="50"/>
      <c r="PQB87" s="50"/>
      <c r="PQC87" s="50"/>
      <c r="PQD87" s="50"/>
      <c r="PQE87" s="50"/>
      <c r="PQF87" s="50"/>
      <c r="PQG87" s="50"/>
      <c r="PQH87" s="50"/>
      <c r="PQI87" s="50"/>
      <c r="PQJ87" s="50"/>
      <c r="PQK87" s="50"/>
      <c r="PQL87" s="50"/>
      <c r="PQM87" s="50"/>
      <c r="PQN87" s="50"/>
      <c r="PQO87" s="50"/>
      <c r="PQP87" s="50"/>
      <c r="PQQ87" s="50"/>
      <c r="PQR87" s="50"/>
      <c r="PQS87" s="50"/>
      <c r="PQT87" s="50"/>
      <c r="PQU87" s="50"/>
      <c r="PQV87" s="50"/>
      <c r="PQW87" s="50"/>
      <c r="PQX87" s="50"/>
      <c r="PQY87" s="50"/>
      <c r="PQZ87" s="50"/>
      <c r="PRA87" s="50"/>
      <c r="PRB87" s="50"/>
      <c r="PRC87" s="50"/>
      <c r="PRD87" s="50"/>
      <c r="PRE87" s="50"/>
      <c r="PRF87" s="50"/>
      <c r="PRG87" s="50"/>
      <c r="PRH87" s="50"/>
      <c r="PRI87" s="50"/>
      <c r="PRJ87" s="50"/>
      <c r="PRK87" s="50"/>
      <c r="PRL87" s="50"/>
      <c r="PRM87" s="50"/>
      <c r="PRN87" s="50"/>
      <c r="PRO87" s="50"/>
      <c r="PRP87" s="50"/>
      <c r="PRQ87" s="50"/>
      <c r="PRR87" s="50"/>
      <c r="PRS87" s="50"/>
      <c r="PRT87" s="50"/>
      <c r="PRU87" s="50"/>
      <c r="PRV87" s="50"/>
      <c r="PRW87" s="50"/>
      <c r="PRX87" s="50"/>
      <c r="PRY87" s="50"/>
      <c r="PRZ87" s="50"/>
      <c r="PSA87" s="50"/>
      <c r="PSB87" s="50"/>
      <c r="PSC87" s="50"/>
      <c r="PSD87" s="50"/>
      <c r="PSE87" s="50"/>
      <c r="PSF87" s="50"/>
      <c r="PSG87" s="50"/>
      <c r="PSH87" s="50"/>
      <c r="PSI87" s="50"/>
      <c r="PSJ87" s="50"/>
      <c r="PSK87" s="50"/>
      <c r="PSL87" s="50"/>
      <c r="PSM87" s="50"/>
      <c r="PSN87" s="50"/>
      <c r="PSO87" s="50"/>
      <c r="PSP87" s="50"/>
      <c r="PSQ87" s="50"/>
      <c r="PSR87" s="50"/>
      <c r="PSS87" s="50"/>
      <c r="PST87" s="50"/>
      <c r="PSU87" s="50"/>
      <c r="PSV87" s="50"/>
      <c r="PSW87" s="50"/>
      <c r="PSX87" s="50"/>
      <c r="PSY87" s="50"/>
      <c r="PSZ87" s="50"/>
      <c r="PTA87" s="50"/>
      <c r="PTB87" s="50"/>
      <c r="PTC87" s="50"/>
      <c r="PTD87" s="50"/>
      <c r="PTE87" s="50"/>
      <c r="PTF87" s="50"/>
      <c r="PTG87" s="50"/>
      <c r="PTH87" s="50"/>
      <c r="PTI87" s="50"/>
      <c r="PTJ87" s="50"/>
      <c r="PTK87" s="50"/>
      <c r="PTL87" s="50"/>
      <c r="PTM87" s="50"/>
      <c r="PTN87" s="50"/>
      <c r="PTO87" s="50"/>
      <c r="PTP87" s="50"/>
      <c r="PTQ87" s="50"/>
      <c r="PTR87" s="50"/>
      <c r="PTS87" s="50"/>
      <c r="PTT87" s="50"/>
      <c r="PTU87" s="50"/>
      <c r="PTV87" s="50"/>
      <c r="PTW87" s="50"/>
      <c r="PTX87" s="50"/>
      <c r="PTY87" s="50"/>
      <c r="PTZ87" s="50"/>
      <c r="PUA87" s="50"/>
      <c r="PUB87" s="50"/>
      <c r="PUC87" s="50"/>
      <c r="PUD87" s="50"/>
      <c r="PUE87" s="50"/>
      <c r="PUF87" s="50"/>
      <c r="PUG87" s="50"/>
      <c r="PUH87" s="50"/>
      <c r="PUI87" s="50"/>
      <c r="PUJ87" s="50"/>
      <c r="PUK87" s="50"/>
      <c r="PUL87" s="50"/>
      <c r="PUM87" s="50"/>
      <c r="PUN87" s="50"/>
      <c r="PUO87" s="50"/>
      <c r="PUP87" s="50"/>
      <c r="PUQ87" s="50"/>
      <c r="PUR87" s="50"/>
      <c r="PUS87" s="50"/>
      <c r="PUT87" s="50"/>
      <c r="PUU87" s="50"/>
      <c r="PUV87" s="50"/>
      <c r="PUW87" s="50"/>
      <c r="PUX87" s="50"/>
      <c r="PUY87" s="50"/>
      <c r="PUZ87" s="50"/>
      <c r="PVA87" s="50"/>
      <c r="PVB87" s="50"/>
      <c r="PVC87" s="50"/>
      <c r="PVD87" s="50"/>
      <c r="PVE87" s="50"/>
      <c r="PVF87" s="50"/>
      <c r="PVG87" s="50"/>
      <c r="PVH87" s="50"/>
      <c r="PVI87" s="50"/>
      <c r="PVJ87" s="50"/>
      <c r="PVK87" s="50"/>
      <c r="PVL87" s="50"/>
      <c r="PVM87" s="50"/>
      <c r="PVN87" s="50"/>
      <c r="PVO87" s="50"/>
      <c r="PVP87" s="50"/>
      <c r="PVQ87" s="50"/>
      <c r="PVR87" s="50"/>
      <c r="PVS87" s="50"/>
      <c r="PVT87" s="50"/>
      <c r="PVU87" s="50"/>
      <c r="PVV87" s="50"/>
      <c r="PVW87" s="50"/>
      <c r="PVX87" s="50"/>
      <c r="PVY87" s="50"/>
      <c r="PVZ87" s="50"/>
      <c r="PWA87" s="50"/>
      <c r="PWB87" s="50"/>
      <c r="PWC87" s="50"/>
      <c r="PWD87" s="50"/>
      <c r="PWE87" s="50"/>
      <c r="PWF87" s="50"/>
      <c r="PWG87" s="50"/>
      <c r="PWH87" s="50"/>
      <c r="PWI87" s="50"/>
      <c r="PWJ87" s="50"/>
      <c r="PWK87" s="50"/>
      <c r="PWL87" s="50"/>
      <c r="PWM87" s="50"/>
      <c r="PWN87" s="50"/>
      <c r="PWO87" s="50"/>
      <c r="PWP87" s="50"/>
      <c r="PWQ87" s="50"/>
      <c r="PWR87" s="50"/>
      <c r="PWS87" s="50"/>
      <c r="PWT87" s="50"/>
      <c r="PWU87" s="50"/>
      <c r="PWV87" s="50"/>
      <c r="PWW87" s="50"/>
      <c r="PWX87" s="50"/>
      <c r="PWY87" s="50"/>
      <c r="PWZ87" s="50"/>
      <c r="PXA87" s="50"/>
      <c r="PXB87" s="50"/>
      <c r="PXC87" s="50"/>
      <c r="PXD87" s="50"/>
      <c r="PXE87" s="50"/>
      <c r="PXF87" s="50"/>
      <c r="PXG87" s="50"/>
      <c r="PXH87" s="50"/>
      <c r="PXI87" s="50"/>
      <c r="PXJ87" s="50"/>
      <c r="PXK87" s="50"/>
      <c r="PXL87" s="50"/>
      <c r="PXM87" s="50"/>
      <c r="PXN87" s="50"/>
      <c r="PXO87" s="50"/>
      <c r="PXP87" s="50"/>
      <c r="PXQ87" s="50"/>
      <c r="PXR87" s="50"/>
      <c r="PXS87" s="50"/>
      <c r="PXT87" s="50"/>
      <c r="PXU87" s="50"/>
      <c r="PXV87" s="50"/>
      <c r="PXW87" s="50"/>
      <c r="PXX87" s="50"/>
      <c r="PXY87" s="50"/>
      <c r="PXZ87" s="50"/>
      <c r="PYA87" s="50"/>
      <c r="PYB87" s="50"/>
      <c r="PYC87" s="50"/>
      <c r="PYD87" s="50"/>
      <c r="PYE87" s="50"/>
      <c r="PYF87" s="50"/>
      <c r="PYG87" s="50"/>
      <c r="PYH87" s="50"/>
      <c r="PYI87" s="50"/>
      <c r="PYJ87" s="50"/>
      <c r="PYK87" s="50"/>
      <c r="PYL87" s="50"/>
      <c r="PYM87" s="50"/>
      <c r="PYN87" s="50"/>
      <c r="PYO87" s="50"/>
      <c r="PYP87" s="50"/>
      <c r="PYQ87" s="50"/>
      <c r="PYR87" s="50"/>
      <c r="PYS87" s="50"/>
      <c r="PYT87" s="50"/>
      <c r="PYU87" s="50"/>
      <c r="PYV87" s="50"/>
      <c r="PYW87" s="50"/>
      <c r="PYX87" s="50"/>
      <c r="PYY87" s="50"/>
      <c r="PYZ87" s="50"/>
      <c r="PZA87" s="50"/>
      <c r="PZB87" s="50"/>
      <c r="PZC87" s="50"/>
      <c r="PZD87" s="50"/>
      <c r="PZE87" s="50"/>
      <c r="PZF87" s="50"/>
      <c r="PZG87" s="50"/>
      <c r="PZH87" s="50"/>
      <c r="PZI87" s="50"/>
      <c r="PZJ87" s="50"/>
      <c r="PZK87" s="50"/>
      <c r="PZL87" s="50"/>
      <c r="PZM87" s="50"/>
      <c r="PZN87" s="50"/>
      <c r="PZO87" s="50"/>
      <c r="PZP87" s="50"/>
      <c r="PZQ87" s="50"/>
      <c r="PZR87" s="50"/>
      <c r="PZS87" s="50"/>
      <c r="PZT87" s="50"/>
      <c r="PZU87" s="50"/>
      <c r="PZV87" s="50"/>
      <c r="PZW87" s="50"/>
      <c r="PZX87" s="50"/>
      <c r="PZY87" s="50"/>
      <c r="PZZ87" s="50"/>
      <c r="QAA87" s="50"/>
      <c r="QAB87" s="50"/>
      <c r="QAC87" s="50"/>
      <c r="QAD87" s="50"/>
      <c r="QAE87" s="50"/>
      <c r="QAF87" s="50"/>
      <c r="QAG87" s="50"/>
      <c r="QAH87" s="50"/>
      <c r="QAI87" s="50"/>
      <c r="QAJ87" s="50"/>
      <c r="QAK87" s="50"/>
      <c r="QAL87" s="50"/>
      <c r="QAM87" s="50"/>
      <c r="QAN87" s="50"/>
      <c r="QAO87" s="50"/>
      <c r="QAP87" s="50"/>
      <c r="QAQ87" s="50"/>
      <c r="QAR87" s="50"/>
      <c r="QAS87" s="50"/>
      <c r="QAT87" s="50"/>
      <c r="QAU87" s="50"/>
      <c r="QAV87" s="50"/>
      <c r="QAW87" s="50"/>
      <c r="QAX87" s="50"/>
      <c r="QAY87" s="50"/>
      <c r="QAZ87" s="50"/>
      <c r="QBA87" s="50"/>
      <c r="QBB87" s="50"/>
      <c r="QBC87" s="50"/>
      <c r="QBD87" s="50"/>
      <c r="QBE87" s="50"/>
      <c r="QBF87" s="50"/>
      <c r="QBG87" s="50"/>
      <c r="QBH87" s="50"/>
      <c r="QBI87" s="50"/>
      <c r="QBJ87" s="50"/>
      <c r="QBK87" s="50"/>
      <c r="QBL87" s="50"/>
      <c r="QBM87" s="50"/>
      <c r="QBN87" s="50"/>
      <c r="QBO87" s="50"/>
      <c r="QBP87" s="50"/>
      <c r="QBQ87" s="50"/>
      <c r="QBR87" s="50"/>
      <c r="QBS87" s="50"/>
      <c r="QBT87" s="50"/>
      <c r="QBU87" s="50"/>
      <c r="QBV87" s="50"/>
      <c r="QBW87" s="50"/>
      <c r="QBX87" s="50"/>
      <c r="QBY87" s="50"/>
      <c r="QBZ87" s="50"/>
      <c r="QCA87" s="50"/>
      <c r="QCB87" s="50"/>
      <c r="QCC87" s="50"/>
      <c r="QCD87" s="50"/>
      <c r="QCE87" s="50"/>
      <c r="QCF87" s="50"/>
      <c r="QCG87" s="50"/>
      <c r="QCH87" s="50"/>
      <c r="QCI87" s="50"/>
      <c r="QCJ87" s="50"/>
      <c r="QCK87" s="50"/>
      <c r="QCL87" s="50"/>
      <c r="QCM87" s="50"/>
      <c r="QCN87" s="50"/>
      <c r="QCO87" s="50"/>
      <c r="QCP87" s="50"/>
      <c r="QCQ87" s="50"/>
      <c r="QCR87" s="50"/>
      <c r="QCS87" s="50"/>
      <c r="QCT87" s="50"/>
      <c r="QCU87" s="50"/>
      <c r="QCV87" s="50"/>
      <c r="QCW87" s="50"/>
      <c r="QCX87" s="50"/>
      <c r="QCY87" s="50"/>
      <c r="QCZ87" s="50"/>
      <c r="QDA87" s="50"/>
      <c r="QDB87" s="50"/>
      <c r="QDC87" s="50"/>
      <c r="QDD87" s="50"/>
      <c r="QDE87" s="50"/>
      <c r="QDF87" s="50"/>
      <c r="QDG87" s="50"/>
      <c r="QDH87" s="50"/>
      <c r="QDI87" s="50"/>
      <c r="QDJ87" s="50"/>
      <c r="QDK87" s="50"/>
      <c r="QDL87" s="50"/>
      <c r="QDM87" s="50"/>
      <c r="QDN87" s="50"/>
      <c r="QDO87" s="50"/>
      <c r="QDP87" s="50"/>
      <c r="QDQ87" s="50"/>
      <c r="QDR87" s="50"/>
      <c r="QDS87" s="50"/>
      <c r="QDT87" s="50"/>
      <c r="QDU87" s="50"/>
      <c r="QDV87" s="50"/>
      <c r="QDW87" s="50"/>
      <c r="QDX87" s="50"/>
      <c r="QDY87" s="50"/>
      <c r="QDZ87" s="50"/>
      <c r="QEA87" s="50"/>
      <c r="QEB87" s="50"/>
      <c r="QEC87" s="50"/>
      <c r="QED87" s="50"/>
      <c r="QEE87" s="50"/>
      <c r="QEF87" s="50"/>
      <c r="QEG87" s="50"/>
      <c r="QEH87" s="50"/>
      <c r="QEI87" s="50"/>
      <c r="QEJ87" s="50"/>
      <c r="QEK87" s="50"/>
      <c r="QEL87" s="50"/>
      <c r="QEM87" s="50"/>
      <c r="QEN87" s="50"/>
      <c r="QEO87" s="50"/>
      <c r="QEP87" s="50"/>
      <c r="QEQ87" s="50"/>
      <c r="QER87" s="50"/>
      <c r="QES87" s="50"/>
      <c r="QET87" s="50"/>
      <c r="QEU87" s="50"/>
      <c r="QEV87" s="50"/>
      <c r="QEW87" s="50"/>
      <c r="QEX87" s="50"/>
      <c r="QEY87" s="50"/>
      <c r="QEZ87" s="50"/>
      <c r="QFA87" s="50"/>
      <c r="QFB87" s="50"/>
      <c r="QFC87" s="50"/>
      <c r="QFD87" s="50"/>
      <c r="QFE87" s="50"/>
      <c r="QFF87" s="50"/>
      <c r="QFG87" s="50"/>
      <c r="QFH87" s="50"/>
      <c r="QFI87" s="50"/>
      <c r="QFJ87" s="50"/>
      <c r="QFK87" s="50"/>
      <c r="QFL87" s="50"/>
      <c r="QFM87" s="50"/>
      <c r="QFN87" s="50"/>
      <c r="QFO87" s="50"/>
      <c r="QFP87" s="50"/>
      <c r="QFQ87" s="50"/>
      <c r="QFR87" s="50"/>
      <c r="QFS87" s="50"/>
      <c r="QFT87" s="50"/>
      <c r="QFU87" s="50"/>
      <c r="QFV87" s="50"/>
      <c r="QFW87" s="50"/>
      <c r="QFX87" s="50"/>
      <c r="QFY87" s="50"/>
      <c r="QFZ87" s="50"/>
      <c r="QGA87" s="50"/>
      <c r="QGB87" s="50"/>
      <c r="QGC87" s="50"/>
      <c r="QGD87" s="50"/>
      <c r="QGE87" s="50"/>
      <c r="QGF87" s="50"/>
      <c r="QGG87" s="50"/>
      <c r="QGH87" s="50"/>
      <c r="QGI87" s="50"/>
      <c r="QGJ87" s="50"/>
      <c r="QGK87" s="50"/>
      <c r="QGL87" s="50"/>
      <c r="QGM87" s="50"/>
      <c r="QGN87" s="50"/>
      <c r="QGO87" s="50"/>
      <c r="QGP87" s="50"/>
      <c r="QGQ87" s="50"/>
      <c r="QGR87" s="50"/>
      <c r="QGS87" s="50"/>
      <c r="QGT87" s="50"/>
      <c r="QGU87" s="50"/>
      <c r="QGV87" s="50"/>
      <c r="QGW87" s="50"/>
      <c r="QGX87" s="50"/>
      <c r="QGY87" s="50"/>
      <c r="QGZ87" s="50"/>
      <c r="QHA87" s="50"/>
      <c r="QHB87" s="50"/>
      <c r="QHC87" s="50"/>
      <c r="QHD87" s="50"/>
      <c r="QHE87" s="50"/>
      <c r="QHF87" s="50"/>
      <c r="QHG87" s="50"/>
      <c r="QHH87" s="50"/>
      <c r="QHI87" s="50"/>
      <c r="QHJ87" s="50"/>
      <c r="QHK87" s="50"/>
      <c r="QHL87" s="50"/>
      <c r="QHM87" s="50"/>
      <c r="QHN87" s="50"/>
      <c r="QHO87" s="50"/>
      <c r="QHP87" s="50"/>
      <c r="QHQ87" s="50"/>
      <c r="QHR87" s="50"/>
      <c r="QHS87" s="50"/>
      <c r="QHT87" s="50"/>
      <c r="QHU87" s="50"/>
      <c r="QHV87" s="50"/>
      <c r="QHW87" s="50"/>
      <c r="QHX87" s="50"/>
      <c r="QHY87" s="50"/>
      <c r="QHZ87" s="50"/>
      <c r="QIA87" s="50"/>
      <c r="QIB87" s="50"/>
      <c r="QIC87" s="50"/>
      <c r="QID87" s="50"/>
      <c r="QIE87" s="50"/>
      <c r="QIF87" s="50"/>
      <c r="QIG87" s="50"/>
      <c r="QIH87" s="50"/>
      <c r="QII87" s="50"/>
      <c r="QIJ87" s="50"/>
      <c r="QIK87" s="50"/>
      <c r="QIL87" s="50"/>
      <c r="QIM87" s="50"/>
      <c r="QIN87" s="50"/>
      <c r="QIO87" s="50"/>
      <c r="QIP87" s="50"/>
      <c r="QIQ87" s="50"/>
      <c r="QIR87" s="50"/>
      <c r="QIS87" s="50"/>
      <c r="QIT87" s="50"/>
      <c r="QIU87" s="50"/>
      <c r="QIV87" s="50"/>
      <c r="QIW87" s="50"/>
      <c r="QIX87" s="50"/>
      <c r="QIY87" s="50"/>
      <c r="QIZ87" s="50"/>
      <c r="QJA87" s="50"/>
      <c r="QJB87" s="50"/>
      <c r="QJC87" s="50"/>
      <c r="QJD87" s="50"/>
      <c r="QJE87" s="50"/>
      <c r="QJF87" s="50"/>
      <c r="QJG87" s="50"/>
      <c r="QJH87" s="50"/>
      <c r="QJI87" s="50"/>
      <c r="QJJ87" s="50"/>
      <c r="QJK87" s="50"/>
      <c r="QJL87" s="50"/>
      <c r="QJM87" s="50"/>
      <c r="QJN87" s="50"/>
      <c r="QJO87" s="50"/>
      <c r="QJP87" s="50"/>
      <c r="QJQ87" s="50"/>
      <c r="QJR87" s="50"/>
      <c r="QJS87" s="50"/>
      <c r="QJT87" s="50"/>
      <c r="QJU87" s="50"/>
      <c r="QJV87" s="50"/>
      <c r="QJW87" s="50"/>
      <c r="QJX87" s="50"/>
      <c r="QJY87" s="50"/>
      <c r="QJZ87" s="50"/>
      <c r="QKA87" s="50"/>
      <c r="QKB87" s="50"/>
      <c r="QKC87" s="50"/>
      <c r="QKD87" s="50"/>
      <c r="QKE87" s="50"/>
      <c r="QKF87" s="50"/>
      <c r="QKG87" s="50"/>
      <c r="QKH87" s="50"/>
      <c r="QKI87" s="50"/>
      <c r="QKJ87" s="50"/>
      <c r="QKK87" s="50"/>
      <c r="QKL87" s="50"/>
      <c r="QKM87" s="50"/>
      <c r="QKN87" s="50"/>
      <c r="QKO87" s="50"/>
      <c r="QKP87" s="50"/>
      <c r="QKQ87" s="50"/>
      <c r="QKR87" s="50"/>
      <c r="QKS87" s="50"/>
      <c r="QKT87" s="50"/>
      <c r="QKU87" s="50"/>
      <c r="QKV87" s="50"/>
      <c r="QKW87" s="50"/>
      <c r="QKX87" s="50"/>
      <c r="QKY87" s="50"/>
      <c r="QKZ87" s="50"/>
      <c r="QLA87" s="50"/>
      <c r="QLB87" s="50"/>
      <c r="QLC87" s="50"/>
      <c r="QLD87" s="50"/>
      <c r="QLE87" s="50"/>
      <c r="QLF87" s="50"/>
      <c r="QLG87" s="50"/>
      <c r="QLH87" s="50"/>
      <c r="QLI87" s="50"/>
      <c r="QLJ87" s="50"/>
      <c r="QLK87" s="50"/>
      <c r="QLL87" s="50"/>
      <c r="QLM87" s="50"/>
      <c r="QLN87" s="50"/>
      <c r="QLO87" s="50"/>
      <c r="QLP87" s="50"/>
      <c r="QLQ87" s="50"/>
      <c r="QLR87" s="50"/>
      <c r="QLS87" s="50"/>
      <c r="QLT87" s="50"/>
      <c r="QLU87" s="50"/>
      <c r="QLV87" s="50"/>
      <c r="QLW87" s="50"/>
      <c r="QLX87" s="50"/>
      <c r="QLY87" s="50"/>
      <c r="QLZ87" s="50"/>
      <c r="QMA87" s="50"/>
      <c r="QMB87" s="50"/>
      <c r="QMC87" s="50"/>
      <c r="QMD87" s="50"/>
      <c r="QME87" s="50"/>
      <c r="QMF87" s="50"/>
      <c r="QMG87" s="50"/>
      <c r="QMH87" s="50"/>
      <c r="QMI87" s="50"/>
      <c r="QMJ87" s="50"/>
      <c r="QMK87" s="50"/>
      <c r="QML87" s="50"/>
      <c r="QMM87" s="50"/>
      <c r="QMN87" s="50"/>
      <c r="QMO87" s="50"/>
      <c r="QMP87" s="50"/>
      <c r="QMQ87" s="50"/>
      <c r="QMR87" s="50"/>
      <c r="QMS87" s="50"/>
      <c r="QMT87" s="50"/>
      <c r="QMU87" s="50"/>
      <c r="QMV87" s="50"/>
      <c r="QMW87" s="50"/>
      <c r="QMX87" s="50"/>
      <c r="QMY87" s="50"/>
      <c r="QMZ87" s="50"/>
      <c r="QNA87" s="50"/>
      <c r="QNB87" s="50"/>
      <c r="QNC87" s="50"/>
      <c r="QND87" s="50"/>
      <c r="QNE87" s="50"/>
      <c r="QNF87" s="50"/>
      <c r="QNG87" s="50"/>
      <c r="QNH87" s="50"/>
      <c r="QNI87" s="50"/>
      <c r="QNJ87" s="50"/>
      <c r="QNK87" s="50"/>
      <c r="QNL87" s="50"/>
      <c r="QNM87" s="50"/>
      <c r="QNN87" s="50"/>
      <c r="QNO87" s="50"/>
      <c r="QNP87" s="50"/>
      <c r="QNQ87" s="50"/>
      <c r="QNR87" s="50"/>
      <c r="QNS87" s="50"/>
      <c r="QNT87" s="50"/>
      <c r="QNU87" s="50"/>
      <c r="QNV87" s="50"/>
      <c r="QNW87" s="50"/>
      <c r="QNX87" s="50"/>
      <c r="QNY87" s="50"/>
      <c r="QNZ87" s="50"/>
      <c r="QOA87" s="50"/>
      <c r="QOB87" s="50"/>
      <c r="QOC87" s="50"/>
      <c r="QOD87" s="50"/>
      <c r="QOE87" s="50"/>
      <c r="QOF87" s="50"/>
      <c r="QOG87" s="50"/>
      <c r="QOH87" s="50"/>
      <c r="QOI87" s="50"/>
      <c r="QOJ87" s="50"/>
      <c r="QOK87" s="50"/>
      <c r="QOL87" s="50"/>
      <c r="QOM87" s="50"/>
      <c r="QON87" s="50"/>
      <c r="QOO87" s="50"/>
      <c r="QOP87" s="50"/>
      <c r="QOQ87" s="50"/>
      <c r="QOR87" s="50"/>
      <c r="QOS87" s="50"/>
      <c r="QOT87" s="50"/>
      <c r="QOU87" s="50"/>
      <c r="QOV87" s="50"/>
      <c r="QOW87" s="50"/>
      <c r="QOX87" s="50"/>
      <c r="QOY87" s="50"/>
      <c r="QOZ87" s="50"/>
      <c r="QPA87" s="50"/>
      <c r="QPB87" s="50"/>
      <c r="QPC87" s="50"/>
      <c r="QPD87" s="50"/>
      <c r="QPE87" s="50"/>
      <c r="QPF87" s="50"/>
      <c r="QPG87" s="50"/>
      <c r="QPH87" s="50"/>
      <c r="QPI87" s="50"/>
      <c r="QPJ87" s="50"/>
      <c r="QPK87" s="50"/>
      <c r="QPL87" s="50"/>
      <c r="QPM87" s="50"/>
      <c r="QPN87" s="50"/>
      <c r="QPO87" s="50"/>
      <c r="QPP87" s="50"/>
      <c r="QPQ87" s="50"/>
      <c r="QPR87" s="50"/>
      <c r="QPS87" s="50"/>
      <c r="QPT87" s="50"/>
      <c r="QPU87" s="50"/>
      <c r="QPV87" s="50"/>
      <c r="QPW87" s="50"/>
      <c r="QPX87" s="50"/>
      <c r="QPY87" s="50"/>
      <c r="QPZ87" s="50"/>
      <c r="QQA87" s="50"/>
      <c r="QQB87" s="50"/>
      <c r="QQC87" s="50"/>
      <c r="QQD87" s="50"/>
      <c r="QQE87" s="50"/>
      <c r="QQF87" s="50"/>
      <c r="QQG87" s="50"/>
      <c r="QQH87" s="50"/>
      <c r="QQI87" s="50"/>
      <c r="QQJ87" s="50"/>
      <c r="QQK87" s="50"/>
      <c r="QQL87" s="50"/>
      <c r="QQM87" s="50"/>
      <c r="QQN87" s="50"/>
      <c r="QQO87" s="50"/>
      <c r="QQP87" s="50"/>
      <c r="QQQ87" s="50"/>
      <c r="QQR87" s="50"/>
      <c r="QQS87" s="50"/>
      <c r="QQT87" s="50"/>
      <c r="QQU87" s="50"/>
      <c r="QQV87" s="50"/>
      <c r="QQW87" s="50"/>
      <c r="QQX87" s="50"/>
      <c r="QQY87" s="50"/>
      <c r="QQZ87" s="50"/>
      <c r="QRA87" s="50"/>
      <c r="QRB87" s="50"/>
      <c r="QRC87" s="50"/>
      <c r="QRD87" s="50"/>
      <c r="QRE87" s="50"/>
      <c r="QRF87" s="50"/>
      <c r="QRG87" s="50"/>
      <c r="QRH87" s="50"/>
      <c r="QRI87" s="50"/>
      <c r="QRJ87" s="50"/>
      <c r="QRK87" s="50"/>
      <c r="QRL87" s="50"/>
      <c r="QRM87" s="50"/>
      <c r="QRN87" s="50"/>
      <c r="QRO87" s="50"/>
      <c r="QRP87" s="50"/>
      <c r="QRQ87" s="50"/>
      <c r="QRR87" s="50"/>
      <c r="QRS87" s="50"/>
      <c r="QRT87" s="50"/>
      <c r="QRU87" s="50"/>
      <c r="QRV87" s="50"/>
      <c r="QRW87" s="50"/>
      <c r="QRX87" s="50"/>
      <c r="QRY87" s="50"/>
      <c r="QRZ87" s="50"/>
      <c r="QSA87" s="50"/>
      <c r="QSB87" s="50"/>
      <c r="QSC87" s="50"/>
      <c r="QSD87" s="50"/>
      <c r="QSE87" s="50"/>
      <c r="QSF87" s="50"/>
      <c r="QSG87" s="50"/>
      <c r="QSH87" s="50"/>
      <c r="QSI87" s="50"/>
      <c r="QSJ87" s="50"/>
      <c r="QSK87" s="50"/>
      <c r="QSL87" s="50"/>
      <c r="QSM87" s="50"/>
      <c r="QSN87" s="50"/>
      <c r="QSO87" s="50"/>
      <c r="QSP87" s="50"/>
      <c r="QSQ87" s="50"/>
      <c r="QSR87" s="50"/>
      <c r="QSS87" s="50"/>
      <c r="QST87" s="50"/>
      <c r="QSU87" s="50"/>
      <c r="QSV87" s="50"/>
      <c r="QSW87" s="50"/>
      <c r="QSX87" s="50"/>
      <c r="QSY87" s="50"/>
      <c r="QSZ87" s="50"/>
      <c r="QTA87" s="50"/>
      <c r="QTB87" s="50"/>
      <c r="QTC87" s="50"/>
      <c r="QTD87" s="50"/>
      <c r="QTE87" s="50"/>
      <c r="QTF87" s="50"/>
      <c r="QTG87" s="50"/>
      <c r="QTH87" s="50"/>
      <c r="QTI87" s="50"/>
      <c r="QTJ87" s="50"/>
      <c r="QTK87" s="50"/>
      <c r="QTL87" s="50"/>
      <c r="QTM87" s="50"/>
      <c r="QTN87" s="50"/>
      <c r="QTO87" s="50"/>
      <c r="QTP87" s="50"/>
      <c r="QTQ87" s="50"/>
      <c r="QTR87" s="50"/>
      <c r="QTS87" s="50"/>
      <c r="QTT87" s="50"/>
      <c r="QTU87" s="50"/>
      <c r="QTV87" s="50"/>
      <c r="QTW87" s="50"/>
      <c r="QTX87" s="50"/>
      <c r="QTY87" s="50"/>
      <c r="QTZ87" s="50"/>
      <c r="QUA87" s="50"/>
      <c r="QUB87" s="50"/>
      <c r="QUC87" s="50"/>
      <c r="QUD87" s="50"/>
      <c r="QUE87" s="50"/>
      <c r="QUF87" s="50"/>
      <c r="QUG87" s="50"/>
      <c r="QUH87" s="50"/>
      <c r="QUI87" s="50"/>
      <c r="QUJ87" s="50"/>
      <c r="QUK87" s="50"/>
      <c r="QUL87" s="50"/>
      <c r="QUM87" s="50"/>
      <c r="QUN87" s="50"/>
      <c r="QUO87" s="50"/>
      <c r="QUP87" s="50"/>
      <c r="QUQ87" s="50"/>
      <c r="QUR87" s="50"/>
      <c r="QUS87" s="50"/>
      <c r="QUT87" s="50"/>
      <c r="QUU87" s="50"/>
      <c r="QUV87" s="50"/>
      <c r="QUW87" s="50"/>
      <c r="QUX87" s="50"/>
      <c r="QUY87" s="50"/>
      <c r="QUZ87" s="50"/>
      <c r="QVA87" s="50"/>
      <c r="QVB87" s="50"/>
      <c r="QVC87" s="50"/>
      <c r="QVD87" s="50"/>
      <c r="QVE87" s="50"/>
      <c r="QVF87" s="50"/>
      <c r="QVG87" s="50"/>
      <c r="QVH87" s="50"/>
      <c r="QVI87" s="50"/>
      <c r="QVJ87" s="50"/>
      <c r="QVK87" s="50"/>
      <c r="QVL87" s="50"/>
      <c r="QVM87" s="50"/>
      <c r="QVN87" s="50"/>
      <c r="QVO87" s="50"/>
      <c r="QVP87" s="50"/>
      <c r="QVQ87" s="50"/>
      <c r="QVR87" s="50"/>
      <c r="QVS87" s="50"/>
      <c r="QVT87" s="50"/>
      <c r="QVU87" s="50"/>
      <c r="QVV87" s="50"/>
      <c r="QVW87" s="50"/>
      <c r="QVX87" s="50"/>
      <c r="QVY87" s="50"/>
      <c r="QVZ87" s="50"/>
      <c r="QWA87" s="50"/>
      <c r="QWB87" s="50"/>
      <c r="QWC87" s="50"/>
      <c r="QWD87" s="50"/>
      <c r="QWE87" s="50"/>
      <c r="QWF87" s="50"/>
      <c r="QWG87" s="50"/>
      <c r="QWH87" s="50"/>
      <c r="QWI87" s="50"/>
      <c r="QWJ87" s="50"/>
      <c r="QWK87" s="50"/>
      <c r="QWL87" s="50"/>
      <c r="QWM87" s="50"/>
      <c r="QWN87" s="50"/>
      <c r="QWO87" s="50"/>
      <c r="QWP87" s="50"/>
      <c r="QWQ87" s="50"/>
      <c r="QWR87" s="50"/>
      <c r="QWS87" s="50"/>
      <c r="QWT87" s="50"/>
      <c r="QWU87" s="50"/>
      <c r="QWV87" s="50"/>
      <c r="QWW87" s="50"/>
      <c r="QWX87" s="50"/>
      <c r="QWY87" s="50"/>
      <c r="QWZ87" s="50"/>
      <c r="QXA87" s="50"/>
      <c r="QXB87" s="50"/>
      <c r="QXC87" s="50"/>
      <c r="QXD87" s="50"/>
      <c r="QXE87" s="50"/>
      <c r="QXF87" s="50"/>
      <c r="QXG87" s="50"/>
      <c r="QXH87" s="50"/>
      <c r="QXI87" s="50"/>
      <c r="QXJ87" s="50"/>
      <c r="QXK87" s="50"/>
      <c r="QXL87" s="50"/>
      <c r="QXM87" s="50"/>
      <c r="QXN87" s="50"/>
      <c r="QXO87" s="50"/>
      <c r="QXP87" s="50"/>
      <c r="QXQ87" s="50"/>
      <c r="QXR87" s="50"/>
      <c r="QXS87" s="50"/>
      <c r="QXT87" s="50"/>
      <c r="QXU87" s="50"/>
      <c r="QXV87" s="50"/>
      <c r="QXW87" s="50"/>
      <c r="QXX87" s="50"/>
      <c r="QXY87" s="50"/>
      <c r="QXZ87" s="50"/>
      <c r="QYA87" s="50"/>
      <c r="QYB87" s="50"/>
      <c r="QYC87" s="50"/>
      <c r="QYD87" s="50"/>
      <c r="QYE87" s="50"/>
      <c r="QYF87" s="50"/>
      <c r="QYG87" s="50"/>
      <c r="QYH87" s="50"/>
      <c r="QYI87" s="50"/>
      <c r="QYJ87" s="50"/>
      <c r="QYK87" s="50"/>
      <c r="QYL87" s="50"/>
      <c r="QYM87" s="50"/>
      <c r="QYN87" s="50"/>
      <c r="QYO87" s="50"/>
      <c r="QYP87" s="50"/>
      <c r="QYQ87" s="50"/>
      <c r="QYR87" s="50"/>
      <c r="QYS87" s="50"/>
      <c r="QYT87" s="50"/>
      <c r="QYU87" s="50"/>
      <c r="QYV87" s="50"/>
      <c r="QYW87" s="50"/>
      <c r="QYX87" s="50"/>
      <c r="QYY87" s="50"/>
      <c r="QYZ87" s="50"/>
      <c r="QZA87" s="50"/>
      <c r="QZB87" s="50"/>
      <c r="QZC87" s="50"/>
      <c r="QZD87" s="50"/>
      <c r="QZE87" s="50"/>
      <c r="QZF87" s="50"/>
      <c r="QZG87" s="50"/>
      <c r="QZH87" s="50"/>
      <c r="QZI87" s="50"/>
      <c r="QZJ87" s="50"/>
      <c r="QZK87" s="50"/>
      <c r="QZL87" s="50"/>
      <c r="QZM87" s="50"/>
      <c r="QZN87" s="50"/>
      <c r="QZO87" s="50"/>
      <c r="QZP87" s="50"/>
      <c r="QZQ87" s="50"/>
      <c r="QZR87" s="50"/>
      <c r="QZS87" s="50"/>
      <c r="QZT87" s="50"/>
      <c r="QZU87" s="50"/>
      <c r="QZV87" s="50"/>
      <c r="QZW87" s="50"/>
      <c r="QZX87" s="50"/>
      <c r="QZY87" s="50"/>
      <c r="QZZ87" s="50"/>
      <c r="RAA87" s="50"/>
      <c r="RAB87" s="50"/>
      <c r="RAC87" s="50"/>
      <c r="RAD87" s="50"/>
      <c r="RAE87" s="50"/>
      <c r="RAF87" s="50"/>
      <c r="RAG87" s="50"/>
      <c r="RAH87" s="50"/>
      <c r="RAI87" s="50"/>
      <c r="RAJ87" s="50"/>
      <c r="RAK87" s="50"/>
      <c r="RAL87" s="50"/>
      <c r="RAM87" s="50"/>
      <c r="RAN87" s="50"/>
      <c r="RAO87" s="50"/>
      <c r="RAP87" s="50"/>
      <c r="RAQ87" s="50"/>
      <c r="RAR87" s="50"/>
      <c r="RAS87" s="50"/>
      <c r="RAT87" s="50"/>
      <c r="RAU87" s="50"/>
      <c r="RAV87" s="50"/>
      <c r="RAW87" s="50"/>
      <c r="RAX87" s="50"/>
      <c r="RAY87" s="50"/>
      <c r="RAZ87" s="50"/>
      <c r="RBA87" s="50"/>
      <c r="RBB87" s="50"/>
      <c r="RBC87" s="50"/>
      <c r="RBD87" s="50"/>
      <c r="RBE87" s="50"/>
      <c r="RBF87" s="50"/>
      <c r="RBG87" s="50"/>
      <c r="RBH87" s="50"/>
      <c r="RBI87" s="50"/>
      <c r="RBJ87" s="50"/>
      <c r="RBK87" s="50"/>
      <c r="RBL87" s="50"/>
      <c r="RBM87" s="50"/>
      <c r="RBN87" s="50"/>
      <c r="RBO87" s="50"/>
      <c r="RBP87" s="50"/>
      <c r="RBQ87" s="50"/>
      <c r="RBR87" s="50"/>
      <c r="RBS87" s="50"/>
      <c r="RBT87" s="50"/>
      <c r="RBU87" s="50"/>
      <c r="RBV87" s="50"/>
      <c r="RBW87" s="50"/>
      <c r="RBX87" s="50"/>
      <c r="RBY87" s="50"/>
      <c r="RBZ87" s="50"/>
      <c r="RCA87" s="50"/>
      <c r="RCB87" s="50"/>
      <c r="RCC87" s="50"/>
      <c r="RCD87" s="50"/>
      <c r="RCE87" s="50"/>
      <c r="RCF87" s="50"/>
      <c r="RCG87" s="50"/>
      <c r="RCH87" s="50"/>
      <c r="RCI87" s="50"/>
      <c r="RCJ87" s="50"/>
      <c r="RCK87" s="50"/>
      <c r="RCL87" s="50"/>
      <c r="RCM87" s="50"/>
      <c r="RCN87" s="50"/>
      <c r="RCO87" s="50"/>
      <c r="RCP87" s="50"/>
      <c r="RCQ87" s="50"/>
      <c r="RCR87" s="50"/>
      <c r="RCS87" s="50"/>
      <c r="RCT87" s="50"/>
      <c r="RCU87" s="50"/>
      <c r="RCV87" s="50"/>
      <c r="RCW87" s="50"/>
      <c r="RCX87" s="50"/>
      <c r="RCY87" s="50"/>
      <c r="RCZ87" s="50"/>
      <c r="RDA87" s="50"/>
      <c r="RDB87" s="50"/>
      <c r="RDC87" s="50"/>
      <c r="RDD87" s="50"/>
      <c r="RDE87" s="50"/>
      <c r="RDF87" s="50"/>
      <c r="RDG87" s="50"/>
      <c r="RDH87" s="50"/>
      <c r="RDI87" s="50"/>
      <c r="RDJ87" s="50"/>
      <c r="RDK87" s="50"/>
      <c r="RDL87" s="50"/>
      <c r="RDM87" s="50"/>
      <c r="RDN87" s="50"/>
      <c r="RDO87" s="50"/>
      <c r="RDP87" s="50"/>
      <c r="RDQ87" s="50"/>
      <c r="RDR87" s="50"/>
      <c r="RDS87" s="50"/>
      <c r="RDT87" s="50"/>
      <c r="RDU87" s="50"/>
      <c r="RDV87" s="50"/>
      <c r="RDW87" s="50"/>
      <c r="RDX87" s="50"/>
      <c r="RDY87" s="50"/>
      <c r="RDZ87" s="50"/>
      <c r="REA87" s="50"/>
      <c r="REB87" s="50"/>
      <c r="REC87" s="50"/>
      <c r="RED87" s="50"/>
      <c r="REE87" s="50"/>
      <c r="REF87" s="50"/>
      <c r="REG87" s="50"/>
      <c r="REH87" s="50"/>
      <c r="REI87" s="50"/>
      <c r="REJ87" s="50"/>
      <c r="REK87" s="50"/>
      <c r="REL87" s="50"/>
      <c r="REM87" s="50"/>
      <c r="REN87" s="50"/>
      <c r="REO87" s="50"/>
      <c r="REP87" s="50"/>
      <c r="REQ87" s="50"/>
      <c r="RER87" s="50"/>
      <c r="RES87" s="50"/>
      <c r="RET87" s="50"/>
      <c r="REU87" s="50"/>
      <c r="REV87" s="50"/>
      <c r="REW87" s="50"/>
      <c r="REX87" s="50"/>
      <c r="REY87" s="50"/>
      <c r="REZ87" s="50"/>
      <c r="RFA87" s="50"/>
      <c r="RFB87" s="50"/>
      <c r="RFC87" s="50"/>
      <c r="RFD87" s="50"/>
      <c r="RFE87" s="50"/>
      <c r="RFF87" s="50"/>
      <c r="RFG87" s="50"/>
      <c r="RFH87" s="50"/>
      <c r="RFI87" s="50"/>
      <c r="RFJ87" s="50"/>
      <c r="RFK87" s="50"/>
      <c r="RFL87" s="50"/>
      <c r="RFM87" s="50"/>
      <c r="RFN87" s="50"/>
      <c r="RFO87" s="50"/>
      <c r="RFP87" s="50"/>
      <c r="RFQ87" s="50"/>
      <c r="RFR87" s="50"/>
      <c r="RFS87" s="50"/>
      <c r="RFT87" s="50"/>
      <c r="RFU87" s="50"/>
      <c r="RFV87" s="50"/>
      <c r="RFW87" s="50"/>
      <c r="RFX87" s="50"/>
      <c r="RFY87" s="50"/>
      <c r="RFZ87" s="50"/>
      <c r="RGA87" s="50"/>
      <c r="RGB87" s="50"/>
      <c r="RGC87" s="50"/>
      <c r="RGD87" s="50"/>
      <c r="RGE87" s="50"/>
      <c r="RGF87" s="50"/>
      <c r="RGG87" s="50"/>
      <c r="RGH87" s="50"/>
      <c r="RGI87" s="50"/>
      <c r="RGJ87" s="50"/>
      <c r="RGK87" s="50"/>
      <c r="RGL87" s="50"/>
      <c r="RGM87" s="50"/>
      <c r="RGN87" s="50"/>
      <c r="RGO87" s="50"/>
      <c r="RGP87" s="50"/>
      <c r="RGQ87" s="50"/>
      <c r="RGR87" s="50"/>
      <c r="RGS87" s="50"/>
      <c r="RGT87" s="50"/>
      <c r="RGU87" s="50"/>
      <c r="RGV87" s="50"/>
      <c r="RGW87" s="50"/>
      <c r="RGX87" s="50"/>
      <c r="RGY87" s="50"/>
      <c r="RGZ87" s="50"/>
      <c r="RHA87" s="50"/>
      <c r="RHB87" s="50"/>
      <c r="RHC87" s="50"/>
      <c r="RHD87" s="50"/>
      <c r="RHE87" s="50"/>
      <c r="RHF87" s="50"/>
      <c r="RHG87" s="50"/>
      <c r="RHH87" s="50"/>
      <c r="RHI87" s="50"/>
      <c r="RHJ87" s="50"/>
      <c r="RHK87" s="50"/>
      <c r="RHL87" s="50"/>
      <c r="RHM87" s="50"/>
      <c r="RHN87" s="50"/>
      <c r="RHO87" s="50"/>
      <c r="RHP87" s="50"/>
      <c r="RHQ87" s="50"/>
      <c r="RHR87" s="50"/>
      <c r="RHS87" s="50"/>
      <c r="RHT87" s="50"/>
      <c r="RHU87" s="50"/>
      <c r="RHV87" s="50"/>
      <c r="RHW87" s="50"/>
      <c r="RHX87" s="50"/>
      <c r="RHY87" s="50"/>
      <c r="RHZ87" s="50"/>
      <c r="RIA87" s="50"/>
      <c r="RIB87" s="50"/>
      <c r="RIC87" s="50"/>
      <c r="RID87" s="50"/>
      <c r="RIE87" s="50"/>
      <c r="RIF87" s="50"/>
      <c r="RIG87" s="50"/>
      <c r="RIH87" s="50"/>
      <c r="RII87" s="50"/>
      <c r="RIJ87" s="50"/>
      <c r="RIK87" s="50"/>
      <c r="RIL87" s="50"/>
      <c r="RIM87" s="50"/>
      <c r="RIN87" s="50"/>
      <c r="RIO87" s="50"/>
      <c r="RIP87" s="50"/>
      <c r="RIQ87" s="50"/>
      <c r="RIR87" s="50"/>
      <c r="RIS87" s="50"/>
      <c r="RIT87" s="50"/>
      <c r="RIU87" s="50"/>
      <c r="RIV87" s="50"/>
      <c r="RIW87" s="50"/>
      <c r="RIX87" s="50"/>
      <c r="RIY87" s="50"/>
      <c r="RIZ87" s="50"/>
      <c r="RJA87" s="50"/>
      <c r="RJB87" s="50"/>
      <c r="RJC87" s="50"/>
      <c r="RJD87" s="50"/>
      <c r="RJE87" s="50"/>
      <c r="RJF87" s="50"/>
      <c r="RJG87" s="50"/>
      <c r="RJH87" s="50"/>
      <c r="RJI87" s="50"/>
      <c r="RJJ87" s="50"/>
      <c r="RJK87" s="50"/>
      <c r="RJL87" s="50"/>
      <c r="RJM87" s="50"/>
      <c r="RJN87" s="50"/>
      <c r="RJO87" s="50"/>
      <c r="RJP87" s="50"/>
      <c r="RJQ87" s="50"/>
      <c r="RJR87" s="50"/>
      <c r="RJS87" s="50"/>
      <c r="RJT87" s="50"/>
      <c r="RJU87" s="50"/>
      <c r="RJV87" s="50"/>
      <c r="RJW87" s="50"/>
      <c r="RJX87" s="50"/>
      <c r="RJY87" s="50"/>
      <c r="RJZ87" s="50"/>
      <c r="RKA87" s="50"/>
      <c r="RKB87" s="50"/>
      <c r="RKC87" s="50"/>
      <c r="RKD87" s="50"/>
      <c r="RKE87" s="50"/>
      <c r="RKF87" s="50"/>
      <c r="RKG87" s="50"/>
      <c r="RKH87" s="50"/>
      <c r="RKI87" s="50"/>
      <c r="RKJ87" s="50"/>
      <c r="RKK87" s="50"/>
      <c r="RKL87" s="50"/>
      <c r="RKM87" s="50"/>
      <c r="RKN87" s="50"/>
      <c r="RKO87" s="50"/>
      <c r="RKP87" s="50"/>
      <c r="RKQ87" s="50"/>
      <c r="RKR87" s="50"/>
      <c r="RKS87" s="50"/>
      <c r="RKT87" s="50"/>
      <c r="RKU87" s="50"/>
      <c r="RKV87" s="50"/>
      <c r="RKW87" s="50"/>
      <c r="RKX87" s="50"/>
      <c r="RKY87" s="50"/>
      <c r="RKZ87" s="50"/>
      <c r="RLA87" s="50"/>
      <c r="RLB87" s="50"/>
      <c r="RLC87" s="50"/>
      <c r="RLD87" s="50"/>
      <c r="RLE87" s="50"/>
      <c r="RLF87" s="50"/>
      <c r="RLG87" s="50"/>
      <c r="RLH87" s="50"/>
      <c r="RLI87" s="50"/>
      <c r="RLJ87" s="50"/>
      <c r="RLK87" s="50"/>
      <c r="RLL87" s="50"/>
      <c r="RLM87" s="50"/>
      <c r="RLN87" s="50"/>
      <c r="RLO87" s="50"/>
      <c r="RLP87" s="50"/>
      <c r="RLQ87" s="50"/>
      <c r="RLR87" s="50"/>
      <c r="RLS87" s="50"/>
      <c r="RLT87" s="50"/>
      <c r="RLU87" s="50"/>
      <c r="RLV87" s="50"/>
      <c r="RLW87" s="50"/>
      <c r="RLX87" s="50"/>
      <c r="RLY87" s="50"/>
      <c r="RLZ87" s="50"/>
      <c r="RMA87" s="50"/>
      <c r="RMB87" s="50"/>
      <c r="RMC87" s="50"/>
      <c r="RMD87" s="50"/>
      <c r="RME87" s="50"/>
      <c r="RMF87" s="50"/>
      <c r="RMG87" s="50"/>
      <c r="RMH87" s="50"/>
      <c r="RMI87" s="50"/>
      <c r="RMJ87" s="50"/>
      <c r="RMK87" s="50"/>
      <c r="RML87" s="50"/>
      <c r="RMM87" s="50"/>
      <c r="RMN87" s="50"/>
      <c r="RMO87" s="50"/>
      <c r="RMP87" s="50"/>
      <c r="RMQ87" s="50"/>
      <c r="RMR87" s="50"/>
      <c r="RMS87" s="50"/>
      <c r="RMT87" s="50"/>
      <c r="RMU87" s="50"/>
      <c r="RMV87" s="50"/>
      <c r="RMW87" s="50"/>
      <c r="RMX87" s="50"/>
      <c r="RMY87" s="50"/>
      <c r="RMZ87" s="50"/>
      <c r="RNA87" s="50"/>
      <c r="RNB87" s="50"/>
      <c r="RNC87" s="50"/>
      <c r="RND87" s="50"/>
      <c r="RNE87" s="50"/>
      <c r="RNF87" s="50"/>
      <c r="RNG87" s="50"/>
      <c r="RNH87" s="50"/>
      <c r="RNI87" s="50"/>
      <c r="RNJ87" s="50"/>
      <c r="RNK87" s="50"/>
      <c r="RNL87" s="50"/>
      <c r="RNM87" s="50"/>
      <c r="RNN87" s="50"/>
      <c r="RNO87" s="50"/>
      <c r="RNP87" s="50"/>
      <c r="RNQ87" s="50"/>
      <c r="RNR87" s="50"/>
      <c r="RNS87" s="50"/>
      <c r="RNT87" s="50"/>
      <c r="RNU87" s="50"/>
      <c r="RNV87" s="50"/>
      <c r="RNW87" s="50"/>
      <c r="RNX87" s="50"/>
      <c r="RNY87" s="50"/>
      <c r="RNZ87" s="50"/>
      <c r="ROA87" s="50"/>
      <c r="ROB87" s="50"/>
      <c r="ROC87" s="50"/>
      <c r="ROD87" s="50"/>
      <c r="ROE87" s="50"/>
      <c r="ROF87" s="50"/>
      <c r="ROG87" s="50"/>
      <c r="ROH87" s="50"/>
      <c r="ROI87" s="50"/>
      <c r="ROJ87" s="50"/>
      <c r="ROK87" s="50"/>
      <c r="ROL87" s="50"/>
      <c r="ROM87" s="50"/>
      <c r="RON87" s="50"/>
      <c r="ROO87" s="50"/>
      <c r="ROP87" s="50"/>
      <c r="ROQ87" s="50"/>
      <c r="ROR87" s="50"/>
      <c r="ROS87" s="50"/>
      <c r="ROT87" s="50"/>
      <c r="ROU87" s="50"/>
      <c r="ROV87" s="50"/>
      <c r="ROW87" s="50"/>
      <c r="ROX87" s="50"/>
      <c r="ROY87" s="50"/>
      <c r="ROZ87" s="50"/>
      <c r="RPA87" s="50"/>
      <c r="RPB87" s="50"/>
      <c r="RPC87" s="50"/>
      <c r="RPD87" s="50"/>
      <c r="RPE87" s="50"/>
      <c r="RPF87" s="50"/>
      <c r="RPG87" s="50"/>
      <c r="RPH87" s="50"/>
      <c r="RPI87" s="50"/>
      <c r="RPJ87" s="50"/>
      <c r="RPK87" s="50"/>
      <c r="RPL87" s="50"/>
      <c r="RPM87" s="50"/>
      <c r="RPN87" s="50"/>
      <c r="RPO87" s="50"/>
      <c r="RPP87" s="50"/>
      <c r="RPQ87" s="50"/>
      <c r="RPR87" s="50"/>
      <c r="RPS87" s="50"/>
      <c r="RPT87" s="50"/>
      <c r="RPU87" s="50"/>
      <c r="RPV87" s="50"/>
      <c r="RPW87" s="50"/>
      <c r="RPX87" s="50"/>
      <c r="RPY87" s="50"/>
      <c r="RPZ87" s="50"/>
      <c r="RQA87" s="50"/>
      <c r="RQB87" s="50"/>
      <c r="RQC87" s="50"/>
      <c r="RQD87" s="50"/>
      <c r="RQE87" s="50"/>
      <c r="RQF87" s="50"/>
      <c r="RQG87" s="50"/>
      <c r="RQH87" s="50"/>
      <c r="RQI87" s="50"/>
      <c r="RQJ87" s="50"/>
      <c r="RQK87" s="50"/>
      <c r="RQL87" s="50"/>
      <c r="RQM87" s="50"/>
      <c r="RQN87" s="50"/>
      <c r="RQO87" s="50"/>
      <c r="RQP87" s="50"/>
      <c r="RQQ87" s="50"/>
      <c r="RQR87" s="50"/>
      <c r="RQS87" s="50"/>
      <c r="RQT87" s="50"/>
      <c r="RQU87" s="50"/>
      <c r="RQV87" s="50"/>
      <c r="RQW87" s="50"/>
      <c r="RQX87" s="50"/>
      <c r="RQY87" s="50"/>
      <c r="RQZ87" s="50"/>
      <c r="RRA87" s="50"/>
      <c r="RRB87" s="50"/>
      <c r="RRC87" s="50"/>
      <c r="RRD87" s="50"/>
      <c r="RRE87" s="50"/>
      <c r="RRF87" s="50"/>
      <c r="RRG87" s="50"/>
      <c r="RRH87" s="50"/>
      <c r="RRI87" s="50"/>
      <c r="RRJ87" s="50"/>
      <c r="RRK87" s="50"/>
      <c r="RRL87" s="50"/>
      <c r="RRM87" s="50"/>
      <c r="RRN87" s="50"/>
      <c r="RRO87" s="50"/>
      <c r="RRP87" s="50"/>
      <c r="RRQ87" s="50"/>
      <c r="RRR87" s="50"/>
      <c r="RRS87" s="50"/>
      <c r="RRT87" s="50"/>
      <c r="RRU87" s="50"/>
      <c r="RRV87" s="50"/>
      <c r="RRW87" s="50"/>
      <c r="RRX87" s="50"/>
      <c r="RRY87" s="50"/>
      <c r="RRZ87" s="50"/>
      <c r="RSA87" s="50"/>
      <c r="RSB87" s="50"/>
      <c r="RSC87" s="50"/>
      <c r="RSD87" s="50"/>
      <c r="RSE87" s="50"/>
      <c r="RSF87" s="50"/>
      <c r="RSG87" s="50"/>
      <c r="RSH87" s="50"/>
      <c r="RSI87" s="50"/>
      <c r="RSJ87" s="50"/>
      <c r="RSK87" s="50"/>
      <c r="RSL87" s="50"/>
      <c r="RSM87" s="50"/>
      <c r="RSN87" s="50"/>
      <c r="RSO87" s="50"/>
      <c r="RSP87" s="50"/>
      <c r="RSQ87" s="50"/>
      <c r="RSR87" s="50"/>
      <c r="RSS87" s="50"/>
      <c r="RST87" s="50"/>
      <c r="RSU87" s="50"/>
      <c r="RSV87" s="50"/>
      <c r="RSW87" s="50"/>
      <c r="RSX87" s="50"/>
      <c r="RSY87" s="50"/>
      <c r="RSZ87" s="50"/>
      <c r="RTA87" s="50"/>
      <c r="RTB87" s="50"/>
      <c r="RTC87" s="50"/>
      <c r="RTD87" s="50"/>
      <c r="RTE87" s="50"/>
      <c r="RTF87" s="50"/>
      <c r="RTG87" s="50"/>
      <c r="RTH87" s="50"/>
      <c r="RTI87" s="50"/>
      <c r="RTJ87" s="50"/>
      <c r="RTK87" s="50"/>
      <c r="RTL87" s="50"/>
      <c r="RTM87" s="50"/>
      <c r="RTN87" s="50"/>
      <c r="RTO87" s="50"/>
      <c r="RTP87" s="50"/>
      <c r="RTQ87" s="50"/>
      <c r="RTR87" s="50"/>
      <c r="RTS87" s="50"/>
      <c r="RTT87" s="50"/>
      <c r="RTU87" s="50"/>
      <c r="RTV87" s="50"/>
      <c r="RTW87" s="50"/>
      <c r="RTX87" s="50"/>
      <c r="RTY87" s="50"/>
      <c r="RTZ87" s="50"/>
      <c r="RUA87" s="50"/>
      <c r="RUB87" s="50"/>
      <c r="RUC87" s="50"/>
      <c r="RUD87" s="50"/>
      <c r="RUE87" s="50"/>
      <c r="RUF87" s="50"/>
      <c r="RUG87" s="50"/>
      <c r="RUH87" s="50"/>
      <c r="RUI87" s="50"/>
      <c r="RUJ87" s="50"/>
      <c r="RUK87" s="50"/>
      <c r="RUL87" s="50"/>
      <c r="RUM87" s="50"/>
      <c r="RUN87" s="50"/>
      <c r="RUO87" s="50"/>
      <c r="RUP87" s="50"/>
      <c r="RUQ87" s="50"/>
      <c r="RUR87" s="50"/>
      <c r="RUS87" s="50"/>
      <c r="RUT87" s="50"/>
      <c r="RUU87" s="50"/>
      <c r="RUV87" s="50"/>
      <c r="RUW87" s="50"/>
      <c r="RUX87" s="50"/>
      <c r="RUY87" s="50"/>
      <c r="RUZ87" s="50"/>
      <c r="RVA87" s="50"/>
      <c r="RVB87" s="50"/>
      <c r="RVC87" s="50"/>
      <c r="RVD87" s="50"/>
      <c r="RVE87" s="50"/>
      <c r="RVF87" s="50"/>
      <c r="RVG87" s="50"/>
      <c r="RVH87" s="50"/>
      <c r="RVI87" s="50"/>
      <c r="RVJ87" s="50"/>
      <c r="RVK87" s="50"/>
      <c r="RVL87" s="50"/>
      <c r="RVM87" s="50"/>
      <c r="RVN87" s="50"/>
      <c r="RVO87" s="50"/>
      <c r="RVP87" s="50"/>
      <c r="RVQ87" s="50"/>
      <c r="RVR87" s="50"/>
      <c r="RVS87" s="50"/>
      <c r="RVT87" s="50"/>
      <c r="RVU87" s="50"/>
      <c r="RVV87" s="50"/>
      <c r="RVW87" s="50"/>
      <c r="RVX87" s="50"/>
      <c r="RVY87" s="50"/>
      <c r="RVZ87" s="50"/>
      <c r="RWA87" s="50"/>
      <c r="RWB87" s="50"/>
      <c r="RWC87" s="50"/>
      <c r="RWD87" s="50"/>
      <c r="RWE87" s="50"/>
      <c r="RWF87" s="50"/>
      <c r="RWG87" s="50"/>
      <c r="RWH87" s="50"/>
      <c r="RWI87" s="50"/>
      <c r="RWJ87" s="50"/>
      <c r="RWK87" s="50"/>
      <c r="RWL87" s="50"/>
      <c r="RWM87" s="50"/>
      <c r="RWN87" s="50"/>
      <c r="RWO87" s="50"/>
      <c r="RWP87" s="50"/>
      <c r="RWQ87" s="50"/>
      <c r="RWR87" s="50"/>
      <c r="RWS87" s="50"/>
      <c r="RWT87" s="50"/>
      <c r="RWU87" s="50"/>
      <c r="RWV87" s="50"/>
      <c r="RWW87" s="50"/>
      <c r="RWX87" s="50"/>
      <c r="RWY87" s="50"/>
      <c r="RWZ87" s="50"/>
      <c r="RXA87" s="50"/>
      <c r="RXB87" s="50"/>
      <c r="RXC87" s="50"/>
      <c r="RXD87" s="50"/>
      <c r="RXE87" s="50"/>
      <c r="RXF87" s="50"/>
      <c r="RXG87" s="50"/>
      <c r="RXH87" s="50"/>
      <c r="RXI87" s="50"/>
      <c r="RXJ87" s="50"/>
      <c r="RXK87" s="50"/>
      <c r="RXL87" s="50"/>
      <c r="RXM87" s="50"/>
      <c r="RXN87" s="50"/>
      <c r="RXO87" s="50"/>
      <c r="RXP87" s="50"/>
      <c r="RXQ87" s="50"/>
      <c r="RXR87" s="50"/>
      <c r="RXS87" s="50"/>
      <c r="RXT87" s="50"/>
      <c r="RXU87" s="50"/>
      <c r="RXV87" s="50"/>
      <c r="RXW87" s="50"/>
      <c r="RXX87" s="50"/>
      <c r="RXY87" s="50"/>
      <c r="RXZ87" s="50"/>
      <c r="RYA87" s="50"/>
      <c r="RYB87" s="50"/>
      <c r="RYC87" s="50"/>
      <c r="RYD87" s="50"/>
      <c r="RYE87" s="50"/>
      <c r="RYF87" s="50"/>
      <c r="RYG87" s="50"/>
      <c r="RYH87" s="50"/>
      <c r="RYI87" s="50"/>
      <c r="RYJ87" s="50"/>
      <c r="RYK87" s="50"/>
      <c r="RYL87" s="50"/>
      <c r="RYM87" s="50"/>
      <c r="RYN87" s="50"/>
      <c r="RYO87" s="50"/>
      <c r="RYP87" s="50"/>
      <c r="RYQ87" s="50"/>
      <c r="RYR87" s="50"/>
      <c r="RYS87" s="50"/>
      <c r="RYT87" s="50"/>
      <c r="RYU87" s="50"/>
      <c r="RYV87" s="50"/>
      <c r="RYW87" s="50"/>
      <c r="RYX87" s="50"/>
      <c r="RYY87" s="50"/>
      <c r="RYZ87" s="50"/>
      <c r="RZA87" s="50"/>
      <c r="RZB87" s="50"/>
      <c r="RZC87" s="50"/>
      <c r="RZD87" s="50"/>
      <c r="RZE87" s="50"/>
      <c r="RZF87" s="50"/>
      <c r="RZG87" s="50"/>
      <c r="RZH87" s="50"/>
      <c r="RZI87" s="50"/>
      <c r="RZJ87" s="50"/>
      <c r="RZK87" s="50"/>
      <c r="RZL87" s="50"/>
      <c r="RZM87" s="50"/>
      <c r="RZN87" s="50"/>
      <c r="RZO87" s="50"/>
      <c r="RZP87" s="50"/>
      <c r="RZQ87" s="50"/>
      <c r="RZR87" s="50"/>
      <c r="RZS87" s="50"/>
      <c r="RZT87" s="50"/>
      <c r="RZU87" s="50"/>
      <c r="RZV87" s="50"/>
      <c r="RZW87" s="50"/>
      <c r="RZX87" s="50"/>
      <c r="RZY87" s="50"/>
      <c r="RZZ87" s="50"/>
      <c r="SAA87" s="50"/>
      <c r="SAB87" s="50"/>
      <c r="SAC87" s="50"/>
      <c r="SAD87" s="50"/>
      <c r="SAE87" s="50"/>
      <c r="SAF87" s="50"/>
      <c r="SAG87" s="50"/>
      <c r="SAH87" s="50"/>
      <c r="SAI87" s="50"/>
      <c r="SAJ87" s="50"/>
      <c r="SAK87" s="50"/>
      <c r="SAL87" s="50"/>
      <c r="SAM87" s="50"/>
      <c r="SAN87" s="50"/>
      <c r="SAO87" s="50"/>
      <c r="SAP87" s="50"/>
      <c r="SAQ87" s="50"/>
      <c r="SAR87" s="50"/>
      <c r="SAS87" s="50"/>
      <c r="SAT87" s="50"/>
      <c r="SAU87" s="50"/>
      <c r="SAV87" s="50"/>
      <c r="SAW87" s="50"/>
      <c r="SAX87" s="50"/>
      <c r="SAY87" s="50"/>
      <c r="SAZ87" s="50"/>
      <c r="SBA87" s="50"/>
      <c r="SBB87" s="50"/>
      <c r="SBC87" s="50"/>
      <c r="SBD87" s="50"/>
      <c r="SBE87" s="50"/>
      <c r="SBF87" s="50"/>
      <c r="SBG87" s="50"/>
      <c r="SBH87" s="50"/>
      <c r="SBI87" s="50"/>
      <c r="SBJ87" s="50"/>
      <c r="SBK87" s="50"/>
      <c r="SBL87" s="50"/>
      <c r="SBM87" s="50"/>
      <c r="SBN87" s="50"/>
      <c r="SBO87" s="50"/>
      <c r="SBP87" s="50"/>
      <c r="SBQ87" s="50"/>
      <c r="SBR87" s="50"/>
      <c r="SBS87" s="50"/>
      <c r="SBT87" s="50"/>
      <c r="SBU87" s="50"/>
      <c r="SBV87" s="50"/>
      <c r="SBW87" s="50"/>
      <c r="SBX87" s="50"/>
      <c r="SBY87" s="50"/>
      <c r="SBZ87" s="50"/>
      <c r="SCA87" s="50"/>
      <c r="SCB87" s="50"/>
      <c r="SCC87" s="50"/>
      <c r="SCD87" s="50"/>
      <c r="SCE87" s="50"/>
      <c r="SCF87" s="50"/>
      <c r="SCG87" s="50"/>
      <c r="SCH87" s="50"/>
      <c r="SCI87" s="50"/>
      <c r="SCJ87" s="50"/>
      <c r="SCK87" s="50"/>
      <c r="SCL87" s="50"/>
      <c r="SCM87" s="50"/>
      <c r="SCN87" s="50"/>
      <c r="SCO87" s="50"/>
      <c r="SCP87" s="50"/>
      <c r="SCQ87" s="50"/>
      <c r="SCR87" s="50"/>
      <c r="SCS87" s="50"/>
      <c r="SCT87" s="50"/>
      <c r="SCU87" s="50"/>
      <c r="SCV87" s="50"/>
      <c r="SCW87" s="50"/>
      <c r="SCX87" s="50"/>
      <c r="SCY87" s="50"/>
      <c r="SCZ87" s="50"/>
      <c r="SDA87" s="50"/>
      <c r="SDB87" s="50"/>
      <c r="SDC87" s="50"/>
      <c r="SDD87" s="50"/>
      <c r="SDE87" s="50"/>
      <c r="SDF87" s="50"/>
      <c r="SDG87" s="50"/>
      <c r="SDH87" s="50"/>
      <c r="SDI87" s="50"/>
      <c r="SDJ87" s="50"/>
      <c r="SDK87" s="50"/>
      <c r="SDL87" s="50"/>
      <c r="SDM87" s="50"/>
      <c r="SDN87" s="50"/>
      <c r="SDO87" s="50"/>
      <c r="SDP87" s="50"/>
      <c r="SDQ87" s="50"/>
      <c r="SDR87" s="50"/>
      <c r="SDS87" s="50"/>
      <c r="SDT87" s="50"/>
      <c r="SDU87" s="50"/>
      <c r="SDV87" s="50"/>
      <c r="SDW87" s="50"/>
      <c r="SDX87" s="50"/>
      <c r="SDY87" s="50"/>
      <c r="SDZ87" s="50"/>
      <c r="SEA87" s="50"/>
      <c r="SEB87" s="50"/>
      <c r="SEC87" s="50"/>
      <c r="SED87" s="50"/>
      <c r="SEE87" s="50"/>
      <c r="SEF87" s="50"/>
      <c r="SEG87" s="50"/>
      <c r="SEH87" s="50"/>
      <c r="SEI87" s="50"/>
      <c r="SEJ87" s="50"/>
      <c r="SEK87" s="50"/>
      <c r="SEL87" s="50"/>
      <c r="SEM87" s="50"/>
      <c r="SEN87" s="50"/>
      <c r="SEO87" s="50"/>
      <c r="SEP87" s="50"/>
      <c r="SEQ87" s="50"/>
      <c r="SER87" s="50"/>
      <c r="SES87" s="50"/>
      <c r="SET87" s="50"/>
      <c r="SEU87" s="50"/>
      <c r="SEV87" s="50"/>
      <c r="SEW87" s="50"/>
      <c r="SEX87" s="50"/>
      <c r="SEY87" s="50"/>
      <c r="SEZ87" s="50"/>
      <c r="SFA87" s="50"/>
      <c r="SFB87" s="50"/>
      <c r="SFC87" s="50"/>
      <c r="SFD87" s="50"/>
      <c r="SFE87" s="50"/>
      <c r="SFF87" s="50"/>
      <c r="SFG87" s="50"/>
      <c r="SFH87" s="50"/>
      <c r="SFI87" s="50"/>
      <c r="SFJ87" s="50"/>
      <c r="SFK87" s="50"/>
      <c r="SFL87" s="50"/>
      <c r="SFM87" s="50"/>
      <c r="SFN87" s="50"/>
      <c r="SFO87" s="50"/>
      <c r="SFP87" s="50"/>
      <c r="SFQ87" s="50"/>
      <c r="SFR87" s="50"/>
      <c r="SFS87" s="50"/>
      <c r="SFT87" s="50"/>
      <c r="SFU87" s="50"/>
      <c r="SFV87" s="50"/>
      <c r="SFW87" s="50"/>
      <c r="SFX87" s="50"/>
      <c r="SFY87" s="50"/>
      <c r="SFZ87" s="50"/>
      <c r="SGA87" s="50"/>
      <c r="SGB87" s="50"/>
      <c r="SGC87" s="50"/>
      <c r="SGD87" s="50"/>
      <c r="SGE87" s="50"/>
      <c r="SGF87" s="50"/>
      <c r="SGG87" s="50"/>
      <c r="SGH87" s="50"/>
      <c r="SGI87" s="50"/>
      <c r="SGJ87" s="50"/>
      <c r="SGK87" s="50"/>
      <c r="SGL87" s="50"/>
      <c r="SGM87" s="50"/>
      <c r="SGN87" s="50"/>
      <c r="SGO87" s="50"/>
      <c r="SGP87" s="50"/>
      <c r="SGQ87" s="50"/>
      <c r="SGR87" s="50"/>
      <c r="SGS87" s="50"/>
      <c r="SGT87" s="50"/>
      <c r="SGU87" s="50"/>
      <c r="SGV87" s="50"/>
      <c r="SGW87" s="50"/>
      <c r="SGX87" s="50"/>
      <c r="SGY87" s="50"/>
      <c r="SGZ87" s="50"/>
      <c r="SHA87" s="50"/>
      <c r="SHB87" s="50"/>
      <c r="SHC87" s="50"/>
      <c r="SHD87" s="50"/>
      <c r="SHE87" s="50"/>
      <c r="SHF87" s="50"/>
      <c r="SHG87" s="50"/>
      <c r="SHH87" s="50"/>
      <c r="SHI87" s="50"/>
      <c r="SHJ87" s="50"/>
      <c r="SHK87" s="50"/>
      <c r="SHL87" s="50"/>
      <c r="SHM87" s="50"/>
      <c r="SHN87" s="50"/>
      <c r="SHO87" s="50"/>
      <c r="SHP87" s="50"/>
      <c r="SHQ87" s="50"/>
      <c r="SHR87" s="50"/>
      <c r="SHS87" s="50"/>
      <c r="SHT87" s="50"/>
      <c r="SHU87" s="50"/>
      <c r="SHV87" s="50"/>
      <c r="SHW87" s="50"/>
      <c r="SHX87" s="50"/>
      <c r="SHY87" s="50"/>
      <c r="SHZ87" s="50"/>
      <c r="SIA87" s="50"/>
      <c r="SIB87" s="50"/>
      <c r="SIC87" s="50"/>
      <c r="SID87" s="50"/>
      <c r="SIE87" s="50"/>
      <c r="SIF87" s="50"/>
      <c r="SIG87" s="50"/>
      <c r="SIH87" s="50"/>
      <c r="SII87" s="50"/>
      <c r="SIJ87" s="50"/>
      <c r="SIK87" s="50"/>
      <c r="SIL87" s="50"/>
      <c r="SIM87" s="50"/>
      <c r="SIN87" s="50"/>
      <c r="SIO87" s="50"/>
      <c r="SIP87" s="50"/>
      <c r="SIQ87" s="50"/>
      <c r="SIR87" s="50"/>
      <c r="SIS87" s="50"/>
      <c r="SIT87" s="50"/>
      <c r="SIU87" s="50"/>
      <c r="SIV87" s="50"/>
      <c r="SIW87" s="50"/>
      <c r="SIX87" s="50"/>
      <c r="SIY87" s="50"/>
      <c r="SIZ87" s="50"/>
      <c r="SJA87" s="50"/>
      <c r="SJB87" s="50"/>
      <c r="SJC87" s="50"/>
      <c r="SJD87" s="50"/>
      <c r="SJE87" s="50"/>
      <c r="SJF87" s="50"/>
      <c r="SJG87" s="50"/>
      <c r="SJH87" s="50"/>
      <c r="SJI87" s="50"/>
      <c r="SJJ87" s="50"/>
      <c r="SJK87" s="50"/>
      <c r="SJL87" s="50"/>
      <c r="SJM87" s="50"/>
      <c r="SJN87" s="50"/>
      <c r="SJO87" s="50"/>
      <c r="SJP87" s="50"/>
      <c r="SJQ87" s="50"/>
      <c r="SJR87" s="50"/>
      <c r="SJS87" s="50"/>
      <c r="SJT87" s="50"/>
      <c r="SJU87" s="50"/>
      <c r="SJV87" s="50"/>
      <c r="SJW87" s="50"/>
      <c r="SJX87" s="50"/>
      <c r="SJY87" s="50"/>
      <c r="SJZ87" s="50"/>
      <c r="SKA87" s="50"/>
      <c r="SKB87" s="50"/>
      <c r="SKC87" s="50"/>
      <c r="SKD87" s="50"/>
      <c r="SKE87" s="50"/>
      <c r="SKF87" s="50"/>
      <c r="SKG87" s="50"/>
      <c r="SKH87" s="50"/>
      <c r="SKI87" s="50"/>
      <c r="SKJ87" s="50"/>
      <c r="SKK87" s="50"/>
      <c r="SKL87" s="50"/>
      <c r="SKM87" s="50"/>
      <c r="SKN87" s="50"/>
      <c r="SKO87" s="50"/>
      <c r="SKP87" s="50"/>
      <c r="SKQ87" s="50"/>
      <c r="SKR87" s="50"/>
      <c r="SKS87" s="50"/>
      <c r="SKT87" s="50"/>
      <c r="SKU87" s="50"/>
      <c r="SKV87" s="50"/>
      <c r="SKW87" s="50"/>
      <c r="SKX87" s="50"/>
      <c r="SKY87" s="50"/>
      <c r="SKZ87" s="50"/>
      <c r="SLA87" s="50"/>
      <c r="SLB87" s="50"/>
      <c r="SLC87" s="50"/>
      <c r="SLD87" s="50"/>
      <c r="SLE87" s="50"/>
      <c r="SLF87" s="50"/>
      <c r="SLG87" s="50"/>
      <c r="SLH87" s="50"/>
      <c r="SLI87" s="50"/>
      <c r="SLJ87" s="50"/>
      <c r="SLK87" s="50"/>
      <c r="SLL87" s="50"/>
      <c r="SLM87" s="50"/>
      <c r="SLN87" s="50"/>
      <c r="SLO87" s="50"/>
      <c r="SLP87" s="50"/>
      <c r="SLQ87" s="50"/>
      <c r="SLR87" s="50"/>
      <c r="SLS87" s="50"/>
      <c r="SLT87" s="50"/>
      <c r="SLU87" s="50"/>
      <c r="SLV87" s="50"/>
      <c r="SLW87" s="50"/>
      <c r="SLX87" s="50"/>
      <c r="SLY87" s="50"/>
      <c r="SLZ87" s="50"/>
      <c r="SMA87" s="50"/>
      <c r="SMB87" s="50"/>
      <c r="SMC87" s="50"/>
      <c r="SMD87" s="50"/>
      <c r="SME87" s="50"/>
      <c r="SMF87" s="50"/>
      <c r="SMG87" s="50"/>
      <c r="SMH87" s="50"/>
      <c r="SMI87" s="50"/>
      <c r="SMJ87" s="50"/>
      <c r="SMK87" s="50"/>
      <c r="SML87" s="50"/>
      <c r="SMM87" s="50"/>
      <c r="SMN87" s="50"/>
      <c r="SMO87" s="50"/>
      <c r="SMP87" s="50"/>
      <c r="SMQ87" s="50"/>
      <c r="SMR87" s="50"/>
      <c r="SMS87" s="50"/>
      <c r="SMT87" s="50"/>
      <c r="SMU87" s="50"/>
      <c r="SMV87" s="50"/>
      <c r="SMW87" s="50"/>
      <c r="SMX87" s="50"/>
      <c r="SMY87" s="50"/>
      <c r="SMZ87" s="50"/>
      <c r="SNA87" s="50"/>
      <c r="SNB87" s="50"/>
      <c r="SNC87" s="50"/>
      <c r="SND87" s="50"/>
      <c r="SNE87" s="50"/>
      <c r="SNF87" s="50"/>
      <c r="SNG87" s="50"/>
      <c r="SNH87" s="50"/>
      <c r="SNI87" s="50"/>
      <c r="SNJ87" s="50"/>
      <c r="SNK87" s="50"/>
      <c r="SNL87" s="50"/>
      <c r="SNM87" s="50"/>
      <c r="SNN87" s="50"/>
      <c r="SNO87" s="50"/>
      <c r="SNP87" s="50"/>
      <c r="SNQ87" s="50"/>
      <c r="SNR87" s="50"/>
      <c r="SNS87" s="50"/>
      <c r="SNT87" s="50"/>
      <c r="SNU87" s="50"/>
      <c r="SNV87" s="50"/>
      <c r="SNW87" s="50"/>
      <c r="SNX87" s="50"/>
      <c r="SNY87" s="50"/>
      <c r="SNZ87" s="50"/>
      <c r="SOA87" s="50"/>
      <c r="SOB87" s="50"/>
      <c r="SOC87" s="50"/>
      <c r="SOD87" s="50"/>
      <c r="SOE87" s="50"/>
      <c r="SOF87" s="50"/>
      <c r="SOG87" s="50"/>
      <c r="SOH87" s="50"/>
      <c r="SOI87" s="50"/>
      <c r="SOJ87" s="50"/>
      <c r="SOK87" s="50"/>
      <c r="SOL87" s="50"/>
      <c r="SOM87" s="50"/>
      <c r="SON87" s="50"/>
      <c r="SOO87" s="50"/>
      <c r="SOP87" s="50"/>
      <c r="SOQ87" s="50"/>
      <c r="SOR87" s="50"/>
      <c r="SOS87" s="50"/>
      <c r="SOT87" s="50"/>
      <c r="SOU87" s="50"/>
      <c r="SOV87" s="50"/>
      <c r="SOW87" s="50"/>
      <c r="SOX87" s="50"/>
      <c r="SOY87" s="50"/>
      <c r="SOZ87" s="50"/>
      <c r="SPA87" s="50"/>
      <c r="SPB87" s="50"/>
      <c r="SPC87" s="50"/>
      <c r="SPD87" s="50"/>
      <c r="SPE87" s="50"/>
      <c r="SPF87" s="50"/>
      <c r="SPG87" s="50"/>
      <c r="SPH87" s="50"/>
      <c r="SPI87" s="50"/>
      <c r="SPJ87" s="50"/>
      <c r="SPK87" s="50"/>
      <c r="SPL87" s="50"/>
      <c r="SPM87" s="50"/>
      <c r="SPN87" s="50"/>
      <c r="SPO87" s="50"/>
      <c r="SPP87" s="50"/>
      <c r="SPQ87" s="50"/>
      <c r="SPR87" s="50"/>
      <c r="SPS87" s="50"/>
      <c r="SPT87" s="50"/>
      <c r="SPU87" s="50"/>
      <c r="SPV87" s="50"/>
      <c r="SPW87" s="50"/>
      <c r="SPX87" s="50"/>
      <c r="SPY87" s="50"/>
      <c r="SPZ87" s="50"/>
      <c r="SQA87" s="50"/>
      <c r="SQB87" s="50"/>
      <c r="SQC87" s="50"/>
      <c r="SQD87" s="50"/>
      <c r="SQE87" s="50"/>
      <c r="SQF87" s="50"/>
      <c r="SQG87" s="50"/>
      <c r="SQH87" s="50"/>
      <c r="SQI87" s="50"/>
      <c r="SQJ87" s="50"/>
      <c r="SQK87" s="50"/>
      <c r="SQL87" s="50"/>
      <c r="SQM87" s="50"/>
      <c r="SQN87" s="50"/>
      <c r="SQO87" s="50"/>
      <c r="SQP87" s="50"/>
      <c r="SQQ87" s="50"/>
      <c r="SQR87" s="50"/>
      <c r="SQS87" s="50"/>
      <c r="SQT87" s="50"/>
      <c r="SQU87" s="50"/>
      <c r="SQV87" s="50"/>
      <c r="SQW87" s="50"/>
      <c r="SQX87" s="50"/>
      <c r="SQY87" s="50"/>
      <c r="SQZ87" s="50"/>
      <c r="SRA87" s="50"/>
      <c r="SRB87" s="50"/>
      <c r="SRC87" s="50"/>
      <c r="SRD87" s="50"/>
      <c r="SRE87" s="50"/>
      <c r="SRF87" s="50"/>
      <c r="SRG87" s="50"/>
      <c r="SRH87" s="50"/>
      <c r="SRI87" s="50"/>
      <c r="SRJ87" s="50"/>
      <c r="SRK87" s="50"/>
      <c r="SRL87" s="50"/>
      <c r="SRM87" s="50"/>
      <c r="SRN87" s="50"/>
      <c r="SRO87" s="50"/>
      <c r="SRP87" s="50"/>
      <c r="SRQ87" s="50"/>
      <c r="SRR87" s="50"/>
      <c r="SRS87" s="50"/>
      <c r="SRT87" s="50"/>
      <c r="SRU87" s="50"/>
      <c r="SRV87" s="50"/>
      <c r="SRW87" s="50"/>
      <c r="SRX87" s="50"/>
      <c r="SRY87" s="50"/>
      <c r="SRZ87" s="50"/>
      <c r="SSA87" s="50"/>
      <c r="SSB87" s="50"/>
      <c r="SSC87" s="50"/>
      <c r="SSD87" s="50"/>
      <c r="SSE87" s="50"/>
      <c r="SSF87" s="50"/>
      <c r="SSG87" s="50"/>
      <c r="SSH87" s="50"/>
      <c r="SSI87" s="50"/>
      <c r="SSJ87" s="50"/>
      <c r="SSK87" s="50"/>
      <c r="SSL87" s="50"/>
      <c r="SSM87" s="50"/>
      <c r="SSN87" s="50"/>
      <c r="SSO87" s="50"/>
      <c r="SSP87" s="50"/>
      <c r="SSQ87" s="50"/>
      <c r="SSR87" s="50"/>
      <c r="SSS87" s="50"/>
      <c r="SST87" s="50"/>
      <c r="SSU87" s="50"/>
      <c r="SSV87" s="50"/>
      <c r="SSW87" s="50"/>
      <c r="SSX87" s="50"/>
      <c r="SSY87" s="50"/>
      <c r="SSZ87" s="50"/>
      <c r="STA87" s="50"/>
      <c r="STB87" s="50"/>
      <c r="STC87" s="50"/>
      <c r="STD87" s="50"/>
      <c r="STE87" s="50"/>
      <c r="STF87" s="50"/>
      <c r="STG87" s="50"/>
      <c r="STH87" s="50"/>
      <c r="STI87" s="50"/>
      <c r="STJ87" s="50"/>
      <c r="STK87" s="50"/>
      <c r="STL87" s="50"/>
      <c r="STM87" s="50"/>
      <c r="STN87" s="50"/>
      <c r="STO87" s="50"/>
      <c r="STP87" s="50"/>
      <c r="STQ87" s="50"/>
      <c r="STR87" s="50"/>
      <c r="STS87" s="50"/>
      <c r="STT87" s="50"/>
      <c r="STU87" s="50"/>
      <c r="STV87" s="50"/>
      <c r="STW87" s="50"/>
      <c r="STX87" s="50"/>
      <c r="STY87" s="50"/>
      <c r="STZ87" s="50"/>
      <c r="SUA87" s="50"/>
      <c r="SUB87" s="50"/>
      <c r="SUC87" s="50"/>
      <c r="SUD87" s="50"/>
      <c r="SUE87" s="50"/>
      <c r="SUF87" s="50"/>
      <c r="SUG87" s="50"/>
      <c r="SUH87" s="50"/>
      <c r="SUI87" s="50"/>
      <c r="SUJ87" s="50"/>
      <c r="SUK87" s="50"/>
      <c r="SUL87" s="50"/>
      <c r="SUM87" s="50"/>
      <c r="SUN87" s="50"/>
      <c r="SUO87" s="50"/>
      <c r="SUP87" s="50"/>
      <c r="SUQ87" s="50"/>
      <c r="SUR87" s="50"/>
      <c r="SUS87" s="50"/>
      <c r="SUT87" s="50"/>
      <c r="SUU87" s="50"/>
      <c r="SUV87" s="50"/>
      <c r="SUW87" s="50"/>
      <c r="SUX87" s="50"/>
      <c r="SUY87" s="50"/>
      <c r="SUZ87" s="50"/>
      <c r="SVA87" s="50"/>
      <c r="SVB87" s="50"/>
      <c r="SVC87" s="50"/>
      <c r="SVD87" s="50"/>
      <c r="SVE87" s="50"/>
      <c r="SVF87" s="50"/>
      <c r="SVG87" s="50"/>
      <c r="SVH87" s="50"/>
      <c r="SVI87" s="50"/>
      <c r="SVJ87" s="50"/>
      <c r="SVK87" s="50"/>
      <c r="SVL87" s="50"/>
      <c r="SVM87" s="50"/>
      <c r="SVN87" s="50"/>
      <c r="SVO87" s="50"/>
      <c r="SVP87" s="50"/>
      <c r="SVQ87" s="50"/>
      <c r="SVR87" s="50"/>
      <c r="SVS87" s="50"/>
      <c r="SVT87" s="50"/>
      <c r="SVU87" s="50"/>
      <c r="SVV87" s="50"/>
      <c r="SVW87" s="50"/>
      <c r="SVX87" s="50"/>
      <c r="SVY87" s="50"/>
      <c r="SVZ87" s="50"/>
      <c r="SWA87" s="50"/>
      <c r="SWB87" s="50"/>
      <c r="SWC87" s="50"/>
      <c r="SWD87" s="50"/>
      <c r="SWE87" s="50"/>
      <c r="SWF87" s="50"/>
      <c r="SWG87" s="50"/>
      <c r="SWH87" s="50"/>
      <c r="SWI87" s="50"/>
      <c r="SWJ87" s="50"/>
      <c r="SWK87" s="50"/>
      <c r="SWL87" s="50"/>
      <c r="SWM87" s="50"/>
      <c r="SWN87" s="50"/>
      <c r="SWO87" s="50"/>
      <c r="SWP87" s="50"/>
      <c r="SWQ87" s="50"/>
      <c r="SWR87" s="50"/>
      <c r="SWS87" s="50"/>
      <c r="SWT87" s="50"/>
      <c r="SWU87" s="50"/>
      <c r="SWV87" s="50"/>
      <c r="SWW87" s="50"/>
      <c r="SWX87" s="50"/>
      <c r="SWY87" s="50"/>
      <c r="SWZ87" s="50"/>
      <c r="SXA87" s="50"/>
      <c r="SXB87" s="50"/>
      <c r="SXC87" s="50"/>
      <c r="SXD87" s="50"/>
      <c r="SXE87" s="50"/>
      <c r="SXF87" s="50"/>
      <c r="SXG87" s="50"/>
      <c r="SXH87" s="50"/>
      <c r="SXI87" s="50"/>
      <c r="SXJ87" s="50"/>
      <c r="SXK87" s="50"/>
      <c r="SXL87" s="50"/>
      <c r="SXM87" s="50"/>
      <c r="SXN87" s="50"/>
      <c r="SXO87" s="50"/>
      <c r="SXP87" s="50"/>
      <c r="SXQ87" s="50"/>
      <c r="SXR87" s="50"/>
      <c r="SXS87" s="50"/>
      <c r="SXT87" s="50"/>
      <c r="SXU87" s="50"/>
      <c r="SXV87" s="50"/>
      <c r="SXW87" s="50"/>
      <c r="SXX87" s="50"/>
      <c r="SXY87" s="50"/>
      <c r="SXZ87" s="50"/>
      <c r="SYA87" s="50"/>
      <c r="SYB87" s="50"/>
      <c r="SYC87" s="50"/>
      <c r="SYD87" s="50"/>
      <c r="SYE87" s="50"/>
      <c r="SYF87" s="50"/>
      <c r="SYG87" s="50"/>
      <c r="SYH87" s="50"/>
      <c r="SYI87" s="50"/>
      <c r="SYJ87" s="50"/>
      <c r="SYK87" s="50"/>
      <c r="SYL87" s="50"/>
      <c r="SYM87" s="50"/>
      <c r="SYN87" s="50"/>
      <c r="SYO87" s="50"/>
      <c r="SYP87" s="50"/>
      <c r="SYQ87" s="50"/>
      <c r="SYR87" s="50"/>
      <c r="SYS87" s="50"/>
      <c r="SYT87" s="50"/>
      <c r="SYU87" s="50"/>
      <c r="SYV87" s="50"/>
      <c r="SYW87" s="50"/>
      <c r="SYX87" s="50"/>
      <c r="SYY87" s="50"/>
      <c r="SYZ87" s="50"/>
      <c r="SZA87" s="50"/>
      <c r="SZB87" s="50"/>
      <c r="SZC87" s="50"/>
      <c r="SZD87" s="50"/>
      <c r="SZE87" s="50"/>
      <c r="SZF87" s="50"/>
      <c r="SZG87" s="50"/>
      <c r="SZH87" s="50"/>
      <c r="SZI87" s="50"/>
      <c r="SZJ87" s="50"/>
      <c r="SZK87" s="50"/>
      <c r="SZL87" s="50"/>
      <c r="SZM87" s="50"/>
      <c r="SZN87" s="50"/>
      <c r="SZO87" s="50"/>
      <c r="SZP87" s="50"/>
      <c r="SZQ87" s="50"/>
      <c r="SZR87" s="50"/>
      <c r="SZS87" s="50"/>
      <c r="SZT87" s="50"/>
      <c r="SZU87" s="50"/>
      <c r="SZV87" s="50"/>
      <c r="SZW87" s="50"/>
      <c r="SZX87" s="50"/>
      <c r="SZY87" s="50"/>
      <c r="SZZ87" s="50"/>
      <c r="TAA87" s="50"/>
      <c r="TAB87" s="50"/>
      <c r="TAC87" s="50"/>
      <c r="TAD87" s="50"/>
      <c r="TAE87" s="50"/>
      <c r="TAF87" s="50"/>
      <c r="TAG87" s="50"/>
      <c r="TAH87" s="50"/>
      <c r="TAI87" s="50"/>
      <c r="TAJ87" s="50"/>
      <c r="TAK87" s="50"/>
      <c r="TAL87" s="50"/>
      <c r="TAM87" s="50"/>
      <c r="TAN87" s="50"/>
      <c r="TAO87" s="50"/>
      <c r="TAP87" s="50"/>
      <c r="TAQ87" s="50"/>
      <c r="TAR87" s="50"/>
      <c r="TAS87" s="50"/>
      <c r="TAT87" s="50"/>
      <c r="TAU87" s="50"/>
      <c r="TAV87" s="50"/>
      <c r="TAW87" s="50"/>
      <c r="TAX87" s="50"/>
      <c r="TAY87" s="50"/>
      <c r="TAZ87" s="50"/>
      <c r="TBA87" s="50"/>
      <c r="TBB87" s="50"/>
      <c r="TBC87" s="50"/>
      <c r="TBD87" s="50"/>
      <c r="TBE87" s="50"/>
      <c r="TBF87" s="50"/>
      <c r="TBG87" s="50"/>
      <c r="TBH87" s="50"/>
      <c r="TBI87" s="50"/>
      <c r="TBJ87" s="50"/>
      <c r="TBK87" s="50"/>
      <c r="TBL87" s="50"/>
      <c r="TBM87" s="50"/>
      <c r="TBN87" s="50"/>
      <c r="TBO87" s="50"/>
      <c r="TBP87" s="50"/>
      <c r="TBQ87" s="50"/>
      <c r="TBR87" s="50"/>
      <c r="TBS87" s="50"/>
      <c r="TBT87" s="50"/>
      <c r="TBU87" s="50"/>
      <c r="TBV87" s="50"/>
      <c r="TBW87" s="50"/>
      <c r="TBX87" s="50"/>
      <c r="TBY87" s="50"/>
      <c r="TBZ87" s="50"/>
      <c r="TCA87" s="50"/>
      <c r="TCB87" s="50"/>
      <c r="TCC87" s="50"/>
      <c r="TCD87" s="50"/>
      <c r="TCE87" s="50"/>
      <c r="TCF87" s="50"/>
      <c r="TCG87" s="50"/>
      <c r="TCH87" s="50"/>
      <c r="TCI87" s="50"/>
      <c r="TCJ87" s="50"/>
      <c r="TCK87" s="50"/>
      <c r="TCL87" s="50"/>
      <c r="TCM87" s="50"/>
      <c r="TCN87" s="50"/>
      <c r="TCO87" s="50"/>
      <c r="TCP87" s="50"/>
      <c r="TCQ87" s="50"/>
      <c r="TCR87" s="50"/>
      <c r="TCS87" s="50"/>
      <c r="TCT87" s="50"/>
      <c r="TCU87" s="50"/>
      <c r="TCV87" s="50"/>
      <c r="TCW87" s="50"/>
      <c r="TCX87" s="50"/>
      <c r="TCY87" s="50"/>
      <c r="TCZ87" s="50"/>
      <c r="TDA87" s="50"/>
      <c r="TDB87" s="50"/>
      <c r="TDC87" s="50"/>
      <c r="TDD87" s="50"/>
      <c r="TDE87" s="50"/>
      <c r="TDF87" s="50"/>
      <c r="TDG87" s="50"/>
      <c r="TDH87" s="50"/>
      <c r="TDI87" s="50"/>
      <c r="TDJ87" s="50"/>
      <c r="TDK87" s="50"/>
      <c r="TDL87" s="50"/>
      <c r="TDM87" s="50"/>
      <c r="TDN87" s="50"/>
      <c r="TDO87" s="50"/>
      <c r="TDP87" s="50"/>
      <c r="TDQ87" s="50"/>
      <c r="TDR87" s="50"/>
      <c r="TDS87" s="50"/>
      <c r="TDT87" s="50"/>
      <c r="TDU87" s="50"/>
      <c r="TDV87" s="50"/>
      <c r="TDW87" s="50"/>
      <c r="TDX87" s="50"/>
      <c r="TDY87" s="50"/>
      <c r="TDZ87" s="50"/>
      <c r="TEA87" s="50"/>
      <c r="TEB87" s="50"/>
      <c r="TEC87" s="50"/>
      <c r="TED87" s="50"/>
      <c r="TEE87" s="50"/>
      <c r="TEF87" s="50"/>
      <c r="TEG87" s="50"/>
      <c r="TEH87" s="50"/>
      <c r="TEI87" s="50"/>
      <c r="TEJ87" s="50"/>
      <c r="TEK87" s="50"/>
      <c r="TEL87" s="50"/>
      <c r="TEM87" s="50"/>
      <c r="TEN87" s="50"/>
      <c r="TEO87" s="50"/>
      <c r="TEP87" s="50"/>
      <c r="TEQ87" s="50"/>
      <c r="TER87" s="50"/>
      <c r="TES87" s="50"/>
      <c r="TET87" s="50"/>
      <c r="TEU87" s="50"/>
      <c r="TEV87" s="50"/>
      <c r="TEW87" s="50"/>
      <c r="TEX87" s="50"/>
      <c r="TEY87" s="50"/>
      <c r="TEZ87" s="50"/>
      <c r="TFA87" s="50"/>
      <c r="TFB87" s="50"/>
      <c r="TFC87" s="50"/>
      <c r="TFD87" s="50"/>
      <c r="TFE87" s="50"/>
      <c r="TFF87" s="50"/>
      <c r="TFG87" s="50"/>
      <c r="TFH87" s="50"/>
      <c r="TFI87" s="50"/>
      <c r="TFJ87" s="50"/>
      <c r="TFK87" s="50"/>
      <c r="TFL87" s="50"/>
      <c r="TFM87" s="50"/>
      <c r="TFN87" s="50"/>
      <c r="TFO87" s="50"/>
      <c r="TFP87" s="50"/>
      <c r="TFQ87" s="50"/>
      <c r="TFR87" s="50"/>
      <c r="TFS87" s="50"/>
      <c r="TFT87" s="50"/>
      <c r="TFU87" s="50"/>
      <c r="TFV87" s="50"/>
      <c r="TFW87" s="50"/>
      <c r="TFX87" s="50"/>
      <c r="TFY87" s="50"/>
      <c r="TFZ87" s="50"/>
      <c r="TGA87" s="50"/>
      <c r="TGB87" s="50"/>
      <c r="TGC87" s="50"/>
      <c r="TGD87" s="50"/>
      <c r="TGE87" s="50"/>
      <c r="TGF87" s="50"/>
      <c r="TGG87" s="50"/>
      <c r="TGH87" s="50"/>
      <c r="TGI87" s="50"/>
      <c r="TGJ87" s="50"/>
      <c r="TGK87" s="50"/>
      <c r="TGL87" s="50"/>
      <c r="TGM87" s="50"/>
      <c r="TGN87" s="50"/>
      <c r="TGO87" s="50"/>
      <c r="TGP87" s="50"/>
      <c r="TGQ87" s="50"/>
      <c r="TGR87" s="50"/>
      <c r="TGS87" s="50"/>
      <c r="TGT87" s="50"/>
      <c r="TGU87" s="50"/>
      <c r="TGV87" s="50"/>
      <c r="TGW87" s="50"/>
      <c r="TGX87" s="50"/>
      <c r="TGY87" s="50"/>
      <c r="TGZ87" s="50"/>
      <c r="THA87" s="50"/>
      <c r="THB87" s="50"/>
      <c r="THC87" s="50"/>
      <c r="THD87" s="50"/>
      <c r="THE87" s="50"/>
      <c r="THF87" s="50"/>
      <c r="THG87" s="50"/>
      <c r="THH87" s="50"/>
      <c r="THI87" s="50"/>
      <c r="THJ87" s="50"/>
      <c r="THK87" s="50"/>
      <c r="THL87" s="50"/>
      <c r="THM87" s="50"/>
      <c r="THN87" s="50"/>
      <c r="THO87" s="50"/>
      <c r="THP87" s="50"/>
      <c r="THQ87" s="50"/>
      <c r="THR87" s="50"/>
      <c r="THS87" s="50"/>
      <c r="THT87" s="50"/>
      <c r="THU87" s="50"/>
      <c r="THV87" s="50"/>
      <c r="THW87" s="50"/>
      <c r="THX87" s="50"/>
      <c r="THY87" s="50"/>
      <c r="THZ87" s="50"/>
      <c r="TIA87" s="50"/>
      <c r="TIB87" s="50"/>
      <c r="TIC87" s="50"/>
      <c r="TID87" s="50"/>
      <c r="TIE87" s="50"/>
      <c r="TIF87" s="50"/>
      <c r="TIG87" s="50"/>
      <c r="TIH87" s="50"/>
      <c r="TII87" s="50"/>
      <c r="TIJ87" s="50"/>
      <c r="TIK87" s="50"/>
      <c r="TIL87" s="50"/>
      <c r="TIM87" s="50"/>
      <c r="TIN87" s="50"/>
      <c r="TIO87" s="50"/>
      <c r="TIP87" s="50"/>
      <c r="TIQ87" s="50"/>
      <c r="TIR87" s="50"/>
      <c r="TIS87" s="50"/>
      <c r="TIT87" s="50"/>
      <c r="TIU87" s="50"/>
      <c r="TIV87" s="50"/>
      <c r="TIW87" s="50"/>
      <c r="TIX87" s="50"/>
      <c r="TIY87" s="50"/>
      <c r="TIZ87" s="50"/>
      <c r="TJA87" s="50"/>
      <c r="TJB87" s="50"/>
      <c r="TJC87" s="50"/>
      <c r="TJD87" s="50"/>
      <c r="TJE87" s="50"/>
      <c r="TJF87" s="50"/>
      <c r="TJG87" s="50"/>
      <c r="TJH87" s="50"/>
      <c r="TJI87" s="50"/>
      <c r="TJJ87" s="50"/>
      <c r="TJK87" s="50"/>
      <c r="TJL87" s="50"/>
      <c r="TJM87" s="50"/>
      <c r="TJN87" s="50"/>
      <c r="TJO87" s="50"/>
      <c r="TJP87" s="50"/>
      <c r="TJQ87" s="50"/>
      <c r="TJR87" s="50"/>
      <c r="TJS87" s="50"/>
      <c r="TJT87" s="50"/>
      <c r="TJU87" s="50"/>
      <c r="TJV87" s="50"/>
      <c r="TJW87" s="50"/>
      <c r="TJX87" s="50"/>
      <c r="TJY87" s="50"/>
      <c r="TJZ87" s="50"/>
      <c r="TKA87" s="50"/>
      <c r="TKB87" s="50"/>
      <c r="TKC87" s="50"/>
      <c r="TKD87" s="50"/>
      <c r="TKE87" s="50"/>
      <c r="TKF87" s="50"/>
      <c r="TKG87" s="50"/>
      <c r="TKH87" s="50"/>
      <c r="TKI87" s="50"/>
      <c r="TKJ87" s="50"/>
      <c r="TKK87" s="50"/>
      <c r="TKL87" s="50"/>
      <c r="TKM87" s="50"/>
      <c r="TKN87" s="50"/>
      <c r="TKO87" s="50"/>
      <c r="TKP87" s="50"/>
      <c r="TKQ87" s="50"/>
      <c r="TKR87" s="50"/>
      <c r="TKS87" s="50"/>
      <c r="TKT87" s="50"/>
      <c r="TKU87" s="50"/>
      <c r="TKV87" s="50"/>
      <c r="TKW87" s="50"/>
      <c r="TKX87" s="50"/>
      <c r="TKY87" s="50"/>
      <c r="TKZ87" s="50"/>
      <c r="TLA87" s="50"/>
      <c r="TLB87" s="50"/>
      <c r="TLC87" s="50"/>
      <c r="TLD87" s="50"/>
      <c r="TLE87" s="50"/>
      <c r="TLF87" s="50"/>
      <c r="TLG87" s="50"/>
      <c r="TLH87" s="50"/>
      <c r="TLI87" s="50"/>
      <c r="TLJ87" s="50"/>
      <c r="TLK87" s="50"/>
      <c r="TLL87" s="50"/>
      <c r="TLM87" s="50"/>
      <c r="TLN87" s="50"/>
      <c r="TLO87" s="50"/>
      <c r="TLP87" s="50"/>
      <c r="TLQ87" s="50"/>
      <c r="TLR87" s="50"/>
      <c r="TLS87" s="50"/>
      <c r="TLT87" s="50"/>
      <c r="TLU87" s="50"/>
      <c r="TLV87" s="50"/>
      <c r="TLW87" s="50"/>
      <c r="TLX87" s="50"/>
      <c r="TLY87" s="50"/>
      <c r="TLZ87" s="50"/>
      <c r="TMA87" s="50"/>
      <c r="TMB87" s="50"/>
      <c r="TMC87" s="50"/>
      <c r="TMD87" s="50"/>
      <c r="TME87" s="50"/>
      <c r="TMF87" s="50"/>
      <c r="TMG87" s="50"/>
      <c r="TMH87" s="50"/>
      <c r="TMI87" s="50"/>
      <c r="TMJ87" s="50"/>
      <c r="TMK87" s="50"/>
      <c r="TML87" s="50"/>
      <c r="TMM87" s="50"/>
      <c r="TMN87" s="50"/>
      <c r="TMO87" s="50"/>
      <c r="TMP87" s="50"/>
      <c r="TMQ87" s="50"/>
      <c r="TMR87" s="50"/>
      <c r="TMS87" s="50"/>
      <c r="TMT87" s="50"/>
      <c r="TMU87" s="50"/>
      <c r="TMV87" s="50"/>
      <c r="TMW87" s="50"/>
      <c r="TMX87" s="50"/>
      <c r="TMY87" s="50"/>
      <c r="TMZ87" s="50"/>
      <c r="TNA87" s="50"/>
      <c r="TNB87" s="50"/>
      <c r="TNC87" s="50"/>
      <c r="TND87" s="50"/>
      <c r="TNE87" s="50"/>
      <c r="TNF87" s="50"/>
      <c r="TNG87" s="50"/>
      <c r="TNH87" s="50"/>
      <c r="TNI87" s="50"/>
      <c r="TNJ87" s="50"/>
      <c r="TNK87" s="50"/>
      <c r="TNL87" s="50"/>
      <c r="TNM87" s="50"/>
      <c r="TNN87" s="50"/>
      <c r="TNO87" s="50"/>
      <c r="TNP87" s="50"/>
      <c r="TNQ87" s="50"/>
      <c r="TNR87" s="50"/>
      <c r="TNS87" s="50"/>
      <c r="TNT87" s="50"/>
      <c r="TNU87" s="50"/>
      <c r="TNV87" s="50"/>
      <c r="TNW87" s="50"/>
      <c r="TNX87" s="50"/>
      <c r="TNY87" s="50"/>
      <c r="TNZ87" s="50"/>
      <c r="TOA87" s="50"/>
      <c r="TOB87" s="50"/>
      <c r="TOC87" s="50"/>
      <c r="TOD87" s="50"/>
      <c r="TOE87" s="50"/>
      <c r="TOF87" s="50"/>
      <c r="TOG87" s="50"/>
      <c r="TOH87" s="50"/>
      <c r="TOI87" s="50"/>
      <c r="TOJ87" s="50"/>
      <c r="TOK87" s="50"/>
      <c r="TOL87" s="50"/>
      <c r="TOM87" s="50"/>
      <c r="TON87" s="50"/>
      <c r="TOO87" s="50"/>
      <c r="TOP87" s="50"/>
      <c r="TOQ87" s="50"/>
      <c r="TOR87" s="50"/>
      <c r="TOS87" s="50"/>
      <c r="TOT87" s="50"/>
      <c r="TOU87" s="50"/>
      <c r="TOV87" s="50"/>
      <c r="TOW87" s="50"/>
      <c r="TOX87" s="50"/>
      <c r="TOY87" s="50"/>
      <c r="TOZ87" s="50"/>
      <c r="TPA87" s="50"/>
      <c r="TPB87" s="50"/>
      <c r="TPC87" s="50"/>
      <c r="TPD87" s="50"/>
      <c r="TPE87" s="50"/>
      <c r="TPF87" s="50"/>
      <c r="TPG87" s="50"/>
      <c r="TPH87" s="50"/>
      <c r="TPI87" s="50"/>
      <c r="TPJ87" s="50"/>
      <c r="TPK87" s="50"/>
      <c r="TPL87" s="50"/>
      <c r="TPM87" s="50"/>
      <c r="TPN87" s="50"/>
      <c r="TPO87" s="50"/>
      <c r="TPP87" s="50"/>
      <c r="TPQ87" s="50"/>
      <c r="TPR87" s="50"/>
      <c r="TPS87" s="50"/>
      <c r="TPT87" s="50"/>
      <c r="TPU87" s="50"/>
      <c r="TPV87" s="50"/>
      <c r="TPW87" s="50"/>
      <c r="TPX87" s="50"/>
      <c r="TPY87" s="50"/>
      <c r="TPZ87" s="50"/>
      <c r="TQA87" s="50"/>
      <c r="TQB87" s="50"/>
      <c r="TQC87" s="50"/>
      <c r="TQD87" s="50"/>
      <c r="TQE87" s="50"/>
      <c r="TQF87" s="50"/>
      <c r="TQG87" s="50"/>
      <c r="TQH87" s="50"/>
      <c r="TQI87" s="50"/>
      <c r="TQJ87" s="50"/>
      <c r="TQK87" s="50"/>
      <c r="TQL87" s="50"/>
      <c r="TQM87" s="50"/>
      <c r="TQN87" s="50"/>
      <c r="TQO87" s="50"/>
      <c r="TQP87" s="50"/>
      <c r="TQQ87" s="50"/>
      <c r="TQR87" s="50"/>
      <c r="TQS87" s="50"/>
      <c r="TQT87" s="50"/>
      <c r="TQU87" s="50"/>
      <c r="TQV87" s="50"/>
      <c r="TQW87" s="50"/>
      <c r="TQX87" s="50"/>
      <c r="TQY87" s="50"/>
      <c r="TQZ87" s="50"/>
      <c r="TRA87" s="50"/>
      <c r="TRB87" s="50"/>
      <c r="TRC87" s="50"/>
      <c r="TRD87" s="50"/>
      <c r="TRE87" s="50"/>
      <c r="TRF87" s="50"/>
      <c r="TRG87" s="50"/>
      <c r="TRH87" s="50"/>
      <c r="TRI87" s="50"/>
      <c r="TRJ87" s="50"/>
      <c r="TRK87" s="50"/>
      <c r="TRL87" s="50"/>
      <c r="TRM87" s="50"/>
      <c r="TRN87" s="50"/>
      <c r="TRO87" s="50"/>
      <c r="TRP87" s="50"/>
      <c r="TRQ87" s="50"/>
      <c r="TRR87" s="50"/>
      <c r="TRS87" s="50"/>
      <c r="TRT87" s="50"/>
      <c r="TRU87" s="50"/>
      <c r="TRV87" s="50"/>
      <c r="TRW87" s="50"/>
      <c r="TRX87" s="50"/>
      <c r="TRY87" s="50"/>
      <c r="TRZ87" s="50"/>
      <c r="TSA87" s="50"/>
      <c r="TSB87" s="50"/>
      <c r="TSC87" s="50"/>
      <c r="TSD87" s="50"/>
      <c r="TSE87" s="50"/>
      <c r="TSF87" s="50"/>
      <c r="TSG87" s="50"/>
      <c r="TSH87" s="50"/>
      <c r="TSI87" s="50"/>
      <c r="TSJ87" s="50"/>
      <c r="TSK87" s="50"/>
      <c r="TSL87" s="50"/>
      <c r="TSM87" s="50"/>
      <c r="TSN87" s="50"/>
      <c r="TSO87" s="50"/>
      <c r="TSP87" s="50"/>
      <c r="TSQ87" s="50"/>
      <c r="TSR87" s="50"/>
      <c r="TSS87" s="50"/>
      <c r="TST87" s="50"/>
      <c r="TSU87" s="50"/>
      <c r="TSV87" s="50"/>
      <c r="TSW87" s="50"/>
      <c r="TSX87" s="50"/>
      <c r="TSY87" s="50"/>
      <c r="TSZ87" s="50"/>
      <c r="TTA87" s="50"/>
      <c r="TTB87" s="50"/>
      <c r="TTC87" s="50"/>
      <c r="TTD87" s="50"/>
      <c r="TTE87" s="50"/>
      <c r="TTF87" s="50"/>
      <c r="TTG87" s="50"/>
      <c r="TTH87" s="50"/>
      <c r="TTI87" s="50"/>
      <c r="TTJ87" s="50"/>
      <c r="TTK87" s="50"/>
      <c r="TTL87" s="50"/>
      <c r="TTM87" s="50"/>
      <c r="TTN87" s="50"/>
      <c r="TTO87" s="50"/>
      <c r="TTP87" s="50"/>
      <c r="TTQ87" s="50"/>
      <c r="TTR87" s="50"/>
      <c r="TTS87" s="50"/>
      <c r="TTT87" s="50"/>
      <c r="TTU87" s="50"/>
      <c r="TTV87" s="50"/>
      <c r="TTW87" s="50"/>
      <c r="TTX87" s="50"/>
      <c r="TTY87" s="50"/>
      <c r="TTZ87" s="50"/>
      <c r="TUA87" s="50"/>
      <c r="TUB87" s="50"/>
      <c r="TUC87" s="50"/>
      <c r="TUD87" s="50"/>
      <c r="TUE87" s="50"/>
      <c r="TUF87" s="50"/>
      <c r="TUG87" s="50"/>
      <c r="TUH87" s="50"/>
      <c r="TUI87" s="50"/>
      <c r="TUJ87" s="50"/>
      <c r="TUK87" s="50"/>
      <c r="TUL87" s="50"/>
      <c r="TUM87" s="50"/>
      <c r="TUN87" s="50"/>
      <c r="TUO87" s="50"/>
      <c r="TUP87" s="50"/>
      <c r="TUQ87" s="50"/>
      <c r="TUR87" s="50"/>
      <c r="TUS87" s="50"/>
      <c r="TUT87" s="50"/>
      <c r="TUU87" s="50"/>
      <c r="TUV87" s="50"/>
      <c r="TUW87" s="50"/>
      <c r="TUX87" s="50"/>
      <c r="TUY87" s="50"/>
      <c r="TUZ87" s="50"/>
      <c r="TVA87" s="50"/>
      <c r="TVB87" s="50"/>
      <c r="TVC87" s="50"/>
      <c r="TVD87" s="50"/>
      <c r="TVE87" s="50"/>
      <c r="TVF87" s="50"/>
      <c r="TVG87" s="50"/>
      <c r="TVH87" s="50"/>
      <c r="TVI87" s="50"/>
      <c r="TVJ87" s="50"/>
      <c r="TVK87" s="50"/>
      <c r="TVL87" s="50"/>
      <c r="TVM87" s="50"/>
      <c r="TVN87" s="50"/>
      <c r="TVO87" s="50"/>
      <c r="TVP87" s="50"/>
      <c r="TVQ87" s="50"/>
      <c r="TVR87" s="50"/>
      <c r="TVS87" s="50"/>
      <c r="TVT87" s="50"/>
      <c r="TVU87" s="50"/>
      <c r="TVV87" s="50"/>
      <c r="TVW87" s="50"/>
      <c r="TVX87" s="50"/>
      <c r="TVY87" s="50"/>
      <c r="TVZ87" s="50"/>
      <c r="TWA87" s="50"/>
      <c r="TWB87" s="50"/>
      <c r="TWC87" s="50"/>
      <c r="TWD87" s="50"/>
      <c r="TWE87" s="50"/>
      <c r="TWF87" s="50"/>
      <c r="TWG87" s="50"/>
      <c r="TWH87" s="50"/>
      <c r="TWI87" s="50"/>
      <c r="TWJ87" s="50"/>
      <c r="TWK87" s="50"/>
      <c r="TWL87" s="50"/>
      <c r="TWM87" s="50"/>
      <c r="TWN87" s="50"/>
      <c r="TWO87" s="50"/>
      <c r="TWP87" s="50"/>
      <c r="TWQ87" s="50"/>
      <c r="TWR87" s="50"/>
      <c r="TWS87" s="50"/>
      <c r="TWT87" s="50"/>
      <c r="TWU87" s="50"/>
      <c r="TWV87" s="50"/>
      <c r="TWW87" s="50"/>
      <c r="TWX87" s="50"/>
      <c r="TWY87" s="50"/>
      <c r="TWZ87" s="50"/>
      <c r="TXA87" s="50"/>
      <c r="TXB87" s="50"/>
      <c r="TXC87" s="50"/>
      <c r="TXD87" s="50"/>
      <c r="TXE87" s="50"/>
      <c r="TXF87" s="50"/>
      <c r="TXG87" s="50"/>
      <c r="TXH87" s="50"/>
      <c r="TXI87" s="50"/>
      <c r="TXJ87" s="50"/>
      <c r="TXK87" s="50"/>
      <c r="TXL87" s="50"/>
      <c r="TXM87" s="50"/>
      <c r="TXN87" s="50"/>
      <c r="TXO87" s="50"/>
      <c r="TXP87" s="50"/>
      <c r="TXQ87" s="50"/>
      <c r="TXR87" s="50"/>
      <c r="TXS87" s="50"/>
      <c r="TXT87" s="50"/>
      <c r="TXU87" s="50"/>
      <c r="TXV87" s="50"/>
      <c r="TXW87" s="50"/>
      <c r="TXX87" s="50"/>
      <c r="TXY87" s="50"/>
      <c r="TXZ87" s="50"/>
      <c r="TYA87" s="50"/>
      <c r="TYB87" s="50"/>
      <c r="TYC87" s="50"/>
      <c r="TYD87" s="50"/>
      <c r="TYE87" s="50"/>
      <c r="TYF87" s="50"/>
      <c r="TYG87" s="50"/>
      <c r="TYH87" s="50"/>
      <c r="TYI87" s="50"/>
      <c r="TYJ87" s="50"/>
      <c r="TYK87" s="50"/>
      <c r="TYL87" s="50"/>
      <c r="TYM87" s="50"/>
      <c r="TYN87" s="50"/>
      <c r="TYO87" s="50"/>
      <c r="TYP87" s="50"/>
      <c r="TYQ87" s="50"/>
      <c r="TYR87" s="50"/>
      <c r="TYS87" s="50"/>
      <c r="TYT87" s="50"/>
      <c r="TYU87" s="50"/>
      <c r="TYV87" s="50"/>
      <c r="TYW87" s="50"/>
      <c r="TYX87" s="50"/>
      <c r="TYY87" s="50"/>
      <c r="TYZ87" s="50"/>
      <c r="TZA87" s="50"/>
      <c r="TZB87" s="50"/>
      <c r="TZC87" s="50"/>
      <c r="TZD87" s="50"/>
      <c r="TZE87" s="50"/>
      <c r="TZF87" s="50"/>
      <c r="TZG87" s="50"/>
      <c r="TZH87" s="50"/>
      <c r="TZI87" s="50"/>
      <c r="TZJ87" s="50"/>
      <c r="TZK87" s="50"/>
      <c r="TZL87" s="50"/>
      <c r="TZM87" s="50"/>
      <c r="TZN87" s="50"/>
      <c r="TZO87" s="50"/>
      <c r="TZP87" s="50"/>
      <c r="TZQ87" s="50"/>
      <c r="TZR87" s="50"/>
      <c r="TZS87" s="50"/>
      <c r="TZT87" s="50"/>
      <c r="TZU87" s="50"/>
      <c r="TZV87" s="50"/>
      <c r="TZW87" s="50"/>
      <c r="TZX87" s="50"/>
      <c r="TZY87" s="50"/>
      <c r="TZZ87" s="50"/>
      <c r="UAA87" s="50"/>
      <c r="UAB87" s="50"/>
      <c r="UAC87" s="50"/>
      <c r="UAD87" s="50"/>
      <c r="UAE87" s="50"/>
      <c r="UAF87" s="50"/>
      <c r="UAG87" s="50"/>
      <c r="UAH87" s="50"/>
      <c r="UAI87" s="50"/>
      <c r="UAJ87" s="50"/>
      <c r="UAK87" s="50"/>
      <c r="UAL87" s="50"/>
      <c r="UAM87" s="50"/>
      <c r="UAN87" s="50"/>
      <c r="UAO87" s="50"/>
      <c r="UAP87" s="50"/>
      <c r="UAQ87" s="50"/>
      <c r="UAR87" s="50"/>
      <c r="UAS87" s="50"/>
      <c r="UAT87" s="50"/>
      <c r="UAU87" s="50"/>
      <c r="UAV87" s="50"/>
      <c r="UAW87" s="50"/>
      <c r="UAX87" s="50"/>
      <c r="UAY87" s="50"/>
      <c r="UAZ87" s="50"/>
      <c r="UBA87" s="50"/>
      <c r="UBB87" s="50"/>
      <c r="UBC87" s="50"/>
      <c r="UBD87" s="50"/>
      <c r="UBE87" s="50"/>
      <c r="UBF87" s="50"/>
      <c r="UBG87" s="50"/>
      <c r="UBH87" s="50"/>
      <c r="UBI87" s="50"/>
      <c r="UBJ87" s="50"/>
      <c r="UBK87" s="50"/>
      <c r="UBL87" s="50"/>
      <c r="UBM87" s="50"/>
      <c r="UBN87" s="50"/>
      <c r="UBO87" s="50"/>
      <c r="UBP87" s="50"/>
      <c r="UBQ87" s="50"/>
      <c r="UBR87" s="50"/>
      <c r="UBS87" s="50"/>
      <c r="UBT87" s="50"/>
      <c r="UBU87" s="50"/>
      <c r="UBV87" s="50"/>
      <c r="UBW87" s="50"/>
      <c r="UBX87" s="50"/>
      <c r="UBY87" s="50"/>
      <c r="UBZ87" s="50"/>
      <c r="UCA87" s="50"/>
      <c r="UCB87" s="50"/>
      <c r="UCC87" s="50"/>
      <c r="UCD87" s="50"/>
      <c r="UCE87" s="50"/>
      <c r="UCF87" s="50"/>
      <c r="UCG87" s="50"/>
      <c r="UCH87" s="50"/>
      <c r="UCI87" s="50"/>
      <c r="UCJ87" s="50"/>
      <c r="UCK87" s="50"/>
      <c r="UCL87" s="50"/>
      <c r="UCM87" s="50"/>
      <c r="UCN87" s="50"/>
      <c r="UCO87" s="50"/>
      <c r="UCP87" s="50"/>
      <c r="UCQ87" s="50"/>
      <c r="UCR87" s="50"/>
      <c r="UCS87" s="50"/>
      <c r="UCT87" s="50"/>
      <c r="UCU87" s="50"/>
      <c r="UCV87" s="50"/>
      <c r="UCW87" s="50"/>
      <c r="UCX87" s="50"/>
      <c r="UCY87" s="50"/>
      <c r="UCZ87" s="50"/>
      <c r="UDA87" s="50"/>
      <c r="UDB87" s="50"/>
      <c r="UDC87" s="50"/>
      <c r="UDD87" s="50"/>
      <c r="UDE87" s="50"/>
      <c r="UDF87" s="50"/>
      <c r="UDG87" s="50"/>
      <c r="UDH87" s="50"/>
      <c r="UDI87" s="50"/>
      <c r="UDJ87" s="50"/>
      <c r="UDK87" s="50"/>
      <c r="UDL87" s="50"/>
      <c r="UDM87" s="50"/>
      <c r="UDN87" s="50"/>
      <c r="UDO87" s="50"/>
      <c r="UDP87" s="50"/>
      <c r="UDQ87" s="50"/>
      <c r="UDR87" s="50"/>
      <c r="UDS87" s="50"/>
      <c r="UDT87" s="50"/>
      <c r="UDU87" s="50"/>
      <c r="UDV87" s="50"/>
      <c r="UDW87" s="50"/>
      <c r="UDX87" s="50"/>
      <c r="UDY87" s="50"/>
      <c r="UDZ87" s="50"/>
      <c r="UEA87" s="50"/>
      <c r="UEB87" s="50"/>
      <c r="UEC87" s="50"/>
      <c r="UED87" s="50"/>
      <c r="UEE87" s="50"/>
      <c r="UEF87" s="50"/>
      <c r="UEG87" s="50"/>
      <c r="UEH87" s="50"/>
      <c r="UEI87" s="50"/>
      <c r="UEJ87" s="50"/>
      <c r="UEK87" s="50"/>
      <c r="UEL87" s="50"/>
      <c r="UEM87" s="50"/>
      <c r="UEN87" s="50"/>
      <c r="UEO87" s="50"/>
      <c r="UEP87" s="50"/>
      <c r="UEQ87" s="50"/>
      <c r="UER87" s="50"/>
      <c r="UES87" s="50"/>
      <c r="UET87" s="50"/>
      <c r="UEU87" s="50"/>
      <c r="UEV87" s="50"/>
      <c r="UEW87" s="50"/>
      <c r="UEX87" s="50"/>
      <c r="UEY87" s="50"/>
      <c r="UEZ87" s="50"/>
      <c r="UFA87" s="50"/>
      <c r="UFB87" s="50"/>
      <c r="UFC87" s="50"/>
      <c r="UFD87" s="50"/>
      <c r="UFE87" s="50"/>
      <c r="UFF87" s="50"/>
      <c r="UFG87" s="50"/>
      <c r="UFH87" s="50"/>
      <c r="UFI87" s="50"/>
      <c r="UFJ87" s="50"/>
      <c r="UFK87" s="50"/>
      <c r="UFL87" s="50"/>
      <c r="UFM87" s="50"/>
      <c r="UFN87" s="50"/>
      <c r="UFO87" s="50"/>
      <c r="UFP87" s="50"/>
      <c r="UFQ87" s="50"/>
      <c r="UFR87" s="50"/>
      <c r="UFS87" s="50"/>
      <c r="UFT87" s="50"/>
      <c r="UFU87" s="50"/>
      <c r="UFV87" s="50"/>
      <c r="UFW87" s="50"/>
      <c r="UFX87" s="50"/>
      <c r="UFY87" s="50"/>
      <c r="UFZ87" s="50"/>
      <c r="UGA87" s="50"/>
      <c r="UGB87" s="50"/>
      <c r="UGC87" s="50"/>
      <c r="UGD87" s="50"/>
      <c r="UGE87" s="50"/>
      <c r="UGF87" s="50"/>
      <c r="UGG87" s="50"/>
      <c r="UGH87" s="50"/>
      <c r="UGI87" s="50"/>
      <c r="UGJ87" s="50"/>
      <c r="UGK87" s="50"/>
      <c r="UGL87" s="50"/>
      <c r="UGM87" s="50"/>
      <c r="UGN87" s="50"/>
      <c r="UGO87" s="50"/>
      <c r="UGP87" s="50"/>
      <c r="UGQ87" s="50"/>
      <c r="UGR87" s="50"/>
      <c r="UGS87" s="50"/>
      <c r="UGT87" s="50"/>
      <c r="UGU87" s="50"/>
      <c r="UGV87" s="50"/>
      <c r="UGW87" s="50"/>
      <c r="UGX87" s="50"/>
      <c r="UGY87" s="50"/>
      <c r="UGZ87" s="50"/>
      <c r="UHA87" s="50"/>
      <c r="UHB87" s="50"/>
      <c r="UHC87" s="50"/>
      <c r="UHD87" s="50"/>
      <c r="UHE87" s="50"/>
      <c r="UHF87" s="50"/>
      <c r="UHG87" s="50"/>
      <c r="UHH87" s="50"/>
      <c r="UHI87" s="50"/>
      <c r="UHJ87" s="50"/>
      <c r="UHK87" s="50"/>
      <c r="UHL87" s="50"/>
      <c r="UHM87" s="50"/>
      <c r="UHN87" s="50"/>
      <c r="UHO87" s="50"/>
      <c r="UHP87" s="50"/>
      <c r="UHQ87" s="50"/>
      <c r="UHR87" s="50"/>
      <c r="UHS87" s="50"/>
      <c r="UHT87" s="50"/>
      <c r="UHU87" s="50"/>
      <c r="UHV87" s="50"/>
      <c r="UHW87" s="50"/>
      <c r="UHX87" s="50"/>
      <c r="UHY87" s="50"/>
      <c r="UHZ87" s="50"/>
      <c r="UIA87" s="50"/>
      <c r="UIB87" s="50"/>
      <c r="UIC87" s="50"/>
      <c r="UID87" s="50"/>
      <c r="UIE87" s="50"/>
      <c r="UIF87" s="50"/>
      <c r="UIG87" s="50"/>
      <c r="UIH87" s="50"/>
      <c r="UII87" s="50"/>
      <c r="UIJ87" s="50"/>
      <c r="UIK87" s="50"/>
      <c r="UIL87" s="50"/>
      <c r="UIM87" s="50"/>
      <c r="UIN87" s="50"/>
      <c r="UIO87" s="50"/>
      <c r="UIP87" s="50"/>
      <c r="UIQ87" s="50"/>
      <c r="UIR87" s="50"/>
      <c r="UIS87" s="50"/>
      <c r="UIT87" s="50"/>
      <c r="UIU87" s="50"/>
      <c r="UIV87" s="50"/>
      <c r="UIW87" s="50"/>
      <c r="UIX87" s="50"/>
      <c r="UIY87" s="50"/>
      <c r="UIZ87" s="50"/>
      <c r="UJA87" s="50"/>
      <c r="UJB87" s="50"/>
      <c r="UJC87" s="50"/>
      <c r="UJD87" s="50"/>
      <c r="UJE87" s="50"/>
      <c r="UJF87" s="50"/>
      <c r="UJG87" s="50"/>
      <c r="UJH87" s="50"/>
      <c r="UJI87" s="50"/>
      <c r="UJJ87" s="50"/>
      <c r="UJK87" s="50"/>
      <c r="UJL87" s="50"/>
      <c r="UJM87" s="50"/>
      <c r="UJN87" s="50"/>
      <c r="UJO87" s="50"/>
      <c r="UJP87" s="50"/>
      <c r="UJQ87" s="50"/>
      <c r="UJR87" s="50"/>
      <c r="UJS87" s="50"/>
      <c r="UJT87" s="50"/>
      <c r="UJU87" s="50"/>
      <c r="UJV87" s="50"/>
      <c r="UJW87" s="50"/>
      <c r="UJX87" s="50"/>
      <c r="UJY87" s="50"/>
      <c r="UJZ87" s="50"/>
      <c r="UKA87" s="50"/>
      <c r="UKB87" s="50"/>
      <c r="UKC87" s="50"/>
      <c r="UKD87" s="50"/>
      <c r="UKE87" s="50"/>
      <c r="UKF87" s="50"/>
      <c r="UKG87" s="50"/>
      <c r="UKH87" s="50"/>
      <c r="UKI87" s="50"/>
      <c r="UKJ87" s="50"/>
      <c r="UKK87" s="50"/>
      <c r="UKL87" s="50"/>
      <c r="UKM87" s="50"/>
      <c r="UKN87" s="50"/>
      <c r="UKO87" s="50"/>
      <c r="UKP87" s="50"/>
      <c r="UKQ87" s="50"/>
      <c r="UKR87" s="50"/>
      <c r="UKS87" s="50"/>
      <c r="UKT87" s="50"/>
      <c r="UKU87" s="50"/>
      <c r="UKV87" s="50"/>
      <c r="UKW87" s="50"/>
      <c r="UKX87" s="50"/>
      <c r="UKY87" s="50"/>
      <c r="UKZ87" s="50"/>
      <c r="ULA87" s="50"/>
      <c r="ULB87" s="50"/>
      <c r="ULC87" s="50"/>
      <c r="ULD87" s="50"/>
      <c r="ULE87" s="50"/>
      <c r="ULF87" s="50"/>
      <c r="ULG87" s="50"/>
      <c r="ULH87" s="50"/>
      <c r="ULI87" s="50"/>
      <c r="ULJ87" s="50"/>
      <c r="ULK87" s="50"/>
      <c r="ULL87" s="50"/>
      <c r="ULM87" s="50"/>
      <c r="ULN87" s="50"/>
      <c r="ULO87" s="50"/>
      <c r="ULP87" s="50"/>
      <c r="ULQ87" s="50"/>
      <c r="ULR87" s="50"/>
      <c r="ULS87" s="50"/>
      <c r="ULT87" s="50"/>
      <c r="ULU87" s="50"/>
      <c r="ULV87" s="50"/>
      <c r="ULW87" s="50"/>
      <c r="ULX87" s="50"/>
      <c r="ULY87" s="50"/>
      <c r="ULZ87" s="50"/>
      <c r="UMA87" s="50"/>
      <c r="UMB87" s="50"/>
      <c r="UMC87" s="50"/>
      <c r="UMD87" s="50"/>
      <c r="UME87" s="50"/>
      <c r="UMF87" s="50"/>
      <c r="UMG87" s="50"/>
      <c r="UMH87" s="50"/>
      <c r="UMI87" s="50"/>
      <c r="UMJ87" s="50"/>
      <c r="UMK87" s="50"/>
      <c r="UML87" s="50"/>
      <c r="UMM87" s="50"/>
      <c r="UMN87" s="50"/>
      <c r="UMO87" s="50"/>
      <c r="UMP87" s="50"/>
      <c r="UMQ87" s="50"/>
      <c r="UMR87" s="50"/>
      <c r="UMS87" s="50"/>
      <c r="UMT87" s="50"/>
      <c r="UMU87" s="50"/>
      <c r="UMV87" s="50"/>
      <c r="UMW87" s="50"/>
      <c r="UMX87" s="50"/>
      <c r="UMY87" s="50"/>
      <c r="UMZ87" s="50"/>
      <c r="UNA87" s="50"/>
      <c r="UNB87" s="50"/>
      <c r="UNC87" s="50"/>
      <c r="UND87" s="50"/>
      <c r="UNE87" s="50"/>
      <c r="UNF87" s="50"/>
      <c r="UNG87" s="50"/>
      <c r="UNH87" s="50"/>
      <c r="UNI87" s="50"/>
      <c r="UNJ87" s="50"/>
      <c r="UNK87" s="50"/>
      <c r="UNL87" s="50"/>
      <c r="UNM87" s="50"/>
      <c r="UNN87" s="50"/>
      <c r="UNO87" s="50"/>
      <c r="UNP87" s="50"/>
      <c r="UNQ87" s="50"/>
      <c r="UNR87" s="50"/>
      <c r="UNS87" s="50"/>
      <c r="UNT87" s="50"/>
      <c r="UNU87" s="50"/>
      <c r="UNV87" s="50"/>
      <c r="UNW87" s="50"/>
      <c r="UNX87" s="50"/>
      <c r="UNY87" s="50"/>
      <c r="UNZ87" s="50"/>
      <c r="UOA87" s="50"/>
      <c r="UOB87" s="50"/>
      <c r="UOC87" s="50"/>
      <c r="UOD87" s="50"/>
      <c r="UOE87" s="50"/>
      <c r="UOF87" s="50"/>
      <c r="UOG87" s="50"/>
      <c r="UOH87" s="50"/>
      <c r="UOI87" s="50"/>
      <c r="UOJ87" s="50"/>
      <c r="UOK87" s="50"/>
      <c r="UOL87" s="50"/>
      <c r="UOM87" s="50"/>
      <c r="UON87" s="50"/>
      <c r="UOO87" s="50"/>
      <c r="UOP87" s="50"/>
      <c r="UOQ87" s="50"/>
      <c r="UOR87" s="50"/>
      <c r="UOS87" s="50"/>
      <c r="UOT87" s="50"/>
      <c r="UOU87" s="50"/>
      <c r="UOV87" s="50"/>
      <c r="UOW87" s="50"/>
      <c r="UOX87" s="50"/>
      <c r="UOY87" s="50"/>
      <c r="UOZ87" s="50"/>
      <c r="UPA87" s="50"/>
      <c r="UPB87" s="50"/>
      <c r="UPC87" s="50"/>
      <c r="UPD87" s="50"/>
      <c r="UPE87" s="50"/>
      <c r="UPF87" s="50"/>
      <c r="UPG87" s="50"/>
      <c r="UPH87" s="50"/>
      <c r="UPI87" s="50"/>
      <c r="UPJ87" s="50"/>
      <c r="UPK87" s="50"/>
      <c r="UPL87" s="50"/>
      <c r="UPM87" s="50"/>
      <c r="UPN87" s="50"/>
      <c r="UPO87" s="50"/>
      <c r="UPP87" s="50"/>
      <c r="UPQ87" s="50"/>
      <c r="UPR87" s="50"/>
      <c r="UPS87" s="50"/>
      <c r="UPT87" s="50"/>
      <c r="UPU87" s="50"/>
      <c r="UPV87" s="50"/>
      <c r="UPW87" s="50"/>
      <c r="UPX87" s="50"/>
      <c r="UPY87" s="50"/>
      <c r="UPZ87" s="50"/>
      <c r="UQA87" s="50"/>
      <c r="UQB87" s="50"/>
      <c r="UQC87" s="50"/>
      <c r="UQD87" s="50"/>
      <c r="UQE87" s="50"/>
      <c r="UQF87" s="50"/>
      <c r="UQG87" s="50"/>
      <c r="UQH87" s="50"/>
      <c r="UQI87" s="50"/>
      <c r="UQJ87" s="50"/>
      <c r="UQK87" s="50"/>
      <c r="UQL87" s="50"/>
      <c r="UQM87" s="50"/>
      <c r="UQN87" s="50"/>
      <c r="UQO87" s="50"/>
      <c r="UQP87" s="50"/>
      <c r="UQQ87" s="50"/>
      <c r="UQR87" s="50"/>
      <c r="UQS87" s="50"/>
      <c r="UQT87" s="50"/>
      <c r="UQU87" s="50"/>
      <c r="UQV87" s="50"/>
      <c r="UQW87" s="50"/>
      <c r="UQX87" s="50"/>
      <c r="UQY87" s="50"/>
      <c r="UQZ87" s="50"/>
      <c r="URA87" s="50"/>
      <c r="URB87" s="50"/>
      <c r="URC87" s="50"/>
      <c r="URD87" s="50"/>
      <c r="URE87" s="50"/>
      <c r="URF87" s="50"/>
      <c r="URG87" s="50"/>
      <c r="URH87" s="50"/>
      <c r="URI87" s="50"/>
      <c r="URJ87" s="50"/>
      <c r="URK87" s="50"/>
      <c r="URL87" s="50"/>
      <c r="URM87" s="50"/>
      <c r="URN87" s="50"/>
      <c r="URO87" s="50"/>
      <c r="URP87" s="50"/>
      <c r="URQ87" s="50"/>
      <c r="URR87" s="50"/>
      <c r="URS87" s="50"/>
      <c r="URT87" s="50"/>
      <c r="URU87" s="50"/>
      <c r="URV87" s="50"/>
      <c r="URW87" s="50"/>
      <c r="URX87" s="50"/>
      <c r="URY87" s="50"/>
      <c r="URZ87" s="50"/>
      <c r="USA87" s="50"/>
      <c r="USB87" s="50"/>
      <c r="USC87" s="50"/>
      <c r="USD87" s="50"/>
      <c r="USE87" s="50"/>
      <c r="USF87" s="50"/>
      <c r="USG87" s="50"/>
      <c r="USH87" s="50"/>
      <c r="USI87" s="50"/>
      <c r="USJ87" s="50"/>
      <c r="USK87" s="50"/>
      <c r="USL87" s="50"/>
      <c r="USM87" s="50"/>
      <c r="USN87" s="50"/>
      <c r="USO87" s="50"/>
      <c r="USP87" s="50"/>
      <c r="USQ87" s="50"/>
      <c r="USR87" s="50"/>
      <c r="USS87" s="50"/>
      <c r="UST87" s="50"/>
      <c r="USU87" s="50"/>
      <c r="USV87" s="50"/>
      <c r="USW87" s="50"/>
      <c r="USX87" s="50"/>
      <c r="USY87" s="50"/>
      <c r="USZ87" s="50"/>
      <c r="UTA87" s="50"/>
      <c r="UTB87" s="50"/>
      <c r="UTC87" s="50"/>
      <c r="UTD87" s="50"/>
      <c r="UTE87" s="50"/>
      <c r="UTF87" s="50"/>
      <c r="UTG87" s="50"/>
      <c r="UTH87" s="50"/>
      <c r="UTI87" s="50"/>
      <c r="UTJ87" s="50"/>
      <c r="UTK87" s="50"/>
      <c r="UTL87" s="50"/>
      <c r="UTM87" s="50"/>
      <c r="UTN87" s="50"/>
      <c r="UTO87" s="50"/>
      <c r="UTP87" s="50"/>
      <c r="UTQ87" s="50"/>
      <c r="UTR87" s="50"/>
      <c r="UTS87" s="50"/>
      <c r="UTT87" s="50"/>
      <c r="UTU87" s="50"/>
      <c r="UTV87" s="50"/>
      <c r="UTW87" s="50"/>
      <c r="UTX87" s="50"/>
      <c r="UTY87" s="50"/>
      <c r="UTZ87" s="50"/>
      <c r="UUA87" s="50"/>
      <c r="UUB87" s="50"/>
      <c r="UUC87" s="50"/>
      <c r="UUD87" s="50"/>
      <c r="UUE87" s="50"/>
      <c r="UUF87" s="50"/>
      <c r="UUG87" s="50"/>
      <c r="UUH87" s="50"/>
      <c r="UUI87" s="50"/>
      <c r="UUJ87" s="50"/>
      <c r="UUK87" s="50"/>
      <c r="UUL87" s="50"/>
      <c r="UUM87" s="50"/>
      <c r="UUN87" s="50"/>
      <c r="UUO87" s="50"/>
      <c r="UUP87" s="50"/>
      <c r="UUQ87" s="50"/>
      <c r="UUR87" s="50"/>
      <c r="UUS87" s="50"/>
      <c r="UUT87" s="50"/>
      <c r="UUU87" s="50"/>
      <c r="UUV87" s="50"/>
      <c r="UUW87" s="50"/>
      <c r="UUX87" s="50"/>
      <c r="UUY87" s="50"/>
      <c r="UUZ87" s="50"/>
      <c r="UVA87" s="50"/>
      <c r="UVB87" s="50"/>
      <c r="UVC87" s="50"/>
      <c r="UVD87" s="50"/>
      <c r="UVE87" s="50"/>
      <c r="UVF87" s="50"/>
      <c r="UVG87" s="50"/>
      <c r="UVH87" s="50"/>
      <c r="UVI87" s="50"/>
      <c r="UVJ87" s="50"/>
      <c r="UVK87" s="50"/>
      <c r="UVL87" s="50"/>
      <c r="UVM87" s="50"/>
      <c r="UVN87" s="50"/>
      <c r="UVO87" s="50"/>
      <c r="UVP87" s="50"/>
      <c r="UVQ87" s="50"/>
      <c r="UVR87" s="50"/>
      <c r="UVS87" s="50"/>
      <c r="UVT87" s="50"/>
      <c r="UVU87" s="50"/>
      <c r="UVV87" s="50"/>
      <c r="UVW87" s="50"/>
      <c r="UVX87" s="50"/>
      <c r="UVY87" s="50"/>
      <c r="UVZ87" s="50"/>
      <c r="UWA87" s="50"/>
      <c r="UWB87" s="50"/>
      <c r="UWC87" s="50"/>
      <c r="UWD87" s="50"/>
      <c r="UWE87" s="50"/>
      <c r="UWF87" s="50"/>
      <c r="UWG87" s="50"/>
      <c r="UWH87" s="50"/>
      <c r="UWI87" s="50"/>
      <c r="UWJ87" s="50"/>
      <c r="UWK87" s="50"/>
      <c r="UWL87" s="50"/>
      <c r="UWM87" s="50"/>
      <c r="UWN87" s="50"/>
      <c r="UWO87" s="50"/>
      <c r="UWP87" s="50"/>
      <c r="UWQ87" s="50"/>
      <c r="UWR87" s="50"/>
      <c r="UWS87" s="50"/>
      <c r="UWT87" s="50"/>
      <c r="UWU87" s="50"/>
      <c r="UWV87" s="50"/>
      <c r="UWW87" s="50"/>
      <c r="UWX87" s="50"/>
      <c r="UWY87" s="50"/>
      <c r="UWZ87" s="50"/>
      <c r="UXA87" s="50"/>
      <c r="UXB87" s="50"/>
      <c r="UXC87" s="50"/>
      <c r="UXD87" s="50"/>
      <c r="UXE87" s="50"/>
      <c r="UXF87" s="50"/>
      <c r="UXG87" s="50"/>
      <c r="UXH87" s="50"/>
      <c r="UXI87" s="50"/>
      <c r="UXJ87" s="50"/>
      <c r="UXK87" s="50"/>
      <c r="UXL87" s="50"/>
      <c r="UXM87" s="50"/>
      <c r="UXN87" s="50"/>
      <c r="UXO87" s="50"/>
      <c r="UXP87" s="50"/>
      <c r="UXQ87" s="50"/>
      <c r="UXR87" s="50"/>
      <c r="UXS87" s="50"/>
      <c r="UXT87" s="50"/>
      <c r="UXU87" s="50"/>
      <c r="UXV87" s="50"/>
      <c r="UXW87" s="50"/>
      <c r="UXX87" s="50"/>
      <c r="UXY87" s="50"/>
      <c r="UXZ87" s="50"/>
      <c r="UYA87" s="50"/>
      <c r="UYB87" s="50"/>
      <c r="UYC87" s="50"/>
      <c r="UYD87" s="50"/>
      <c r="UYE87" s="50"/>
      <c r="UYF87" s="50"/>
      <c r="UYG87" s="50"/>
      <c r="UYH87" s="50"/>
      <c r="UYI87" s="50"/>
      <c r="UYJ87" s="50"/>
      <c r="UYK87" s="50"/>
      <c r="UYL87" s="50"/>
      <c r="UYM87" s="50"/>
      <c r="UYN87" s="50"/>
      <c r="UYO87" s="50"/>
      <c r="UYP87" s="50"/>
      <c r="UYQ87" s="50"/>
      <c r="UYR87" s="50"/>
      <c r="UYS87" s="50"/>
      <c r="UYT87" s="50"/>
      <c r="UYU87" s="50"/>
      <c r="UYV87" s="50"/>
      <c r="UYW87" s="50"/>
      <c r="UYX87" s="50"/>
      <c r="UYY87" s="50"/>
      <c r="UYZ87" s="50"/>
      <c r="UZA87" s="50"/>
      <c r="UZB87" s="50"/>
      <c r="UZC87" s="50"/>
      <c r="UZD87" s="50"/>
      <c r="UZE87" s="50"/>
      <c r="UZF87" s="50"/>
      <c r="UZG87" s="50"/>
      <c r="UZH87" s="50"/>
      <c r="UZI87" s="50"/>
      <c r="UZJ87" s="50"/>
      <c r="UZK87" s="50"/>
      <c r="UZL87" s="50"/>
      <c r="UZM87" s="50"/>
      <c r="UZN87" s="50"/>
      <c r="UZO87" s="50"/>
      <c r="UZP87" s="50"/>
      <c r="UZQ87" s="50"/>
      <c r="UZR87" s="50"/>
      <c r="UZS87" s="50"/>
      <c r="UZT87" s="50"/>
      <c r="UZU87" s="50"/>
      <c r="UZV87" s="50"/>
      <c r="UZW87" s="50"/>
      <c r="UZX87" s="50"/>
      <c r="UZY87" s="50"/>
      <c r="UZZ87" s="50"/>
      <c r="VAA87" s="50"/>
      <c r="VAB87" s="50"/>
      <c r="VAC87" s="50"/>
      <c r="VAD87" s="50"/>
      <c r="VAE87" s="50"/>
      <c r="VAF87" s="50"/>
      <c r="VAG87" s="50"/>
      <c r="VAH87" s="50"/>
      <c r="VAI87" s="50"/>
      <c r="VAJ87" s="50"/>
      <c r="VAK87" s="50"/>
      <c r="VAL87" s="50"/>
      <c r="VAM87" s="50"/>
      <c r="VAN87" s="50"/>
      <c r="VAO87" s="50"/>
      <c r="VAP87" s="50"/>
      <c r="VAQ87" s="50"/>
      <c r="VAR87" s="50"/>
      <c r="VAS87" s="50"/>
      <c r="VAT87" s="50"/>
      <c r="VAU87" s="50"/>
      <c r="VAV87" s="50"/>
      <c r="VAW87" s="50"/>
      <c r="VAX87" s="50"/>
      <c r="VAY87" s="50"/>
      <c r="VAZ87" s="50"/>
      <c r="VBA87" s="50"/>
      <c r="VBB87" s="50"/>
      <c r="VBC87" s="50"/>
      <c r="VBD87" s="50"/>
      <c r="VBE87" s="50"/>
      <c r="VBF87" s="50"/>
      <c r="VBG87" s="50"/>
      <c r="VBH87" s="50"/>
      <c r="VBI87" s="50"/>
      <c r="VBJ87" s="50"/>
      <c r="VBK87" s="50"/>
      <c r="VBL87" s="50"/>
      <c r="VBM87" s="50"/>
      <c r="VBN87" s="50"/>
      <c r="VBO87" s="50"/>
      <c r="VBP87" s="50"/>
      <c r="VBQ87" s="50"/>
      <c r="VBR87" s="50"/>
      <c r="VBS87" s="50"/>
      <c r="VBT87" s="50"/>
      <c r="VBU87" s="50"/>
      <c r="VBV87" s="50"/>
      <c r="VBW87" s="50"/>
      <c r="VBX87" s="50"/>
      <c r="VBY87" s="50"/>
      <c r="VBZ87" s="50"/>
      <c r="VCA87" s="50"/>
      <c r="VCB87" s="50"/>
      <c r="VCC87" s="50"/>
      <c r="VCD87" s="50"/>
      <c r="VCE87" s="50"/>
      <c r="VCF87" s="50"/>
      <c r="VCG87" s="50"/>
      <c r="VCH87" s="50"/>
      <c r="VCI87" s="50"/>
      <c r="VCJ87" s="50"/>
      <c r="VCK87" s="50"/>
      <c r="VCL87" s="50"/>
      <c r="VCM87" s="50"/>
      <c r="VCN87" s="50"/>
      <c r="VCO87" s="50"/>
      <c r="VCP87" s="50"/>
      <c r="VCQ87" s="50"/>
      <c r="VCR87" s="50"/>
      <c r="VCS87" s="50"/>
      <c r="VCT87" s="50"/>
      <c r="VCU87" s="50"/>
      <c r="VCV87" s="50"/>
      <c r="VCW87" s="50"/>
      <c r="VCX87" s="50"/>
      <c r="VCY87" s="50"/>
      <c r="VCZ87" s="50"/>
      <c r="VDA87" s="50"/>
      <c r="VDB87" s="50"/>
      <c r="VDC87" s="50"/>
      <c r="VDD87" s="50"/>
      <c r="VDE87" s="50"/>
      <c r="VDF87" s="50"/>
      <c r="VDG87" s="50"/>
      <c r="VDH87" s="50"/>
      <c r="VDI87" s="50"/>
      <c r="VDJ87" s="50"/>
      <c r="VDK87" s="50"/>
      <c r="VDL87" s="50"/>
      <c r="VDM87" s="50"/>
      <c r="VDN87" s="50"/>
      <c r="VDO87" s="50"/>
      <c r="VDP87" s="50"/>
      <c r="VDQ87" s="50"/>
      <c r="VDR87" s="50"/>
      <c r="VDS87" s="50"/>
      <c r="VDT87" s="50"/>
      <c r="VDU87" s="50"/>
      <c r="VDV87" s="50"/>
      <c r="VDW87" s="50"/>
      <c r="VDX87" s="50"/>
      <c r="VDY87" s="50"/>
      <c r="VDZ87" s="50"/>
      <c r="VEA87" s="50"/>
      <c r="VEB87" s="50"/>
      <c r="VEC87" s="50"/>
      <c r="VED87" s="50"/>
      <c r="VEE87" s="50"/>
      <c r="VEF87" s="50"/>
      <c r="VEG87" s="50"/>
      <c r="VEH87" s="50"/>
      <c r="VEI87" s="50"/>
      <c r="VEJ87" s="50"/>
      <c r="VEK87" s="50"/>
      <c r="VEL87" s="50"/>
      <c r="VEM87" s="50"/>
      <c r="VEN87" s="50"/>
      <c r="VEO87" s="50"/>
      <c r="VEP87" s="50"/>
      <c r="VEQ87" s="50"/>
      <c r="VER87" s="50"/>
      <c r="VES87" s="50"/>
      <c r="VET87" s="50"/>
      <c r="VEU87" s="50"/>
      <c r="VEV87" s="50"/>
      <c r="VEW87" s="50"/>
      <c r="VEX87" s="50"/>
      <c r="VEY87" s="50"/>
      <c r="VEZ87" s="50"/>
      <c r="VFA87" s="50"/>
      <c r="VFB87" s="50"/>
      <c r="VFC87" s="50"/>
      <c r="VFD87" s="50"/>
      <c r="VFE87" s="50"/>
      <c r="VFF87" s="50"/>
      <c r="VFG87" s="50"/>
      <c r="VFH87" s="50"/>
      <c r="VFI87" s="50"/>
      <c r="VFJ87" s="50"/>
      <c r="VFK87" s="50"/>
      <c r="VFL87" s="50"/>
      <c r="VFM87" s="50"/>
      <c r="VFN87" s="50"/>
      <c r="VFO87" s="50"/>
      <c r="VFP87" s="50"/>
      <c r="VFQ87" s="50"/>
      <c r="VFR87" s="50"/>
      <c r="VFS87" s="50"/>
      <c r="VFT87" s="50"/>
      <c r="VFU87" s="50"/>
      <c r="VFV87" s="50"/>
      <c r="VFW87" s="50"/>
      <c r="VFX87" s="50"/>
      <c r="VFY87" s="50"/>
      <c r="VFZ87" s="50"/>
      <c r="VGA87" s="50"/>
      <c r="VGB87" s="50"/>
      <c r="VGC87" s="50"/>
      <c r="VGD87" s="50"/>
      <c r="VGE87" s="50"/>
      <c r="VGF87" s="50"/>
      <c r="VGG87" s="50"/>
      <c r="VGH87" s="50"/>
      <c r="VGI87" s="50"/>
      <c r="VGJ87" s="50"/>
      <c r="VGK87" s="50"/>
      <c r="VGL87" s="50"/>
      <c r="VGM87" s="50"/>
      <c r="VGN87" s="50"/>
      <c r="VGO87" s="50"/>
      <c r="VGP87" s="50"/>
      <c r="VGQ87" s="50"/>
      <c r="VGR87" s="50"/>
      <c r="VGS87" s="50"/>
      <c r="VGT87" s="50"/>
      <c r="VGU87" s="50"/>
      <c r="VGV87" s="50"/>
      <c r="VGW87" s="50"/>
      <c r="VGX87" s="50"/>
      <c r="VGY87" s="50"/>
      <c r="VGZ87" s="50"/>
      <c r="VHA87" s="50"/>
      <c r="VHB87" s="50"/>
      <c r="VHC87" s="50"/>
      <c r="VHD87" s="50"/>
      <c r="VHE87" s="50"/>
      <c r="VHF87" s="50"/>
      <c r="VHG87" s="50"/>
      <c r="VHH87" s="50"/>
      <c r="VHI87" s="50"/>
      <c r="VHJ87" s="50"/>
      <c r="VHK87" s="50"/>
      <c r="VHL87" s="50"/>
      <c r="VHM87" s="50"/>
      <c r="VHN87" s="50"/>
      <c r="VHO87" s="50"/>
      <c r="VHP87" s="50"/>
      <c r="VHQ87" s="50"/>
      <c r="VHR87" s="50"/>
      <c r="VHS87" s="50"/>
      <c r="VHT87" s="50"/>
      <c r="VHU87" s="50"/>
      <c r="VHV87" s="50"/>
      <c r="VHW87" s="50"/>
      <c r="VHX87" s="50"/>
      <c r="VHY87" s="50"/>
      <c r="VHZ87" s="50"/>
      <c r="VIA87" s="50"/>
      <c r="VIB87" s="50"/>
      <c r="VIC87" s="50"/>
      <c r="VID87" s="50"/>
      <c r="VIE87" s="50"/>
      <c r="VIF87" s="50"/>
      <c r="VIG87" s="50"/>
      <c r="VIH87" s="50"/>
      <c r="VII87" s="50"/>
      <c r="VIJ87" s="50"/>
      <c r="VIK87" s="50"/>
      <c r="VIL87" s="50"/>
      <c r="VIM87" s="50"/>
      <c r="VIN87" s="50"/>
      <c r="VIO87" s="50"/>
      <c r="VIP87" s="50"/>
      <c r="VIQ87" s="50"/>
      <c r="VIR87" s="50"/>
      <c r="VIS87" s="50"/>
      <c r="VIT87" s="50"/>
      <c r="VIU87" s="50"/>
      <c r="VIV87" s="50"/>
      <c r="VIW87" s="50"/>
      <c r="VIX87" s="50"/>
      <c r="VIY87" s="50"/>
      <c r="VIZ87" s="50"/>
      <c r="VJA87" s="50"/>
      <c r="VJB87" s="50"/>
      <c r="VJC87" s="50"/>
      <c r="VJD87" s="50"/>
      <c r="VJE87" s="50"/>
      <c r="VJF87" s="50"/>
      <c r="VJG87" s="50"/>
      <c r="VJH87" s="50"/>
      <c r="VJI87" s="50"/>
      <c r="VJJ87" s="50"/>
      <c r="VJK87" s="50"/>
      <c r="VJL87" s="50"/>
      <c r="VJM87" s="50"/>
      <c r="VJN87" s="50"/>
      <c r="VJO87" s="50"/>
      <c r="VJP87" s="50"/>
      <c r="VJQ87" s="50"/>
      <c r="VJR87" s="50"/>
      <c r="VJS87" s="50"/>
      <c r="VJT87" s="50"/>
      <c r="VJU87" s="50"/>
      <c r="VJV87" s="50"/>
      <c r="VJW87" s="50"/>
      <c r="VJX87" s="50"/>
      <c r="VJY87" s="50"/>
      <c r="VJZ87" s="50"/>
      <c r="VKA87" s="50"/>
      <c r="VKB87" s="50"/>
      <c r="VKC87" s="50"/>
      <c r="VKD87" s="50"/>
      <c r="VKE87" s="50"/>
      <c r="VKF87" s="50"/>
      <c r="VKG87" s="50"/>
      <c r="VKH87" s="50"/>
      <c r="VKI87" s="50"/>
      <c r="VKJ87" s="50"/>
      <c r="VKK87" s="50"/>
      <c r="VKL87" s="50"/>
      <c r="VKM87" s="50"/>
      <c r="VKN87" s="50"/>
      <c r="VKO87" s="50"/>
      <c r="VKP87" s="50"/>
      <c r="VKQ87" s="50"/>
      <c r="VKR87" s="50"/>
      <c r="VKS87" s="50"/>
      <c r="VKT87" s="50"/>
      <c r="VKU87" s="50"/>
      <c r="VKV87" s="50"/>
      <c r="VKW87" s="50"/>
      <c r="VKX87" s="50"/>
      <c r="VKY87" s="50"/>
      <c r="VKZ87" s="50"/>
      <c r="VLA87" s="50"/>
      <c r="VLB87" s="50"/>
      <c r="VLC87" s="50"/>
      <c r="VLD87" s="50"/>
      <c r="VLE87" s="50"/>
      <c r="VLF87" s="50"/>
      <c r="VLG87" s="50"/>
      <c r="VLH87" s="50"/>
      <c r="VLI87" s="50"/>
      <c r="VLJ87" s="50"/>
      <c r="VLK87" s="50"/>
      <c r="VLL87" s="50"/>
      <c r="VLM87" s="50"/>
      <c r="VLN87" s="50"/>
      <c r="VLO87" s="50"/>
      <c r="VLP87" s="50"/>
      <c r="VLQ87" s="50"/>
      <c r="VLR87" s="50"/>
      <c r="VLS87" s="50"/>
      <c r="VLT87" s="50"/>
      <c r="VLU87" s="50"/>
      <c r="VLV87" s="50"/>
      <c r="VLW87" s="50"/>
      <c r="VLX87" s="50"/>
      <c r="VLY87" s="50"/>
      <c r="VLZ87" s="50"/>
      <c r="VMA87" s="50"/>
      <c r="VMB87" s="50"/>
      <c r="VMC87" s="50"/>
      <c r="VMD87" s="50"/>
      <c r="VME87" s="50"/>
      <c r="VMF87" s="50"/>
      <c r="VMG87" s="50"/>
      <c r="VMH87" s="50"/>
      <c r="VMI87" s="50"/>
      <c r="VMJ87" s="50"/>
      <c r="VMK87" s="50"/>
      <c r="VML87" s="50"/>
      <c r="VMM87" s="50"/>
      <c r="VMN87" s="50"/>
      <c r="VMO87" s="50"/>
      <c r="VMP87" s="50"/>
      <c r="VMQ87" s="50"/>
      <c r="VMR87" s="50"/>
      <c r="VMS87" s="50"/>
      <c r="VMT87" s="50"/>
      <c r="VMU87" s="50"/>
      <c r="VMV87" s="50"/>
      <c r="VMW87" s="50"/>
      <c r="VMX87" s="50"/>
      <c r="VMY87" s="50"/>
      <c r="VMZ87" s="50"/>
      <c r="VNA87" s="50"/>
      <c r="VNB87" s="50"/>
      <c r="VNC87" s="50"/>
      <c r="VND87" s="50"/>
      <c r="VNE87" s="50"/>
      <c r="VNF87" s="50"/>
      <c r="VNG87" s="50"/>
      <c r="VNH87" s="50"/>
      <c r="VNI87" s="50"/>
      <c r="VNJ87" s="50"/>
      <c r="VNK87" s="50"/>
      <c r="VNL87" s="50"/>
      <c r="VNM87" s="50"/>
      <c r="VNN87" s="50"/>
      <c r="VNO87" s="50"/>
      <c r="VNP87" s="50"/>
      <c r="VNQ87" s="50"/>
      <c r="VNR87" s="50"/>
      <c r="VNS87" s="50"/>
      <c r="VNT87" s="50"/>
      <c r="VNU87" s="50"/>
      <c r="VNV87" s="50"/>
      <c r="VNW87" s="50"/>
      <c r="VNX87" s="50"/>
      <c r="VNY87" s="50"/>
      <c r="VNZ87" s="50"/>
      <c r="VOA87" s="50"/>
      <c r="VOB87" s="50"/>
      <c r="VOC87" s="50"/>
      <c r="VOD87" s="50"/>
      <c r="VOE87" s="50"/>
      <c r="VOF87" s="50"/>
      <c r="VOG87" s="50"/>
      <c r="VOH87" s="50"/>
      <c r="VOI87" s="50"/>
      <c r="VOJ87" s="50"/>
      <c r="VOK87" s="50"/>
      <c r="VOL87" s="50"/>
      <c r="VOM87" s="50"/>
      <c r="VON87" s="50"/>
      <c r="VOO87" s="50"/>
      <c r="VOP87" s="50"/>
      <c r="VOQ87" s="50"/>
      <c r="VOR87" s="50"/>
      <c r="VOS87" s="50"/>
      <c r="VOT87" s="50"/>
      <c r="VOU87" s="50"/>
      <c r="VOV87" s="50"/>
      <c r="VOW87" s="50"/>
      <c r="VOX87" s="50"/>
      <c r="VOY87" s="50"/>
      <c r="VOZ87" s="50"/>
      <c r="VPA87" s="50"/>
      <c r="VPB87" s="50"/>
      <c r="VPC87" s="50"/>
      <c r="VPD87" s="50"/>
      <c r="VPE87" s="50"/>
      <c r="VPF87" s="50"/>
      <c r="VPG87" s="50"/>
      <c r="VPH87" s="50"/>
      <c r="VPI87" s="50"/>
      <c r="VPJ87" s="50"/>
      <c r="VPK87" s="50"/>
      <c r="VPL87" s="50"/>
      <c r="VPM87" s="50"/>
      <c r="VPN87" s="50"/>
      <c r="VPO87" s="50"/>
      <c r="VPP87" s="50"/>
      <c r="VPQ87" s="50"/>
      <c r="VPR87" s="50"/>
      <c r="VPS87" s="50"/>
      <c r="VPT87" s="50"/>
      <c r="VPU87" s="50"/>
      <c r="VPV87" s="50"/>
      <c r="VPW87" s="50"/>
      <c r="VPX87" s="50"/>
      <c r="VPY87" s="50"/>
      <c r="VPZ87" s="50"/>
      <c r="VQA87" s="50"/>
      <c r="VQB87" s="50"/>
      <c r="VQC87" s="50"/>
      <c r="VQD87" s="50"/>
      <c r="VQE87" s="50"/>
      <c r="VQF87" s="50"/>
      <c r="VQG87" s="50"/>
      <c r="VQH87" s="50"/>
      <c r="VQI87" s="50"/>
      <c r="VQJ87" s="50"/>
      <c r="VQK87" s="50"/>
      <c r="VQL87" s="50"/>
      <c r="VQM87" s="50"/>
      <c r="VQN87" s="50"/>
      <c r="VQO87" s="50"/>
      <c r="VQP87" s="50"/>
      <c r="VQQ87" s="50"/>
      <c r="VQR87" s="50"/>
      <c r="VQS87" s="50"/>
      <c r="VQT87" s="50"/>
      <c r="VQU87" s="50"/>
      <c r="VQV87" s="50"/>
      <c r="VQW87" s="50"/>
      <c r="VQX87" s="50"/>
      <c r="VQY87" s="50"/>
      <c r="VQZ87" s="50"/>
      <c r="VRA87" s="50"/>
      <c r="VRB87" s="50"/>
      <c r="VRC87" s="50"/>
      <c r="VRD87" s="50"/>
      <c r="VRE87" s="50"/>
      <c r="VRF87" s="50"/>
      <c r="VRG87" s="50"/>
      <c r="VRH87" s="50"/>
      <c r="VRI87" s="50"/>
      <c r="VRJ87" s="50"/>
      <c r="VRK87" s="50"/>
      <c r="VRL87" s="50"/>
      <c r="VRM87" s="50"/>
      <c r="VRN87" s="50"/>
      <c r="VRO87" s="50"/>
      <c r="VRP87" s="50"/>
      <c r="VRQ87" s="50"/>
      <c r="VRR87" s="50"/>
      <c r="VRS87" s="50"/>
      <c r="VRT87" s="50"/>
      <c r="VRU87" s="50"/>
      <c r="VRV87" s="50"/>
      <c r="VRW87" s="50"/>
      <c r="VRX87" s="50"/>
      <c r="VRY87" s="50"/>
      <c r="VRZ87" s="50"/>
      <c r="VSA87" s="50"/>
      <c r="VSB87" s="50"/>
      <c r="VSC87" s="50"/>
      <c r="VSD87" s="50"/>
      <c r="VSE87" s="50"/>
      <c r="VSF87" s="50"/>
      <c r="VSG87" s="50"/>
      <c r="VSH87" s="50"/>
      <c r="VSI87" s="50"/>
      <c r="VSJ87" s="50"/>
      <c r="VSK87" s="50"/>
      <c r="VSL87" s="50"/>
      <c r="VSM87" s="50"/>
      <c r="VSN87" s="50"/>
      <c r="VSO87" s="50"/>
      <c r="VSP87" s="50"/>
      <c r="VSQ87" s="50"/>
      <c r="VSR87" s="50"/>
      <c r="VSS87" s="50"/>
      <c r="VST87" s="50"/>
      <c r="VSU87" s="50"/>
      <c r="VSV87" s="50"/>
      <c r="VSW87" s="50"/>
      <c r="VSX87" s="50"/>
      <c r="VSY87" s="50"/>
      <c r="VSZ87" s="50"/>
      <c r="VTA87" s="50"/>
      <c r="VTB87" s="50"/>
      <c r="VTC87" s="50"/>
      <c r="VTD87" s="50"/>
      <c r="VTE87" s="50"/>
      <c r="VTF87" s="50"/>
      <c r="VTG87" s="50"/>
      <c r="VTH87" s="50"/>
      <c r="VTI87" s="50"/>
      <c r="VTJ87" s="50"/>
      <c r="VTK87" s="50"/>
      <c r="VTL87" s="50"/>
      <c r="VTM87" s="50"/>
      <c r="VTN87" s="50"/>
      <c r="VTO87" s="50"/>
      <c r="VTP87" s="50"/>
      <c r="VTQ87" s="50"/>
      <c r="VTR87" s="50"/>
      <c r="VTS87" s="50"/>
      <c r="VTT87" s="50"/>
      <c r="VTU87" s="50"/>
      <c r="VTV87" s="50"/>
      <c r="VTW87" s="50"/>
      <c r="VTX87" s="50"/>
      <c r="VTY87" s="50"/>
      <c r="VTZ87" s="50"/>
      <c r="VUA87" s="50"/>
      <c r="VUB87" s="50"/>
      <c r="VUC87" s="50"/>
      <c r="VUD87" s="50"/>
      <c r="VUE87" s="50"/>
      <c r="VUF87" s="50"/>
      <c r="VUG87" s="50"/>
      <c r="VUH87" s="50"/>
      <c r="VUI87" s="50"/>
      <c r="VUJ87" s="50"/>
      <c r="VUK87" s="50"/>
      <c r="VUL87" s="50"/>
      <c r="VUM87" s="50"/>
      <c r="VUN87" s="50"/>
      <c r="VUO87" s="50"/>
      <c r="VUP87" s="50"/>
      <c r="VUQ87" s="50"/>
      <c r="VUR87" s="50"/>
      <c r="VUS87" s="50"/>
      <c r="VUT87" s="50"/>
      <c r="VUU87" s="50"/>
      <c r="VUV87" s="50"/>
      <c r="VUW87" s="50"/>
      <c r="VUX87" s="50"/>
      <c r="VUY87" s="50"/>
      <c r="VUZ87" s="50"/>
      <c r="VVA87" s="50"/>
      <c r="VVB87" s="50"/>
      <c r="VVC87" s="50"/>
      <c r="VVD87" s="50"/>
      <c r="VVE87" s="50"/>
      <c r="VVF87" s="50"/>
      <c r="VVG87" s="50"/>
      <c r="VVH87" s="50"/>
      <c r="VVI87" s="50"/>
      <c r="VVJ87" s="50"/>
      <c r="VVK87" s="50"/>
      <c r="VVL87" s="50"/>
      <c r="VVM87" s="50"/>
      <c r="VVN87" s="50"/>
      <c r="VVO87" s="50"/>
      <c r="VVP87" s="50"/>
      <c r="VVQ87" s="50"/>
      <c r="VVR87" s="50"/>
      <c r="VVS87" s="50"/>
      <c r="VVT87" s="50"/>
      <c r="VVU87" s="50"/>
      <c r="VVV87" s="50"/>
      <c r="VVW87" s="50"/>
      <c r="VVX87" s="50"/>
      <c r="VVY87" s="50"/>
      <c r="VVZ87" s="50"/>
      <c r="VWA87" s="50"/>
      <c r="VWB87" s="50"/>
      <c r="VWC87" s="50"/>
      <c r="VWD87" s="50"/>
      <c r="VWE87" s="50"/>
      <c r="VWF87" s="50"/>
      <c r="VWG87" s="50"/>
      <c r="VWH87" s="50"/>
      <c r="VWI87" s="50"/>
      <c r="VWJ87" s="50"/>
      <c r="VWK87" s="50"/>
      <c r="VWL87" s="50"/>
      <c r="VWM87" s="50"/>
      <c r="VWN87" s="50"/>
      <c r="VWO87" s="50"/>
      <c r="VWP87" s="50"/>
      <c r="VWQ87" s="50"/>
      <c r="VWR87" s="50"/>
      <c r="VWS87" s="50"/>
      <c r="VWT87" s="50"/>
      <c r="VWU87" s="50"/>
      <c r="VWV87" s="50"/>
      <c r="VWW87" s="50"/>
      <c r="VWX87" s="50"/>
      <c r="VWY87" s="50"/>
      <c r="VWZ87" s="50"/>
      <c r="VXA87" s="50"/>
      <c r="VXB87" s="50"/>
      <c r="VXC87" s="50"/>
      <c r="VXD87" s="50"/>
      <c r="VXE87" s="50"/>
      <c r="VXF87" s="50"/>
      <c r="VXG87" s="50"/>
      <c r="VXH87" s="50"/>
      <c r="VXI87" s="50"/>
      <c r="VXJ87" s="50"/>
      <c r="VXK87" s="50"/>
      <c r="VXL87" s="50"/>
      <c r="VXM87" s="50"/>
      <c r="VXN87" s="50"/>
      <c r="VXO87" s="50"/>
      <c r="VXP87" s="50"/>
      <c r="VXQ87" s="50"/>
      <c r="VXR87" s="50"/>
      <c r="VXS87" s="50"/>
      <c r="VXT87" s="50"/>
      <c r="VXU87" s="50"/>
      <c r="VXV87" s="50"/>
      <c r="VXW87" s="50"/>
      <c r="VXX87" s="50"/>
      <c r="VXY87" s="50"/>
      <c r="VXZ87" s="50"/>
      <c r="VYA87" s="50"/>
      <c r="VYB87" s="50"/>
      <c r="VYC87" s="50"/>
      <c r="VYD87" s="50"/>
      <c r="VYE87" s="50"/>
      <c r="VYF87" s="50"/>
      <c r="VYG87" s="50"/>
      <c r="VYH87" s="50"/>
      <c r="VYI87" s="50"/>
      <c r="VYJ87" s="50"/>
      <c r="VYK87" s="50"/>
      <c r="VYL87" s="50"/>
      <c r="VYM87" s="50"/>
      <c r="VYN87" s="50"/>
      <c r="VYO87" s="50"/>
      <c r="VYP87" s="50"/>
      <c r="VYQ87" s="50"/>
      <c r="VYR87" s="50"/>
      <c r="VYS87" s="50"/>
      <c r="VYT87" s="50"/>
      <c r="VYU87" s="50"/>
      <c r="VYV87" s="50"/>
      <c r="VYW87" s="50"/>
      <c r="VYX87" s="50"/>
      <c r="VYY87" s="50"/>
      <c r="VYZ87" s="50"/>
      <c r="VZA87" s="50"/>
      <c r="VZB87" s="50"/>
      <c r="VZC87" s="50"/>
      <c r="VZD87" s="50"/>
      <c r="VZE87" s="50"/>
      <c r="VZF87" s="50"/>
      <c r="VZG87" s="50"/>
      <c r="VZH87" s="50"/>
      <c r="VZI87" s="50"/>
      <c r="VZJ87" s="50"/>
      <c r="VZK87" s="50"/>
      <c r="VZL87" s="50"/>
      <c r="VZM87" s="50"/>
      <c r="VZN87" s="50"/>
      <c r="VZO87" s="50"/>
      <c r="VZP87" s="50"/>
      <c r="VZQ87" s="50"/>
      <c r="VZR87" s="50"/>
      <c r="VZS87" s="50"/>
      <c r="VZT87" s="50"/>
      <c r="VZU87" s="50"/>
      <c r="VZV87" s="50"/>
      <c r="VZW87" s="50"/>
      <c r="VZX87" s="50"/>
      <c r="VZY87" s="50"/>
      <c r="VZZ87" s="50"/>
      <c r="WAA87" s="50"/>
      <c r="WAB87" s="50"/>
      <c r="WAC87" s="50"/>
      <c r="WAD87" s="50"/>
      <c r="WAE87" s="50"/>
      <c r="WAF87" s="50"/>
      <c r="WAG87" s="50"/>
      <c r="WAH87" s="50"/>
      <c r="WAI87" s="50"/>
      <c r="WAJ87" s="50"/>
      <c r="WAK87" s="50"/>
      <c r="WAL87" s="50"/>
      <c r="WAM87" s="50"/>
      <c r="WAN87" s="50"/>
      <c r="WAO87" s="50"/>
      <c r="WAP87" s="50"/>
      <c r="WAQ87" s="50"/>
      <c r="WAR87" s="50"/>
      <c r="WAS87" s="50"/>
      <c r="WAT87" s="50"/>
      <c r="WAU87" s="50"/>
      <c r="WAV87" s="50"/>
      <c r="WAW87" s="50"/>
      <c r="WAX87" s="50"/>
      <c r="WAY87" s="50"/>
      <c r="WAZ87" s="50"/>
      <c r="WBA87" s="50"/>
      <c r="WBB87" s="50"/>
      <c r="WBC87" s="50"/>
      <c r="WBD87" s="50"/>
      <c r="WBE87" s="50"/>
      <c r="WBF87" s="50"/>
      <c r="WBG87" s="50"/>
      <c r="WBH87" s="50"/>
      <c r="WBI87" s="50"/>
      <c r="WBJ87" s="50"/>
      <c r="WBK87" s="50"/>
      <c r="WBL87" s="50"/>
      <c r="WBM87" s="50"/>
      <c r="WBN87" s="50"/>
      <c r="WBO87" s="50"/>
      <c r="WBP87" s="50"/>
      <c r="WBQ87" s="50"/>
      <c r="WBR87" s="50"/>
      <c r="WBS87" s="50"/>
      <c r="WBT87" s="50"/>
      <c r="WBU87" s="50"/>
      <c r="WBV87" s="50"/>
      <c r="WBW87" s="50"/>
      <c r="WBX87" s="50"/>
      <c r="WBY87" s="50"/>
      <c r="WBZ87" s="50"/>
      <c r="WCA87" s="50"/>
      <c r="WCB87" s="50"/>
      <c r="WCC87" s="50"/>
      <c r="WCD87" s="50"/>
      <c r="WCE87" s="50"/>
      <c r="WCF87" s="50"/>
      <c r="WCG87" s="50"/>
      <c r="WCH87" s="50"/>
      <c r="WCI87" s="50"/>
      <c r="WCJ87" s="50"/>
      <c r="WCK87" s="50"/>
      <c r="WCL87" s="50"/>
      <c r="WCM87" s="50"/>
      <c r="WCN87" s="50"/>
      <c r="WCO87" s="50"/>
      <c r="WCP87" s="50"/>
      <c r="WCQ87" s="50"/>
      <c r="WCR87" s="50"/>
      <c r="WCS87" s="50"/>
      <c r="WCT87" s="50"/>
      <c r="WCU87" s="50"/>
      <c r="WCV87" s="50"/>
      <c r="WCW87" s="50"/>
      <c r="WCX87" s="50"/>
      <c r="WCY87" s="50"/>
      <c r="WCZ87" s="50"/>
      <c r="WDA87" s="50"/>
      <c r="WDB87" s="50"/>
      <c r="WDC87" s="50"/>
      <c r="WDD87" s="50"/>
      <c r="WDE87" s="50"/>
      <c r="WDF87" s="50"/>
      <c r="WDG87" s="50"/>
      <c r="WDH87" s="50"/>
      <c r="WDI87" s="50"/>
      <c r="WDJ87" s="50"/>
      <c r="WDK87" s="50"/>
      <c r="WDL87" s="50"/>
      <c r="WDM87" s="50"/>
      <c r="WDN87" s="50"/>
      <c r="WDO87" s="50"/>
      <c r="WDP87" s="50"/>
      <c r="WDQ87" s="50"/>
      <c r="WDR87" s="50"/>
      <c r="WDS87" s="50"/>
      <c r="WDT87" s="50"/>
      <c r="WDU87" s="50"/>
      <c r="WDV87" s="50"/>
      <c r="WDW87" s="50"/>
      <c r="WDX87" s="50"/>
      <c r="WDY87" s="50"/>
      <c r="WDZ87" s="50"/>
      <c r="WEA87" s="50"/>
      <c r="WEB87" s="50"/>
      <c r="WEC87" s="50"/>
      <c r="WED87" s="50"/>
      <c r="WEE87" s="50"/>
      <c r="WEF87" s="50"/>
      <c r="WEG87" s="50"/>
      <c r="WEH87" s="50"/>
      <c r="WEI87" s="50"/>
      <c r="WEJ87" s="50"/>
      <c r="WEK87" s="50"/>
      <c r="WEL87" s="50"/>
      <c r="WEM87" s="50"/>
      <c r="WEN87" s="50"/>
      <c r="WEO87" s="50"/>
      <c r="WEP87" s="50"/>
      <c r="WEQ87" s="50"/>
      <c r="WER87" s="50"/>
      <c r="WES87" s="50"/>
      <c r="WET87" s="50"/>
      <c r="WEU87" s="50"/>
      <c r="WEV87" s="50"/>
      <c r="WEW87" s="50"/>
      <c r="WEX87" s="50"/>
      <c r="WEY87" s="50"/>
      <c r="WEZ87" s="50"/>
      <c r="WFA87" s="50"/>
      <c r="WFB87" s="50"/>
      <c r="WFC87" s="50"/>
      <c r="WFD87" s="50"/>
      <c r="WFE87" s="50"/>
      <c r="WFF87" s="50"/>
      <c r="WFG87" s="50"/>
      <c r="WFH87" s="50"/>
      <c r="WFI87" s="50"/>
      <c r="WFJ87" s="50"/>
      <c r="WFK87" s="50"/>
      <c r="WFL87" s="50"/>
      <c r="WFM87" s="50"/>
      <c r="WFN87" s="50"/>
      <c r="WFO87" s="50"/>
      <c r="WFP87" s="50"/>
      <c r="WFQ87" s="50"/>
      <c r="WFR87" s="50"/>
      <c r="WFS87" s="50"/>
      <c r="WFT87" s="50"/>
      <c r="WFU87" s="50"/>
      <c r="WFV87" s="50"/>
      <c r="WFW87" s="50"/>
      <c r="WFX87" s="50"/>
      <c r="WFY87" s="50"/>
      <c r="WFZ87" s="50"/>
      <c r="WGA87" s="50"/>
      <c r="WGB87" s="50"/>
      <c r="WGC87" s="50"/>
      <c r="WGD87" s="50"/>
      <c r="WGE87" s="50"/>
      <c r="WGF87" s="50"/>
      <c r="WGG87" s="50"/>
      <c r="WGH87" s="50"/>
      <c r="WGI87" s="50"/>
      <c r="WGJ87" s="50"/>
      <c r="WGK87" s="50"/>
      <c r="WGL87" s="50"/>
      <c r="WGM87" s="50"/>
      <c r="WGN87" s="50"/>
      <c r="WGO87" s="50"/>
      <c r="WGP87" s="50"/>
      <c r="WGQ87" s="50"/>
      <c r="WGR87" s="50"/>
      <c r="WGS87" s="50"/>
      <c r="WGT87" s="50"/>
      <c r="WGU87" s="50"/>
      <c r="WGV87" s="50"/>
      <c r="WGW87" s="50"/>
      <c r="WGX87" s="50"/>
      <c r="WGY87" s="50"/>
      <c r="WGZ87" s="50"/>
      <c r="WHA87" s="50"/>
      <c r="WHB87" s="50"/>
      <c r="WHC87" s="50"/>
      <c r="WHD87" s="50"/>
      <c r="WHE87" s="50"/>
      <c r="WHF87" s="50"/>
      <c r="WHG87" s="50"/>
      <c r="WHH87" s="50"/>
      <c r="WHI87" s="50"/>
      <c r="WHJ87" s="50"/>
      <c r="WHK87" s="50"/>
      <c r="WHL87" s="50"/>
      <c r="WHM87" s="50"/>
      <c r="WHN87" s="50"/>
      <c r="WHO87" s="50"/>
      <c r="WHP87" s="50"/>
      <c r="WHQ87" s="50"/>
      <c r="WHR87" s="50"/>
      <c r="WHS87" s="50"/>
      <c r="WHT87" s="50"/>
      <c r="WHU87" s="50"/>
      <c r="WHV87" s="50"/>
      <c r="WHW87" s="50"/>
      <c r="WHX87" s="50"/>
      <c r="WHY87" s="50"/>
      <c r="WHZ87" s="50"/>
      <c r="WIA87" s="50"/>
      <c r="WIB87" s="50"/>
      <c r="WIC87" s="50"/>
      <c r="WID87" s="50"/>
      <c r="WIE87" s="50"/>
      <c r="WIF87" s="50"/>
      <c r="WIG87" s="50"/>
      <c r="WIH87" s="50"/>
      <c r="WII87" s="50"/>
      <c r="WIJ87" s="50"/>
      <c r="WIK87" s="50"/>
      <c r="WIL87" s="50"/>
      <c r="WIM87" s="50"/>
      <c r="WIN87" s="50"/>
      <c r="WIO87" s="50"/>
      <c r="WIP87" s="50"/>
      <c r="WIQ87" s="50"/>
      <c r="WIR87" s="50"/>
      <c r="WIS87" s="50"/>
      <c r="WIT87" s="50"/>
      <c r="WIU87" s="50"/>
      <c r="WIV87" s="50"/>
      <c r="WIW87" s="50"/>
      <c r="WIX87" s="50"/>
      <c r="WIY87" s="50"/>
      <c r="WIZ87" s="50"/>
      <c r="WJA87" s="50"/>
      <c r="WJB87" s="50"/>
      <c r="WJC87" s="50"/>
      <c r="WJD87" s="50"/>
      <c r="WJE87" s="50"/>
      <c r="WJF87" s="50"/>
      <c r="WJG87" s="50"/>
      <c r="WJH87" s="50"/>
      <c r="WJI87" s="50"/>
      <c r="WJJ87" s="50"/>
      <c r="WJK87" s="50"/>
      <c r="WJL87" s="50"/>
      <c r="WJM87" s="50"/>
      <c r="WJN87" s="50"/>
      <c r="WJO87" s="50"/>
      <c r="WJP87" s="50"/>
      <c r="WJQ87" s="50"/>
      <c r="WJR87" s="50"/>
      <c r="WJS87" s="50"/>
      <c r="WJT87" s="50"/>
      <c r="WJU87" s="50"/>
      <c r="WJV87" s="50"/>
      <c r="WJW87" s="50"/>
      <c r="WJX87" s="50"/>
      <c r="WJY87" s="50"/>
      <c r="WJZ87" s="50"/>
      <c r="WKA87" s="50"/>
      <c r="WKB87" s="50"/>
      <c r="WKC87" s="50"/>
      <c r="WKD87" s="50"/>
      <c r="WKE87" s="50"/>
      <c r="WKF87" s="50"/>
      <c r="WKG87" s="50"/>
      <c r="WKH87" s="50"/>
      <c r="WKI87" s="50"/>
      <c r="WKJ87" s="50"/>
      <c r="WKK87" s="50"/>
      <c r="WKL87" s="50"/>
      <c r="WKM87" s="50"/>
      <c r="WKN87" s="50"/>
      <c r="WKO87" s="50"/>
      <c r="WKP87" s="50"/>
      <c r="WKQ87" s="50"/>
      <c r="WKR87" s="50"/>
      <c r="WKS87" s="50"/>
      <c r="WKT87" s="50"/>
      <c r="WKU87" s="50"/>
      <c r="WKV87" s="50"/>
      <c r="WKW87" s="50"/>
      <c r="WKX87" s="50"/>
      <c r="WKY87" s="50"/>
      <c r="WKZ87" s="50"/>
      <c r="WLA87" s="50"/>
      <c r="WLB87" s="50"/>
      <c r="WLC87" s="50"/>
      <c r="WLD87" s="50"/>
      <c r="WLE87" s="50"/>
      <c r="WLF87" s="50"/>
      <c r="WLG87" s="50"/>
      <c r="WLH87" s="50"/>
      <c r="WLI87" s="50"/>
      <c r="WLJ87" s="50"/>
      <c r="WLK87" s="50"/>
      <c r="WLL87" s="50"/>
      <c r="WLM87" s="50"/>
      <c r="WLN87" s="50"/>
      <c r="WLO87" s="50"/>
      <c r="WLP87" s="50"/>
      <c r="WLQ87" s="50"/>
      <c r="WLR87" s="50"/>
      <c r="WLS87" s="50"/>
      <c r="WLT87" s="50"/>
      <c r="WLU87" s="50"/>
      <c r="WLV87" s="50"/>
      <c r="WLW87" s="50"/>
      <c r="WLX87" s="50"/>
      <c r="WLY87" s="50"/>
      <c r="WLZ87" s="50"/>
      <c r="WMA87" s="50"/>
      <c r="WMB87" s="50"/>
      <c r="WMC87" s="50"/>
      <c r="WMD87" s="50"/>
      <c r="WME87" s="50"/>
      <c r="WMF87" s="50"/>
      <c r="WMG87" s="50"/>
      <c r="WMH87" s="50"/>
      <c r="WMI87" s="50"/>
      <c r="WMJ87" s="50"/>
      <c r="WMK87" s="50"/>
      <c r="WML87" s="50"/>
      <c r="WMM87" s="50"/>
      <c r="WMN87" s="50"/>
      <c r="WMO87" s="50"/>
      <c r="WMP87" s="50"/>
      <c r="WMQ87" s="50"/>
      <c r="WMR87" s="50"/>
      <c r="WMS87" s="50"/>
      <c r="WMT87" s="50"/>
      <c r="WMU87" s="50"/>
      <c r="WMV87" s="50"/>
      <c r="WMW87" s="50"/>
      <c r="WMX87" s="50"/>
      <c r="WMY87" s="50"/>
      <c r="WMZ87" s="50"/>
      <c r="WNA87" s="50"/>
      <c r="WNB87" s="50"/>
      <c r="WNC87" s="50"/>
      <c r="WND87" s="50"/>
      <c r="WNE87" s="50"/>
      <c r="WNF87" s="50"/>
      <c r="WNG87" s="50"/>
      <c r="WNH87" s="50"/>
      <c r="WNI87" s="50"/>
      <c r="WNJ87" s="50"/>
      <c r="WNK87" s="50"/>
      <c r="WNL87" s="50"/>
      <c r="WNM87" s="50"/>
      <c r="WNN87" s="50"/>
      <c r="WNO87" s="50"/>
      <c r="WNP87" s="50"/>
      <c r="WNQ87" s="50"/>
      <c r="WNR87" s="50"/>
      <c r="WNS87" s="50"/>
      <c r="WNT87" s="50"/>
      <c r="WNU87" s="50"/>
      <c r="WNV87" s="50"/>
      <c r="WNW87" s="50"/>
      <c r="WNX87" s="50"/>
      <c r="WNY87" s="50"/>
      <c r="WNZ87" s="50"/>
      <c r="WOA87" s="50"/>
      <c r="WOB87" s="50"/>
      <c r="WOC87" s="50"/>
      <c r="WOD87" s="50"/>
      <c r="WOE87" s="50"/>
      <c r="WOF87" s="50"/>
      <c r="WOG87" s="50"/>
      <c r="WOH87" s="50"/>
      <c r="WOI87" s="50"/>
      <c r="WOJ87" s="50"/>
      <c r="WOK87" s="50"/>
      <c r="WOL87" s="50"/>
      <c r="WOM87" s="50"/>
      <c r="WON87" s="50"/>
      <c r="WOO87" s="50"/>
      <c r="WOP87" s="50"/>
      <c r="WOQ87" s="50"/>
      <c r="WOR87" s="50"/>
      <c r="WOS87" s="50"/>
      <c r="WOT87" s="50"/>
      <c r="WOU87" s="50"/>
      <c r="WOV87" s="50"/>
      <c r="WOW87" s="50"/>
      <c r="WOX87" s="50"/>
      <c r="WOY87" s="50"/>
      <c r="WOZ87" s="50"/>
      <c r="WPA87" s="50"/>
      <c r="WPB87" s="50"/>
      <c r="WPC87" s="50"/>
      <c r="WPD87" s="50"/>
      <c r="WPE87" s="50"/>
      <c r="WPF87" s="50"/>
      <c r="WPG87" s="50"/>
      <c r="WPH87" s="50"/>
      <c r="WPI87" s="50"/>
      <c r="WPJ87" s="50"/>
      <c r="WPK87" s="50"/>
      <c r="WPL87" s="50"/>
      <c r="WPM87" s="50"/>
      <c r="WPN87" s="50"/>
      <c r="WPO87" s="50"/>
      <c r="WPP87" s="50"/>
      <c r="WPQ87" s="50"/>
      <c r="WPR87" s="50"/>
      <c r="WPS87" s="50"/>
      <c r="WPT87" s="50"/>
      <c r="WPU87" s="50"/>
      <c r="WPV87" s="50"/>
      <c r="WPW87" s="50"/>
      <c r="WPX87" s="50"/>
      <c r="WPY87" s="50"/>
      <c r="WPZ87" s="50"/>
      <c r="WQA87" s="50"/>
      <c r="WQB87" s="50"/>
      <c r="WQC87" s="50"/>
      <c r="WQD87" s="50"/>
      <c r="WQE87" s="50"/>
      <c r="WQF87" s="50"/>
      <c r="WQG87" s="50"/>
      <c r="WQH87" s="50"/>
      <c r="WQI87" s="50"/>
      <c r="WQJ87" s="50"/>
      <c r="WQK87" s="50"/>
      <c r="WQL87" s="50"/>
      <c r="WQM87" s="50"/>
      <c r="WQN87" s="50"/>
      <c r="WQO87" s="50"/>
      <c r="WQP87" s="50"/>
      <c r="WQQ87" s="50"/>
      <c r="WQR87" s="50"/>
      <c r="WQS87" s="50"/>
      <c r="WQT87" s="50"/>
      <c r="WQU87" s="50"/>
      <c r="WQV87" s="50"/>
      <c r="WQW87" s="50"/>
      <c r="WQX87" s="50"/>
      <c r="WQY87" s="50"/>
      <c r="WQZ87" s="50"/>
      <c r="WRA87" s="50"/>
      <c r="WRB87" s="50"/>
      <c r="WRC87" s="50"/>
      <c r="WRD87" s="50"/>
      <c r="WRE87" s="50"/>
      <c r="WRF87" s="50"/>
      <c r="WRG87" s="50"/>
      <c r="WRH87" s="50"/>
      <c r="WRI87" s="50"/>
      <c r="WRJ87" s="50"/>
      <c r="WRK87" s="50"/>
      <c r="WRL87" s="50"/>
      <c r="WRM87" s="50"/>
      <c r="WRN87" s="50"/>
      <c r="WRO87" s="50"/>
      <c r="WRP87" s="50"/>
      <c r="WRQ87" s="50"/>
      <c r="WRR87" s="50"/>
      <c r="WRS87" s="50"/>
      <c r="WRT87" s="50"/>
      <c r="WRU87" s="50"/>
      <c r="WRV87" s="50"/>
      <c r="WRW87" s="50"/>
      <c r="WRX87" s="50"/>
      <c r="WRY87" s="50"/>
      <c r="WRZ87" s="50"/>
      <c r="WSA87" s="50"/>
      <c r="WSB87" s="50"/>
      <c r="WSC87" s="50"/>
      <c r="WSD87" s="50"/>
      <c r="WSE87" s="50"/>
      <c r="WSF87" s="50"/>
      <c r="WSG87" s="50"/>
      <c r="WSH87" s="50"/>
      <c r="WSI87" s="50"/>
      <c r="WSJ87" s="50"/>
      <c r="WSK87" s="50"/>
      <c r="WSL87" s="50"/>
      <c r="WSM87" s="50"/>
      <c r="WSN87" s="50"/>
      <c r="WSO87" s="50"/>
      <c r="WSP87" s="50"/>
      <c r="WSQ87" s="50"/>
      <c r="WSR87" s="50"/>
      <c r="WSS87" s="50"/>
      <c r="WST87" s="50"/>
      <c r="WSU87" s="50"/>
      <c r="WSV87" s="50"/>
      <c r="WSW87" s="50"/>
      <c r="WSX87" s="50"/>
      <c r="WSY87" s="50"/>
      <c r="WSZ87" s="50"/>
      <c r="WTA87" s="50"/>
      <c r="WTB87" s="50"/>
      <c r="WTC87" s="50"/>
      <c r="WTD87" s="50"/>
      <c r="WTE87" s="50"/>
      <c r="WTF87" s="50"/>
      <c r="WTG87" s="50"/>
      <c r="WTH87" s="50"/>
      <c r="WTI87" s="50"/>
      <c r="WTJ87" s="50"/>
      <c r="WTK87" s="50"/>
      <c r="WTL87" s="50"/>
      <c r="WTM87" s="50"/>
      <c r="WTN87" s="50"/>
      <c r="WTO87" s="50"/>
      <c r="WTP87" s="50"/>
      <c r="WTQ87" s="50"/>
      <c r="WTR87" s="50"/>
      <c r="WTS87" s="50"/>
      <c r="WTT87" s="50"/>
      <c r="WTU87" s="50"/>
      <c r="WTV87" s="50"/>
      <c r="WTW87" s="50"/>
      <c r="WTX87" s="50"/>
      <c r="WTY87" s="50"/>
      <c r="WTZ87" s="50"/>
      <c r="WUA87" s="50"/>
      <c r="WUB87" s="50"/>
      <c r="WUC87" s="50"/>
      <c r="WUD87" s="50"/>
      <c r="WUE87" s="50"/>
      <c r="WUF87" s="50"/>
      <c r="WUG87" s="50"/>
      <c r="WUH87" s="50"/>
      <c r="WUI87" s="50"/>
      <c r="WUJ87" s="50"/>
      <c r="WUK87" s="50"/>
      <c r="WUL87" s="50"/>
      <c r="WUM87" s="50"/>
      <c r="WUN87" s="50"/>
      <c r="WUO87" s="50"/>
      <c r="WUP87" s="50"/>
      <c r="WUQ87" s="50"/>
      <c r="WUR87" s="50"/>
      <c r="WUS87" s="50"/>
      <c r="WUT87" s="50"/>
      <c r="WUU87" s="50"/>
      <c r="WUV87" s="50"/>
      <c r="WUW87" s="50"/>
      <c r="WUX87" s="50"/>
      <c r="WUY87" s="50"/>
      <c r="WUZ87" s="50"/>
      <c r="WVA87" s="50"/>
      <c r="WVB87" s="50"/>
      <c r="WVC87" s="50"/>
      <c r="WVD87" s="50"/>
      <c r="WVE87" s="50"/>
      <c r="WVF87" s="50"/>
      <c r="WVG87" s="50"/>
      <c r="WVH87" s="50"/>
      <c r="WVI87" s="50"/>
      <c r="WVJ87" s="50"/>
      <c r="WVK87" s="50"/>
      <c r="WVL87" s="50"/>
      <c r="WVM87" s="50"/>
      <c r="WVN87" s="50"/>
      <c r="WVO87" s="50"/>
      <c r="WVP87" s="50"/>
      <c r="WVQ87" s="50"/>
      <c r="WVR87" s="50"/>
      <c r="WVS87" s="50"/>
      <c r="WVT87" s="50"/>
      <c r="WVU87" s="50"/>
      <c r="WVV87" s="50"/>
      <c r="WVW87" s="50"/>
      <c r="WVX87" s="50"/>
      <c r="WVY87" s="50"/>
      <c r="WVZ87" s="50"/>
      <c r="WWA87" s="50"/>
      <c r="WWB87" s="50"/>
      <c r="WWC87" s="50"/>
      <c r="WWD87" s="50"/>
      <c r="WWE87" s="50"/>
      <c r="WWF87" s="50"/>
      <c r="WWG87" s="50"/>
      <c r="WWH87" s="50"/>
      <c r="WWI87" s="50"/>
      <c r="WWJ87" s="50"/>
      <c r="WWK87" s="50"/>
      <c r="WWL87" s="50"/>
      <c r="WWM87" s="50"/>
      <c r="WWN87" s="50"/>
      <c r="WWO87" s="50"/>
      <c r="WWP87" s="50"/>
      <c r="WWQ87" s="50"/>
      <c r="WWR87" s="50"/>
      <c r="WWS87" s="50"/>
      <c r="WWT87" s="50"/>
      <c r="WWU87" s="50"/>
      <c r="WWV87" s="50"/>
      <c r="WWW87" s="50"/>
      <c r="WWX87" s="50"/>
      <c r="WWY87" s="50"/>
      <c r="WWZ87" s="50"/>
      <c r="WXA87" s="50"/>
      <c r="WXB87" s="50"/>
      <c r="WXC87" s="50"/>
      <c r="WXD87" s="50"/>
      <c r="WXE87" s="50"/>
      <c r="WXF87" s="50"/>
      <c r="WXG87" s="50"/>
      <c r="WXH87" s="50"/>
      <c r="WXI87" s="50"/>
      <c r="WXJ87" s="50"/>
      <c r="WXK87" s="50"/>
      <c r="WXL87" s="50"/>
      <c r="WXM87" s="50"/>
      <c r="WXN87" s="50"/>
      <c r="WXO87" s="50"/>
      <c r="WXP87" s="50"/>
      <c r="WXQ87" s="50"/>
      <c r="WXR87" s="50"/>
      <c r="WXS87" s="50"/>
      <c r="WXT87" s="50"/>
      <c r="WXU87" s="50"/>
      <c r="WXV87" s="50"/>
      <c r="WXW87" s="50"/>
      <c r="WXX87" s="50"/>
      <c r="WXY87" s="50"/>
      <c r="WXZ87" s="50"/>
      <c r="WYA87" s="50"/>
      <c r="WYB87" s="50"/>
      <c r="WYC87" s="50"/>
      <c r="WYD87" s="50"/>
      <c r="WYE87" s="50"/>
      <c r="WYF87" s="50"/>
      <c r="WYG87" s="50"/>
      <c r="WYH87" s="50"/>
      <c r="WYI87" s="50"/>
      <c r="WYJ87" s="50"/>
      <c r="WYK87" s="50"/>
      <c r="WYL87" s="50"/>
      <c r="WYM87" s="50"/>
      <c r="WYN87" s="50"/>
      <c r="WYO87" s="50"/>
      <c r="WYP87" s="50"/>
      <c r="WYQ87" s="50"/>
      <c r="WYR87" s="50"/>
      <c r="WYS87" s="50"/>
      <c r="WYT87" s="50"/>
      <c r="WYU87" s="50"/>
      <c r="WYV87" s="50"/>
      <c r="WYW87" s="50"/>
      <c r="WYX87" s="50"/>
      <c r="WYY87" s="50"/>
      <c r="WYZ87" s="50"/>
      <c r="WZA87" s="50"/>
      <c r="WZB87" s="50"/>
      <c r="WZC87" s="50"/>
      <c r="WZD87" s="50"/>
      <c r="WZE87" s="50"/>
      <c r="WZF87" s="50"/>
      <c r="WZG87" s="50"/>
      <c r="WZH87" s="50"/>
      <c r="WZI87" s="50"/>
      <c r="WZJ87" s="50"/>
      <c r="WZK87" s="50"/>
      <c r="WZL87" s="50"/>
      <c r="WZM87" s="50"/>
      <c r="WZN87" s="50"/>
      <c r="WZO87" s="50"/>
      <c r="WZP87" s="50"/>
      <c r="WZQ87" s="50"/>
      <c r="WZR87" s="50"/>
      <c r="WZS87" s="50"/>
      <c r="WZT87" s="50"/>
      <c r="WZU87" s="50"/>
      <c r="WZV87" s="50"/>
      <c r="WZW87" s="50"/>
      <c r="WZX87" s="50"/>
      <c r="WZY87" s="50"/>
      <c r="WZZ87" s="50"/>
      <c r="XAA87" s="50"/>
      <c r="XAB87" s="50"/>
      <c r="XAC87" s="50"/>
      <c r="XAD87" s="50"/>
      <c r="XAE87" s="50"/>
      <c r="XAF87" s="50"/>
      <c r="XAG87" s="50"/>
      <c r="XAH87" s="50"/>
      <c r="XAI87" s="50"/>
      <c r="XAJ87" s="50"/>
      <c r="XAK87" s="50"/>
      <c r="XAL87" s="50"/>
      <c r="XAM87" s="50"/>
      <c r="XAN87" s="50"/>
      <c r="XAO87" s="50"/>
      <c r="XAP87" s="50"/>
      <c r="XAQ87" s="50"/>
      <c r="XAR87" s="50"/>
      <c r="XAS87" s="50"/>
      <c r="XAT87" s="50"/>
      <c r="XAU87" s="50"/>
      <c r="XAV87" s="50"/>
      <c r="XAW87" s="50"/>
      <c r="XAX87" s="50"/>
      <c r="XAY87" s="50"/>
      <c r="XAZ87" s="50"/>
      <c r="XBA87" s="50"/>
      <c r="XBB87" s="50"/>
      <c r="XBC87" s="50"/>
      <c r="XBD87" s="50"/>
      <c r="XBE87" s="50"/>
      <c r="XBF87" s="50"/>
      <c r="XBG87" s="50"/>
      <c r="XBH87" s="50"/>
      <c r="XBI87" s="50"/>
      <c r="XBJ87" s="50"/>
      <c r="XBK87" s="50"/>
      <c r="XBL87" s="50"/>
      <c r="XBM87" s="50"/>
      <c r="XBN87" s="50"/>
      <c r="XBO87" s="50"/>
      <c r="XBP87" s="50"/>
      <c r="XBQ87" s="50"/>
      <c r="XBR87" s="50"/>
      <c r="XBS87" s="50"/>
      <c r="XBT87" s="50"/>
      <c r="XBU87" s="50"/>
      <c r="XBV87" s="50"/>
      <c r="XBW87" s="50"/>
      <c r="XBX87" s="50"/>
      <c r="XBY87" s="50"/>
      <c r="XBZ87" s="50"/>
      <c r="XCA87" s="50"/>
      <c r="XCB87" s="50"/>
      <c r="XCC87" s="50"/>
      <c r="XCD87" s="50"/>
      <c r="XCE87" s="50"/>
      <c r="XCF87" s="50"/>
      <c r="XCG87" s="50"/>
      <c r="XCH87" s="50"/>
      <c r="XCI87" s="50"/>
      <c r="XCJ87" s="50"/>
      <c r="XCK87" s="50"/>
      <c r="XCL87" s="50"/>
      <c r="XCM87" s="50"/>
      <c r="XCN87" s="50"/>
      <c r="XCO87" s="50"/>
      <c r="XCP87" s="50"/>
      <c r="XCQ87" s="50"/>
      <c r="XCR87" s="50"/>
      <c r="XCS87" s="50"/>
      <c r="XCT87" s="50"/>
      <c r="XCU87" s="50"/>
      <c r="XCV87" s="50"/>
      <c r="XCW87" s="50"/>
      <c r="XCX87" s="50"/>
      <c r="XCY87" s="50"/>
      <c r="XCZ87" s="50"/>
      <c r="XDA87" s="50"/>
      <c r="XDB87" s="50"/>
      <c r="XDC87" s="50"/>
      <c r="XDD87" s="50"/>
      <c r="XDE87" s="50"/>
      <c r="XDF87" s="50"/>
      <c r="XDG87" s="50"/>
      <c r="XDH87" s="50"/>
      <c r="XDI87" s="50"/>
      <c r="XDJ87" s="50"/>
      <c r="XDK87" s="50"/>
      <c r="XDL87" s="50"/>
      <c r="XDM87" s="50"/>
      <c r="XDN87" s="50"/>
      <c r="XDO87" s="50"/>
      <c r="XDP87" s="50"/>
      <c r="XDQ87" s="50"/>
      <c r="XDR87" s="50"/>
      <c r="XDS87" s="50"/>
      <c r="XDT87" s="50"/>
      <c r="XDU87" s="50"/>
      <c r="XDV87" s="50"/>
    </row>
    <row r="88" spans="1:16350" s="78" customFormat="1" ht="15" customHeight="1" x14ac:dyDescent="0.25">
      <c r="B88" s="158" t="s">
        <v>149</v>
      </c>
      <c r="C88" s="158"/>
      <c r="D88" s="158"/>
      <c r="E88" s="158"/>
      <c r="F88" s="158"/>
      <c r="G88" s="158"/>
      <c r="H88" s="158"/>
      <c r="I88" s="158"/>
      <c r="J88" s="158"/>
      <c r="K88" s="158"/>
      <c r="L88" s="158"/>
      <c r="M88" s="158"/>
      <c r="N88" s="158"/>
      <c r="O88" s="158"/>
      <c r="P88" s="158"/>
      <c r="Q88" s="158"/>
      <c r="R88" s="158"/>
      <c r="S88" s="158"/>
      <c r="T88" s="360" t="s">
        <v>23</v>
      </c>
      <c r="U88" s="360">
        <f>IFERROR(IF(OR(U87/T87-1&gt;2,U87/T87-1&lt;-0.95),"-",U87/T87-1),"-")</f>
        <v>-8.51975874594324E-3</v>
      </c>
      <c r="V88" s="361">
        <f>IFERROR(IF(OR(V87/U87-1&gt;2,V87/U87-1&lt;-0.95),"-",V87/U87-1),"-")</f>
        <v>-3.3365102482857179E-2</v>
      </c>
      <c r="W88" s="362">
        <f>IFERROR(IF(OR(W87/V87-1&gt;2,W87/V87-1&lt;-0.95),"-",W87/V87-1),"-")</f>
        <v>1.38006016162735E-2</v>
      </c>
      <c r="X88" s="360">
        <f t="shared" si="23"/>
        <v>1.659024522181185E-2</v>
      </c>
      <c r="Y88" s="360"/>
      <c r="Z88" s="222"/>
      <c r="AA88" s="362" t="str">
        <f>IFERROR(IF(OR(AA87/#REF!-1&gt;2,AA87/#REF!-1&lt;-0.95),"-",AA87/#REF!-1),"-")</f>
        <v>-</v>
      </c>
      <c r="AB88" s="362" t="str">
        <f>IFERROR(IF(OR(AB87/#REF!-1&gt;2,AB87/#REF!-1&lt;-0.95),"-",AB87/#REF!-1),"-")</f>
        <v>-</v>
      </c>
      <c r="AC88" s="362" t="str">
        <f>IFERROR(IF(OR(AC87/#REF!-1&gt;2,AC87/#REF!-1&lt;-0.95),"-",AC87/#REF!-1),"-")</f>
        <v>-</v>
      </c>
      <c r="AD88" s="362">
        <f>IFERROR(IF(OR(AD87/W87-1&gt;2,AD87/W87-1&lt;-0.95),"-",AD87/W87-1),"-")</f>
        <v>1.659024522181185E-2</v>
      </c>
      <c r="AE88" s="362">
        <f>IFERROR(IF(OR(AE87/AA87-1&gt;2,AE87/AA87-1&lt;-0.95),"-",AE87/AA87-1),"-")</f>
        <v>2.133335572872852E-2</v>
      </c>
      <c r="AF88" s="347"/>
      <c r="AG88" s="347"/>
      <c r="AH88" s="347"/>
      <c r="AI88" s="222"/>
      <c r="AJ88" s="362" t="str">
        <f>AA88</f>
        <v>-</v>
      </c>
      <c r="AK88" s="362">
        <f>IFERROR(IF(OR(AK87/AJ87-1&gt;2,AK87/AJ87-1&lt;-0.95),"-",AK87/AJ87-1),"-")</f>
        <v>-9.1010344713292946E-2</v>
      </c>
      <c r="AL88" s="362">
        <f t="shared" ref="AL88" si="32">IFERROR(IF(OR(AL87/AK87-1&gt;2,AL87/AK87-1&lt;-0.95),"-",AL87/AK87-1),"-")</f>
        <v>3.7707267938742683E-2</v>
      </c>
      <c r="AM88" s="362">
        <f>IFERROR(IF(OR(AM87/AL87-1&gt;2,AM87/AL87-1&lt;-0.95),"-",AM87/AL87-1),"-")</f>
        <v>2.0756820930979858E-2</v>
      </c>
      <c r="AN88" s="260">
        <f t="shared" si="31"/>
        <v>2.133335572872852E-2</v>
      </c>
      <c r="AO88" s="362"/>
      <c r="AP88" s="362"/>
      <c r="AQ88" s="362"/>
      <c r="AR88" s="222"/>
      <c r="AS88" s="222"/>
      <c r="AT88" s="222"/>
      <c r="AU88" s="222"/>
      <c r="AV88" s="222"/>
      <c r="AW88" s="222"/>
      <c r="AX88" s="222"/>
      <c r="AY88"/>
    </row>
    <row r="89" spans="1:16350" s="78" customFormat="1" ht="15" customHeight="1" x14ac:dyDescent="0.25">
      <c r="B89" s="44" t="s">
        <v>68</v>
      </c>
      <c r="C89" s="44"/>
      <c r="D89" s="44"/>
      <c r="E89" s="44"/>
      <c r="F89" s="44"/>
      <c r="G89" s="44"/>
      <c r="H89" s="44"/>
      <c r="I89" s="44"/>
      <c r="J89" s="44"/>
      <c r="K89" s="44"/>
      <c r="L89" s="44"/>
      <c r="M89" s="44"/>
      <c r="N89" s="44"/>
      <c r="O89" s="44"/>
      <c r="P89" s="44"/>
      <c r="Q89" s="44"/>
      <c r="R89" s="44"/>
      <c r="S89" s="44"/>
      <c r="T89" s="370">
        <v>9360.379332549619</v>
      </c>
      <c r="U89" s="370">
        <v>8261.5793805285102</v>
      </c>
      <c r="V89" s="370">
        <v>7558.9973057150009</v>
      </c>
      <c r="W89" s="370">
        <v>14116.703346885999</v>
      </c>
      <c r="X89" s="370">
        <f t="shared" si="23"/>
        <v>13285.903787007999</v>
      </c>
      <c r="Y89" s="370"/>
      <c r="Z89" s="370"/>
      <c r="AA89" s="370">
        <f>'Operating Data'!AA180</f>
        <v>3431.0213192970004</v>
      </c>
      <c r="AB89" s="370">
        <f>'Operating Data'!AB180</f>
        <v>6818.7928656399999</v>
      </c>
      <c r="AC89" s="370">
        <f>'Operating Data'!AC180</f>
        <v>10129.312597994</v>
      </c>
      <c r="AD89" s="370">
        <f>'Operating Data'!AD180</f>
        <v>13285.903787007999</v>
      </c>
      <c r="AE89" s="370">
        <f>'Operating Data'!AE180</f>
        <v>3255.3925439649993</v>
      </c>
      <c r="AF89" s="347"/>
      <c r="AG89" s="347"/>
      <c r="AH89" s="347"/>
      <c r="AI89" s="222"/>
      <c r="AJ89" s="253">
        <f t="shared" si="27"/>
        <v>3431.0213192970004</v>
      </c>
      <c r="AK89" s="253">
        <f t="shared" si="28"/>
        <v>3387.7715463429995</v>
      </c>
      <c r="AL89" s="253">
        <f t="shared" si="29"/>
        <v>3310.5197323539996</v>
      </c>
      <c r="AM89" s="253">
        <f t="shared" si="30"/>
        <v>3156.5911890139996</v>
      </c>
      <c r="AN89" s="260">
        <f t="shared" si="31"/>
        <v>3255.3925439649993</v>
      </c>
      <c r="AO89" s="253"/>
      <c r="AP89" s="253"/>
      <c r="AQ89" s="253"/>
      <c r="AR89" s="222"/>
      <c r="AS89" s="222"/>
      <c r="AT89" s="222"/>
      <c r="AU89" s="222"/>
      <c r="AV89" s="222"/>
      <c r="AW89" s="222"/>
      <c r="AX89" s="222"/>
      <c r="AY89"/>
    </row>
    <row r="90" spans="1:16350" s="78" customFormat="1" ht="15" customHeight="1" x14ac:dyDescent="0.25">
      <c r="B90" s="158" t="s">
        <v>149</v>
      </c>
      <c r="C90" s="158"/>
      <c r="D90" s="158"/>
      <c r="E90" s="158"/>
      <c r="F90" s="158"/>
      <c r="G90" s="158"/>
      <c r="H90" s="158"/>
      <c r="I90" s="158"/>
      <c r="J90" s="158"/>
      <c r="K90" s="158"/>
      <c r="L90" s="158"/>
      <c r="M90" s="158"/>
      <c r="N90" s="158"/>
      <c r="O90" s="158"/>
      <c r="P90" s="158"/>
      <c r="Q90" s="158"/>
      <c r="R90" s="158"/>
      <c r="S90" s="158"/>
      <c r="T90" s="360" t="s">
        <v>23</v>
      </c>
      <c r="U90" s="360">
        <f>IFERROR(IF(OR(U89/T89-1&gt;2,U89/T89-1&lt;-0.95),"-",U89/T89-1),"-")</f>
        <v>-0.11738839986966776</v>
      </c>
      <c r="V90" s="361">
        <f>IFERROR(IF(OR(V89/U89-1&gt;2,V89/U89-1&lt;-0.95),"-",V89/U89-1),"-")</f>
        <v>-8.5042101812809023E-2</v>
      </c>
      <c r="W90" s="362">
        <f>IFERROR(IF(OR(W89/V89-1&gt;2,W89/V89-1&lt;-0.95),"-",W89/V89-1),"-")</f>
        <v>0.86753649670082922</v>
      </c>
      <c r="X90" s="360">
        <f t="shared" si="23"/>
        <v>-5.885223621004021E-2</v>
      </c>
      <c r="Y90" s="360"/>
      <c r="Z90" s="222"/>
      <c r="AA90" s="362" t="str">
        <f>IFERROR(IF(OR(AA89/#REF!-1&gt;2,AA89/#REF!-1&lt;-0.95),"-",AA89/#REF!-1),"-")</f>
        <v>-</v>
      </c>
      <c r="AB90" s="362" t="str">
        <f>IFERROR(IF(OR(AB89/#REF!-1&gt;2,AB89/#REF!-1&lt;-0.95),"-",AB89/#REF!-1),"-")</f>
        <v>-</v>
      </c>
      <c r="AC90" s="362" t="str">
        <f>IFERROR(IF(OR(AC89/#REF!-1&gt;2,AC89/#REF!-1&lt;-0.95),"-",AC89/#REF!-1),"-")</f>
        <v>-</v>
      </c>
      <c r="AD90" s="362">
        <f>IFERROR(IF(OR(AD89/W89-1&gt;2,AD89/W89-1&lt;-0.95),"-",AD89/W89-1),"-")</f>
        <v>-5.885223621004021E-2</v>
      </c>
      <c r="AE90" s="362">
        <f>IFERROR(IF(OR(AE89/AA89-1&gt;2,AE89/AA89-1&lt;-0.95),"-",AE89/AA89-1),"-")</f>
        <v>-5.1188482666725821E-2</v>
      </c>
      <c r="AF90" s="347"/>
      <c r="AG90" s="347"/>
      <c r="AH90" s="347"/>
      <c r="AI90" s="222"/>
      <c r="AJ90" s="362" t="str">
        <f t="shared" si="27"/>
        <v>-</v>
      </c>
      <c r="AK90" s="362">
        <f>IFERROR(IF(OR(AK89/AJ89-1&gt;2,AK89/AJ89-1&lt;-0.95),"-",AK89/AJ89-1),"-")</f>
        <v>-1.260550982611286E-2</v>
      </c>
      <c r="AL90" s="362">
        <f t="shared" ref="AL90" si="33">IFERROR(IF(OR(AL89/AK89-1&gt;2,AL89/AK89-1&lt;-0.95),"-",AL89/AK89-1),"-")</f>
        <v>-2.2803135610602432E-2</v>
      </c>
      <c r="AM90" s="362">
        <f>IFERROR(IF(OR(AM89/AL89-1&gt;2,AM89/AL89-1&lt;-0.95),"-",AM89/AL89-1),"-")</f>
        <v>-4.6496790771443752E-2</v>
      </c>
      <c r="AN90" s="260">
        <f t="shared" si="31"/>
        <v>-5.1188482666725821E-2</v>
      </c>
      <c r="AO90" s="362"/>
      <c r="AP90" s="362"/>
      <c r="AQ90" s="362"/>
      <c r="AR90" s="222"/>
      <c r="AS90" s="222"/>
      <c r="AT90" s="222"/>
      <c r="AU90" s="222"/>
      <c r="AV90" s="222"/>
      <c r="AW90" s="222"/>
      <c r="AX90" s="222"/>
      <c r="AY90"/>
    </row>
    <row r="91" spans="1:16350" s="78" customFormat="1" ht="15" customHeight="1" x14ac:dyDescent="0.25">
      <c r="B91" s="44" t="s">
        <v>57</v>
      </c>
      <c r="C91" s="44"/>
      <c r="D91" s="44"/>
      <c r="E91" s="44"/>
      <c r="F91" s="44"/>
      <c r="G91" s="44"/>
      <c r="H91" s="44"/>
      <c r="I91" s="44"/>
      <c r="J91" s="44"/>
      <c r="K91" s="44"/>
      <c r="L91" s="44"/>
      <c r="M91" s="44"/>
      <c r="N91" s="44"/>
      <c r="O91" s="44"/>
      <c r="P91" s="44"/>
      <c r="Q91" s="44"/>
      <c r="R91" s="44"/>
      <c r="S91" s="44"/>
      <c r="T91" s="370">
        <v>25006.845590034191</v>
      </c>
      <c r="U91" s="370">
        <v>25591.223426515528</v>
      </c>
      <c r="V91" s="370">
        <v>24421</v>
      </c>
      <c r="W91" s="370">
        <v>26015.931676027001</v>
      </c>
      <c r="X91" s="370">
        <f t="shared" si="23"/>
        <v>26491.322074858006</v>
      </c>
      <c r="Y91" s="370"/>
      <c r="Z91" s="370"/>
      <c r="AA91" s="370">
        <f>'Operating Data'!AA184</f>
        <v>6721.0394920619992</v>
      </c>
      <c r="AB91" s="370">
        <f>'Operating Data'!AB184</f>
        <v>13369.280596741002</v>
      </c>
      <c r="AC91" s="370">
        <f>'Operating Data'!AC184</f>
        <v>19880.883445004001</v>
      </c>
      <c r="AD91" s="370">
        <f>'Operating Data'!AD184</f>
        <v>26491.322074858006</v>
      </c>
      <c r="AE91" s="370">
        <f>'Operating Data'!AE184</f>
        <v>6865.996037637</v>
      </c>
      <c r="AF91" s="347"/>
      <c r="AG91" s="347"/>
      <c r="AH91" s="347"/>
      <c r="AI91" s="222"/>
      <c r="AJ91" s="253">
        <f t="shared" si="27"/>
        <v>6721.0394920619992</v>
      </c>
      <c r="AK91" s="253">
        <f t="shared" si="28"/>
        <v>6648.241104679003</v>
      </c>
      <c r="AL91" s="253">
        <f t="shared" si="29"/>
        <v>6511.602848262999</v>
      </c>
      <c r="AM91" s="253">
        <f t="shared" si="30"/>
        <v>6610.4386298540048</v>
      </c>
      <c r="AN91" s="260">
        <f t="shared" si="31"/>
        <v>6865.996037637</v>
      </c>
      <c r="AO91" s="253"/>
      <c r="AP91" s="253"/>
      <c r="AQ91" s="253"/>
      <c r="AR91" s="222"/>
      <c r="AS91" s="222"/>
      <c r="AT91" s="222"/>
      <c r="AU91" s="222"/>
      <c r="AV91" s="222"/>
      <c r="AW91" s="222"/>
      <c r="AX91" s="222"/>
      <c r="AY91"/>
    </row>
    <row r="92" spans="1:16350" s="78" customFormat="1" ht="15" customHeight="1" x14ac:dyDescent="0.25">
      <c r="B92" s="158" t="s">
        <v>149</v>
      </c>
      <c r="C92" s="158"/>
      <c r="D92" s="158"/>
      <c r="E92" s="158"/>
      <c r="F92" s="158"/>
      <c r="G92" s="158"/>
      <c r="H92" s="158"/>
      <c r="I92" s="158"/>
      <c r="J92" s="158"/>
      <c r="K92" s="158"/>
      <c r="L92" s="158"/>
      <c r="M92" s="158"/>
      <c r="N92" s="158"/>
      <c r="O92" s="158"/>
      <c r="P92" s="158"/>
      <c r="Q92" s="158"/>
      <c r="R92" s="158"/>
      <c r="S92" s="158"/>
      <c r="T92" s="360" t="s">
        <v>23</v>
      </c>
      <c r="U92" s="360">
        <f>IFERROR(IF(OR(U91/T91-1&gt;2,U91/T91-1&lt;-0.95),"-",U91/T91-1),"-")</f>
        <v>2.3368714553674952E-2</v>
      </c>
      <c r="V92" s="361">
        <f>IFERROR(IF(OR(V91/U91-1&gt;2,V91/U91-1&lt;-0.95),"-",V91/U91-1),"-")</f>
        <v>-4.5727529591376936E-2</v>
      </c>
      <c r="W92" s="362">
        <f>IFERROR(IF(OR(W91/V91-1&gt;2,W91/V91-1&lt;-0.95),"-",W91/V91-1),"-")</f>
        <v>6.5309843005077584E-2</v>
      </c>
      <c r="X92" s="360">
        <f t="shared" si="23"/>
        <v>1.8273049174289735E-2</v>
      </c>
      <c r="Y92" s="360"/>
      <c r="Z92" s="222"/>
      <c r="AA92" s="362" t="str">
        <f>IFERROR(IF(OR(AA91/#REF!-1&gt;2,AA91/#REF!-1&lt;-0.95),"-",AA91/#REF!-1),"-")</f>
        <v>-</v>
      </c>
      <c r="AB92" s="362" t="str">
        <f>IFERROR(IF(OR(AB91/#REF!-1&gt;2,AB91/#REF!-1&lt;-0.95),"-",AB91/#REF!-1),"-")</f>
        <v>-</v>
      </c>
      <c r="AC92" s="362" t="str">
        <f>IFERROR(IF(OR(AC91/#REF!-1&gt;2,AC91/#REF!-1&lt;-0.95),"-",AC91/#REF!-1),"-")</f>
        <v>-</v>
      </c>
      <c r="AD92" s="362">
        <f>IFERROR(IF(OR(AD91/W91-1&gt;2,AD91/W91-1&lt;-0.95),"-",AD91/W91-1),"-")</f>
        <v>1.8273049174289735E-2</v>
      </c>
      <c r="AE92" s="362">
        <f>IFERROR(IF(OR(AE91/AA91-1&gt;2,AE91/AA91-1&lt;-0.95),"-",AE91/AA91-1),"-")</f>
        <v>2.1567578310796254E-2</v>
      </c>
      <c r="AF92" s="347"/>
      <c r="AG92" s="347"/>
      <c r="AH92" s="347"/>
      <c r="AI92" s="222"/>
      <c r="AJ92" s="362" t="str">
        <f>AA92</f>
        <v>-</v>
      </c>
      <c r="AK92" s="362">
        <f>IFERROR(IF(OR(AK91/AJ91-1&gt;2,AK91/AJ91-1&lt;-0.95),"-",AK91/AJ91-1),"-")</f>
        <v>-1.0831417888404915E-2</v>
      </c>
      <c r="AL92" s="362">
        <f t="shared" ref="AL92" si="34">IFERROR(IF(OR(AL91/AK91-1&gt;2,AL91/AK91-1&lt;-0.95),"-",AL91/AK91-1),"-")</f>
        <v>-2.0552542283678421E-2</v>
      </c>
      <c r="AM92" s="362">
        <f>IFERROR(IF(OR(AM91/AL91-1&gt;2,AM91/AL91-1&lt;-0.95),"-",AM91/AL91-1),"-")</f>
        <v>1.5178410584019364E-2</v>
      </c>
      <c r="AN92" s="260">
        <f t="shared" si="31"/>
        <v>2.1567578310796254E-2</v>
      </c>
      <c r="AO92" s="362"/>
      <c r="AP92" s="362"/>
      <c r="AQ92" s="362"/>
      <c r="AR92" s="222"/>
      <c r="AS92" s="222"/>
      <c r="AT92" s="222"/>
      <c r="AU92" s="222"/>
      <c r="AV92" s="222"/>
      <c r="AW92" s="222"/>
      <c r="AX92" s="222"/>
      <c r="AY92"/>
    </row>
    <row r="93" spans="1:16350" s="78" customFormat="1" ht="15" customHeight="1" x14ac:dyDescent="0.55000000000000004">
      <c r="B93" s="153"/>
      <c r="C93" s="153"/>
      <c r="D93" s="153"/>
      <c r="E93" s="153"/>
      <c r="F93" s="153"/>
      <c r="G93" s="153"/>
      <c r="H93" s="153"/>
      <c r="I93" s="153"/>
      <c r="J93" s="153"/>
      <c r="K93" s="153"/>
      <c r="L93" s="153"/>
      <c r="M93" s="153"/>
      <c r="N93" s="153"/>
      <c r="O93" s="153"/>
      <c r="P93" s="153"/>
      <c r="Q93" s="153"/>
      <c r="R93" s="153"/>
      <c r="S93" s="153"/>
      <c r="T93" s="371"/>
      <c r="U93" s="347"/>
      <c r="V93" s="347"/>
      <c r="W93" s="347"/>
      <c r="X93" s="347"/>
      <c r="Y93" s="347"/>
      <c r="Z93" s="222"/>
      <c r="AA93" s="347"/>
      <c r="AB93" s="347"/>
      <c r="AC93" s="347"/>
      <c r="AD93" s="347"/>
      <c r="AE93" s="347"/>
      <c r="AF93" s="347"/>
      <c r="AG93" s="347"/>
      <c r="AH93" s="347"/>
      <c r="AI93" s="222"/>
      <c r="AJ93" s="347"/>
      <c r="AK93" s="347"/>
      <c r="AL93" s="347"/>
      <c r="AM93" s="347"/>
      <c r="AN93" s="347"/>
      <c r="AO93" s="347"/>
      <c r="AP93" s="347"/>
      <c r="AQ93" s="347"/>
      <c r="AR93" s="222"/>
      <c r="AS93" s="222"/>
      <c r="AT93" s="222"/>
      <c r="AU93" s="222"/>
      <c r="AV93" s="222"/>
      <c r="AW93" s="222"/>
      <c r="AX93" s="222"/>
      <c r="AY93"/>
    </row>
    <row r="94" spans="1:16350" s="78" customFormat="1" ht="30" customHeight="1" x14ac:dyDescent="0.25">
      <c r="B94" s="186" t="s">
        <v>69</v>
      </c>
      <c r="C94" s="186"/>
      <c r="D94" s="186"/>
      <c r="E94" s="186"/>
      <c r="F94" s="186"/>
      <c r="G94" s="186"/>
      <c r="H94" s="186"/>
      <c r="I94" s="186"/>
      <c r="J94" s="186"/>
      <c r="K94" s="186"/>
      <c r="L94" s="186"/>
      <c r="M94" s="186"/>
      <c r="N94" s="186"/>
      <c r="O94" s="186"/>
      <c r="P94" s="186"/>
      <c r="Q94" s="186"/>
      <c r="R94" s="186"/>
      <c r="S94" s="186"/>
      <c r="T94" s="347"/>
      <c r="U94" s="347"/>
      <c r="V94" s="347"/>
      <c r="W94" s="347"/>
      <c r="X94" s="347"/>
      <c r="Y94" s="347"/>
      <c r="Z94" s="222"/>
      <c r="AA94" s="347"/>
      <c r="AB94" s="347"/>
      <c r="AC94" s="347"/>
      <c r="AD94" s="347"/>
      <c r="AE94" s="347"/>
      <c r="AF94" s="347"/>
      <c r="AG94" s="347"/>
      <c r="AH94" s="347"/>
      <c r="AI94" s="222"/>
      <c r="AJ94" s="347"/>
      <c r="AK94" s="347"/>
      <c r="AL94" s="347"/>
      <c r="AM94" s="347"/>
      <c r="AN94" s="347"/>
      <c r="AO94" s="347"/>
      <c r="AP94" s="347"/>
      <c r="AQ94" s="347"/>
      <c r="AR94" s="222"/>
      <c r="AS94" s="222"/>
      <c r="AT94" s="222"/>
      <c r="AU94" s="222"/>
      <c r="AV94" s="222"/>
      <c r="AW94" s="222"/>
      <c r="AX94" s="222"/>
      <c r="AY94"/>
    </row>
    <row r="95" spans="1:16350" s="78" customFormat="1" ht="15" customHeight="1" x14ac:dyDescent="0.25">
      <c r="B95" s="164" t="s">
        <v>119</v>
      </c>
      <c r="C95" s="175"/>
      <c r="D95" s="175"/>
      <c r="E95" s="175"/>
      <c r="F95" s="175"/>
      <c r="G95" s="175"/>
      <c r="H95" s="175"/>
      <c r="I95" s="175"/>
      <c r="J95" s="175"/>
      <c r="K95" s="175"/>
      <c r="L95" s="175"/>
      <c r="M95" s="175"/>
      <c r="N95" s="175"/>
      <c r="O95" s="175"/>
      <c r="P95" s="175"/>
      <c r="Q95" s="175"/>
      <c r="R95" s="175"/>
      <c r="S95" s="175"/>
      <c r="T95" s="227">
        <v>2018</v>
      </c>
      <c r="U95" s="227">
        <v>2019</v>
      </c>
      <c r="V95" s="227">
        <v>2020</v>
      </c>
      <c r="W95" s="227">
        <v>2021</v>
      </c>
      <c r="X95" s="228">
        <v>2022</v>
      </c>
      <c r="Y95" s="229">
        <v>2023</v>
      </c>
      <c r="Z95" s="222"/>
      <c r="AA95" s="230" t="s">
        <v>290</v>
      </c>
      <c r="AB95" s="230" t="s">
        <v>291</v>
      </c>
      <c r="AC95" s="230" t="s">
        <v>292</v>
      </c>
      <c r="AD95" s="230">
        <v>2022</v>
      </c>
      <c r="AE95" s="231" t="s">
        <v>320</v>
      </c>
      <c r="AF95" s="231" t="s">
        <v>321</v>
      </c>
      <c r="AG95" s="232" t="s">
        <v>322</v>
      </c>
      <c r="AH95" s="233">
        <v>2023</v>
      </c>
      <c r="AI95" s="222"/>
      <c r="AJ95" s="230" t="s">
        <v>290</v>
      </c>
      <c r="AK95" s="230" t="s">
        <v>293</v>
      </c>
      <c r="AL95" s="230" t="s">
        <v>294</v>
      </c>
      <c r="AM95" s="230" t="s">
        <v>295</v>
      </c>
      <c r="AN95" s="231" t="s">
        <v>320</v>
      </c>
      <c r="AO95" s="231" t="s">
        <v>325</v>
      </c>
      <c r="AP95" s="231" t="s">
        <v>323</v>
      </c>
      <c r="AQ95" s="231" t="s">
        <v>324</v>
      </c>
      <c r="AR95" s="222"/>
      <c r="AS95" s="222"/>
      <c r="AT95" s="222"/>
      <c r="AU95" s="222"/>
      <c r="AV95" s="222"/>
      <c r="AW95" s="222"/>
      <c r="AX95" s="222"/>
      <c r="AY95"/>
    </row>
    <row r="96" spans="1:16350" s="78" customFormat="1" ht="15" customHeight="1" x14ac:dyDescent="0.25">
      <c r="B96" s="77" t="s">
        <v>120</v>
      </c>
      <c r="C96" s="77"/>
      <c r="D96" s="77"/>
      <c r="E96" s="77"/>
      <c r="F96" s="77"/>
      <c r="G96" s="77"/>
      <c r="H96" s="77"/>
      <c r="I96" s="77"/>
      <c r="J96" s="77"/>
      <c r="K96" s="77"/>
      <c r="L96" s="77"/>
      <c r="M96" s="77"/>
      <c r="N96" s="77"/>
      <c r="O96" s="77"/>
      <c r="P96" s="77"/>
      <c r="Q96" s="77"/>
      <c r="R96" s="77"/>
      <c r="S96" s="77"/>
      <c r="T96" s="348">
        <v>1084.3812123100004</v>
      </c>
      <c r="U96" s="348">
        <v>1052.4983372799995</v>
      </c>
      <c r="V96" s="348">
        <v>1029.3249892599999</v>
      </c>
      <c r="W96" s="348">
        <v>1058.4338964799999</v>
      </c>
      <c r="X96" s="348">
        <f t="shared" ref="X96:X106" si="35">+AD96</f>
        <v>1072.3079267399999</v>
      </c>
      <c r="Y96" s="348"/>
      <c r="Z96" s="222"/>
      <c r="AA96" s="348">
        <v>259.73557711000001</v>
      </c>
      <c r="AB96" s="348">
        <v>527.94548855000005</v>
      </c>
      <c r="AC96" s="348">
        <v>792.46317744999988</v>
      </c>
      <c r="AD96" s="348">
        <v>1072.3079267399999</v>
      </c>
      <c r="AE96" s="348">
        <v>271.02818651000001</v>
      </c>
      <c r="AF96" s="347"/>
      <c r="AG96" s="347"/>
      <c r="AH96" s="347"/>
      <c r="AI96" s="222"/>
      <c r="AJ96" s="348">
        <f>AA96</f>
        <v>259.73557711000001</v>
      </c>
      <c r="AK96" s="348">
        <f>AB96-AA96</f>
        <v>268.20991144000004</v>
      </c>
      <c r="AL96" s="348">
        <f t="shared" ref="AL96:AL106" si="36">AC96-AB96</f>
        <v>264.51768889999983</v>
      </c>
      <c r="AM96" s="348">
        <f t="shared" ref="AM96:AM106" si="37">AD96-AC96</f>
        <v>279.84474928999998</v>
      </c>
      <c r="AN96" s="348">
        <f>AE96</f>
        <v>271.02818651000001</v>
      </c>
      <c r="AO96" s="348"/>
      <c r="AP96" s="348"/>
      <c r="AQ96" s="348"/>
      <c r="AR96" s="222"/>
      <c r="AS96" s="222"/>
      <c r="AT96" s="222"/>
      <c r="AU96" s="222"/>
      <c r="AV96" s="222"/>
      <c r="AW96" s="222"/>
      <c r="AX96" s="222"/>
      <c r="AY96"/>
    </row>
    <row r="97" spans="2:51" s="78" customFormat="1" ht="15" customHeight="1" x14ac:dyDescent="0.25">
      <c r="B97" s="200" t="s">
        <v>441</v>
      </c>
      <c r="C97" s="81"/>
      <c r="D97" s="81"/>
      <c r="E97" s="81"/>
      <c r="F97" s="81"/>
      <c r="G97" s="81"/>
      <c r="H97" s="81"/>
      <c r="I97" s="81"/>
      <c r="J97" s="81"/>
      <c r="K97" s="81"/>
      <c r="L97" s="81"/>
      <c r="M97" s="81"/>
      <c r="N97" s="81"/>
      <c r="O97" s="81"/>
      <c r="P97" s="81"/>
      <c r="Q97" s="81"/>
      <c r="R97" s="81"/>
      <c r="S97" s="81"/>
      <c r="T97" s="349">
        <v>1075.6981697061574</v>
      </c>
      <c r="U97" s="349">
        <v>1039.0383022120245</v>
      </c>
      <c r="V97" s="349">
        <v>1023.4107073517705</v>
      </c>
      <c r="W97" s="349">
        <v>1054.7646119557101</v>
      </c>
      <c r="X97" s="349">
        <f t="shared" si="35"/>
        <v>1062.9561967369661</v>
      </c>
      <c r="Y97" s="349"/>
      <c r="Z97" s="222"/>
      <c r="AA97" s="349">
        <v>258.16475673044403</v>
      </c>
      <c r="AB97" s="349">
        <v>523.19929174487493</v>
      </c>
      <c r="AC97" s="349">
        <v>784.74911841571418</v>
      </c>
      <c r="AD97" s="349">
        <v>1062.9561967369661</v>
      </c>
      <c r="AE97" s="349">
        <v>268.24714921238603</v>
      </c>
      <c r="AF97" s="347"/>
      <c r="AG97" s="347"/>
      <c r="AH97" s="347"/>
      <c r="AI97" s="222"/>
      <c r="AJ97" s="349">
        <f>AA97</f>
        <v>258.16475673044403</v>
      </c>
      <c r="AK97" s="349">
        <f>AB97-AA97</f>
        <v>265.0345350144309</v>
      </c>
      <c r="AL97" s="349">
        <f t="shared" si="36"/>
        <v>261.54982667083925</v>
      </c>
      <c r="AM97" s="349">
        <f t="shared" si="37"/>
        <v>278.20707832125197</v>
      </c>
      <c r="AN97" s="349">
        <f>AE97</f>
        <v>268.24714921238603</v>
      </c>
      <c r="AO97" s="349"/>
      <c r="AP97" s="349"/>
      <c r="AQ97" s="349"/>
      <c r="AR97" s="222"/>
      <c r="AS97" s="222"/>
      <c r="AT97" s="222"/>
      <c r="AU97" s="222"/>
      <c r="AV97" s="222"/>
      <c r="AW97" s="222"/>
      <c r="AX97" s="222"/>
      <c r="AY97"/>
    </row>
    <row r="98" spans="2:51" s="78" customFormat="1" ht="15" customHeight="1" x14ac:dyDescent="0.25">
      <c r="B98" s="201" t="s">
        <v>449</v>
      </c>
      <c r="C98" s="82"/>
      <c r="D98" s="82"/>
      <c r="E98" s="82"/>
      <c r="F98" s="82"/>
      <c r="G98" s="82"/>
      <c r="H98" s="82"/>
      <c r="I98" s="82"/>
      <c r="J98" s="82"/>
      <c r="K98" s="82"/>
      <c r="L98" s="82"/>
      <c r="M98" s="82"/>
      <c r="N98" s="82"/>
      <c r="O98" s="82"/>
      <c r="P98" s="82"/>
      <c r="Q98" s="82"/>
      <c r="R98" s="82"/>
      <c r="S98" s="82"/>
      <c r="T98" s="349">
        <v>8.6830426038424484</v>
      </c>
      <c r="U98" s="349">
        <v>10.957467327975435</v>
      </c>
      <c r="V98" s="349">
        <v>5.9142819082294587</v>
      </c>
      <c r="W98" s="349">
        <v>3.6692845242898784</v>
      </c>
      <c r="X98" s="349">
        <f t="shared" si="35"/>
        <v>9.3517312299999986</v>
      </c>
      <c r="Y98" s="349"/>
      <c r="Z98" s="222"/>
      <c r="AA98" s="349">
        <v>1.5708187400000002</v>
      </c>
      <c r="AB98" s="349">
        <v>4.7461963300000001</v>
      </c>
      <c r="AC98" s="349">
        <v>7.7140579599999999</v>
      </c>
      <c r="AD98" s="349">
        <v>9.3517312299999986</v>
      </c>
      <c r="AE98" s="349">
        <v>2.7810372400000007</v>
      </c>
      <c r="AF98" s="347"/>
      <c r="AG98" s="347"/>
      <c r="AH98" s="347"/>
      <c r="AI98" s="222"/>
      <c r="AJ98" s="349">
        <f>AA98</f>
        <v>1.5708187400000002</v>
      </c>
      <c r="AK98" s="349">
        <f>AB98-AA98</f>
        <v>3.1753775900000001</v>
      </c>
      <c r="AL98" s="349">
        <f t="shared" si="36"/>
        <v>2.9678616299999998</v>
      </c>
      <c r="AM98" s="349">
        <f t="shared" si="37"/>
        <v>1.6376732699999987</v>
      </c>
      <c r="AN98" s="349">
        <f>AE98</f>
        <v>2.7810372400000007</v>
      </c>
      <c r="AO98" s="349"/>
      <c r="AP98" s="349"/>
      <c r="AQ98" s="349"/>
      <c r="AR98" s="222"/>
      <c r="AS98" s="222"/>
      <c r="AT98" s="222"/>
      <c r="AU98" s="222"/>
      <c r="AV98" s="222"/>
      <c r="AW98" s="222"/>
      <c r="AX98" s="222"/>
      <c r="AY98"/>
    </row>
    <row r="99" spans="2:51" s="48" customFormat="1" ht="15" customHeight="1" x14ac:dyDescent="0.25">
      <c r="B99" s="81" t="s">
        <v>166</v>
      </c>
      <c r="C99" s="81"/>
      <c r="D99" s="81"/>
      <c r="E99" s="81"/>
      <c r="F99" s="81"/>
      <c r="G99" s="81"/>
      <c r="H99" s="81"/>
      <c r="I99" s="81"/>
      <c r="J99" s="81"/>
      <c r="K99" s="81"/>
      <c r="L99" s="81"/>
      <c r="M99" s="81"/>
      <c r="N99" s="81"/>
      <c r="O99" s="81"/>
      <c r="P99" s="81"/>
      <c r="Q99" s="81"/>
      <c r="R99" s="81"/>
      <c r="S99" s="81"/>
      <c r="T99" s="349">
        <v>355.08747737399995</v>
      </c>
      <c r="U99" s="349">
        <v>336.65927028999999</v>
      </c>
      <c r="V99" s="349">
        <v>300.96406495999997</v>
      </c>
      <c r="W99" s="349">
        <v>282.46494275999999</v>
      </c>
      <c r="X99" s="349">
        <f t="shared" si="35"/>
        <v>289.42709537000013</v>
      </c>
      <c r="Y99" s="349"/>
      <c r="Z99" s="347"/>
      <c r="AA99" s="349">
        <v>71.299522150000016</v>
      </c>
      <c r="AB99" s="349">
        <v>144.66795920999999</v>
      </c>
      <c r="AC99" s="349">
        <v>214.80351184</v>
      </c>
      <c r="AD99" s="349">
        <v>289.42709537000013</v>
      </c>
      <c r="AE99" s="349">
        <v>74.634729949999993</v>
      </c>
      <c r="AI99" s="347"/>
      <c r="AJ99" s="349">
        <f t="shared" ref="AJ99:AJ106" si="38">AA99</f>
        <v>71.299522150000016</v>
      </c>
      <c r="AK99" s="349">
        <f t="shared" ref="AK99:AK106" si="39">AB99-AA99</f>
        <v>73.368437059999977</v>
      </c>
      <c r="AL99" s="349">
        <f t="shared" si="36"/>
        <v>70.135552630000007</v>
      </c>
      <c r="AM99" s="349">
        <f t="shared" si="37"/>
        <v>74.623583530000133</v>
      </c>
      <c r="AN99" s="349">
        <f t="shared" ref="AN99:AN106" si="40">AE99</f>
        <v>74.634729949999993</v>
      </c>
      <c r="AO99" s="349"/>
      <c r="AP99" s="349"/>
      <c r="AQ99" s="349"/>
      <c r="AR99" s="347"/>
      <c r="AS99" s="347"/>
      <c r="AT99" s="347"/>
      <c r="AU99" s="347"/>
      <c r="AV99" s="347"/>
      <c r="AW99" s="347"/>
      <c r="AX99" s="347"/>
      <c r="AY99" s="78"/>
    </row>
    <row r="100" spans="2:51" s="48" customFormat="1" ht="15" customHeight="1" x14ac:dyDescent="0.25">
      <c r="B100" s="82" t="s">
        <v>450</v>
      </c>
      <c r="C100" s="82"/>
      <c r="D100" s="82"/>
      <c r="E100" s="82"/>
      <c r="F100" s="82"/>
      <c r="G100" s="82"/>
      <c r="H100" s="82"/>
      <c r="I100" s="82"/>
      <c r="J100" s="82"/>
      <c r="K100" s="82"/>
      <c r="L100" s="82"/>
      <c r="M100" s="82"/>
      <c r="N100" s="82"/>
      <c r="O100" s="82"/>
      <c r="P100" s="82"/>
      <c r="Q100" s="82"/>
      <c r="R100" s="82"/>
      <c r="S100" s="82"/>
      <c r="T100" s="349">
        <v>257.97607427999998</v>
      </c>
      <c r="U100" s="349">
        <v>261.83324488</v>
      </c>
      <c r="V100" s="349">
        <v>261.85981556000002</v>
      </c>
      <c r="W100" s="349">
        <v>261.00914211999998</v>
      </c>
      <c r="X100" s="349">
        <f t="shared" si="35"/>
        <v>264.76224100000002</v>
      </c>
      <c r="Y100" s="349"/>
      <c r="Z100" s="347"/>
      <c r="AA100" s="349">
        <v>66.189787049999993</v>
      </c>
      <c r="AB100" s="349">
        <v>132.37957409999999</v>
      </c>
      <c r="AC100" s="349">
        <v>198.56936114999999</v>
      </c>
      <c r="AD100" s="349">
        <v>264.76224100000002</v>
      </c>
      <c r="AE100" s="349">
        <v>71.686177860000001</v>
      </c>
      <c r="AI100" s="347"/>
      <c r="AJ100" s="349">
        <f t="shared" si="38"/>
        <v>66.189787049999993</v>
      </c>
      <c r="AK100" s="349">
        <f t="shared" si="39"/>
        <v>66.189787049999993</v>
      </c>
      <c r="AL100" s="349">
        <f t="shared" si="36"/>
        <v>66.189787050000007</v>
      </c>
      <c r="AM100" s="349">
        <f t="shared" si="37"/>
        <v>66.192879850000025</v>
      </c>
      <c r="AN100" s="349">
        <f t="shared" si="40"/>
        <v>71.686177860000001</v>
      </c>
      <c r="AO100" s="349"/>
      <c r="AP100" s="349"/>
      <c r="AQ100" s="349"/>
      <c r="AR100" s="347"/>
      <c r="AS100" s="347"/>
      <c r="AT100" s="347"/>
      <c r="AU100" s="347"/>
      <c r="AV100" s="347"/>
      <c r="AW100" s="347"/>
      <c r="AX100" s="347"/>
      <c r="AY100" s="78"/>
    </row>
    <row r="101" spans="2:51" s="41" customFormat="1" ht="15" customHeight="1" x14ac:dyDescent="0.25">
      <c r="B101" s="82" t="s">
        <v>167</v>
      </c>
      <c r="C101" s="82"/>
      <c r="D101" s="82"/>
      <c r="E101" s="82"/>
      <c r="F101" s="82"/>
      <c r="G101" s="82"/>
      <c r="H101" s="82"/>
      <c r="I101" s="82"/>
      <c r="J101" s="82"/>
      <c r="K101" s="82"/>
      <c r="L101" s="82"/>
      <c r="M101" s="82"/>
      <c r="N101" s="82"/>
      <c r="O101" s="82"/>
      <c r="P101" s="82"/>
      <c r="Q101" s="82"/>
      <c r="R101" s="82"/>
      <c r="S101" s="82"/>
      <c r="T101" s="349">
        <v>-8.6565622879999857</v>
      </c>
      <c r="U101" s="349">
        <v>-23.128224020000111</v>
      </c>
      <c r="V101" s="349">
        <v>-4.8370105499999978</v>
      </c>
      <c r="W101" s="349">
        <v>-16.133917549999978</v>
      </c>
      <c r="X101" s="349">
        <f t="shared" si="35"/>
        <v>-14.908851769999984</v>
      </c>
      <c r="Y101" s="349"/>
      <c r="Z101" s="222"/>
      <c r="AA101" s="349">
        <v>-2.633005009999998</v>
      </c>
      <c r="AB101" s="349">
        <v>-5.4187002399999642</v>
      </c>
      <c r="AC101" s="349">
        <v>-11.840120839999997</v>
      </c>
      <c r="AD101" s="349">
        <v>-14.908851769999984</v>
      </c>
      <c r="AE101" s="349">
        <v>-2.6442375899999888</v>
      </c>
      <c r="AI101" s="222"/>
      <c r="AJ101" s="349">
        <f t="shared" si="38"/>
        <v>-2.633005009999998</v>
      </c>
      <c r="AK101" s="349">
        <f t="shared" si="39"/>
        <v>-2.7856952299999662</v>
      </c>
      <c r="AL101" s="349">
        <f t="shared" si="36"/>
        <v>-6.4214206000000331</v>
      </c>
      <c r="AM101" s="349">
        <f t="shared" si="37"/>
        <v>-3.0687309299999868</v>
      </c>
      <c r="AN101" s="349">
        <f t="shared" si="40"/>
        <v>-2.6442375899999888</v>
      </c>
      <c r="AO101" s="349"/>
      <c r="AP101" s="349"/>
      <c r="AQ101" s="349"/>
      <c r="AR101" s="222"/>
      <c r="AS101" s="222"/>
      <c r="AT101" s="222"/>
      <c r="AU101" s="222"/>
      <c r="AV101" s="222"/>
      <c r="AW101" s="222"/>
      <c r="AX101" s="222"/>
      <c r="AY101"/>
    </row>
    <row r="102" spans="2:51" s="41" customFormat="1" ht="15" customHeight="1" x14ac:dyDescent="0.25">
      <c r="B102" s="87" t="s">
        <v>168</v>
      </c>
      <c r="C102" s="87"/>
      <c r="D102" s="87"/>
      <c r="E102" s="87"/>
      <c r="F102" s="87"/>
      <c r="G102" s="87"/>
      <c r="H102" s="87"/>
      <c r="I102" s="87"/>
      <c r="J102" s="87"/>
      <c r="K102" s="87"/>
      <c r="L102" s="87"/>
      <c r="M102" s="87"/>
      <c r="N102" s="87"/>
      <c r="O102" s="87"/>
      <c r="P102" s="87"/>
      <c r="Q102" s="87"/>
      <c r="R102" s="87"/>
      <c r="S102" s="87"/>
      <c r="T102" s="348">
        <v>604.40698936599995</v>
      </c>
      <c r="U102" s="348">
        <v>575.36429114999999</v>
      </c>
      <c r="V102" s="348">
        <v>557.98686997000004</v>
      </c>
      <c r="W102" s="348">
        <v>527.34016732999999</v>
      </c>
      <c r="X102" s="348">
        <f t="shared" si="35"/>
        <v>539.28048460000014</v>
      </c>
      <c r="Y102" s="348"/>
      <c r="Z102" s="222"/>
      <c r="AA102" s="348">
        <v>134.85630419</v>
      </c>
      <c r="AB102" s="348">
        <v>271.62883306999998</v>
      </c>
      <c r="AC102" s="348">
        <v>401.53275215000002</v>
      </c>
      <c r="AD102" s="348">
        <v>539.28048460000014</v>
      </c>
      <c r="AE102" s="348">
        <v>143.67667022000001</v>
      </c>
      <c r="AI102" s="222"/>
      <c r="AJ102" s="348">
        <f t="shared" si="38"/>
        <v>134.85630419</v>
      </c>
      <c r="AK102" s="348">
        <f t="shared" si="39"/>
        <v>136.77252887999998</v>
      </c>
      <c r="AL102" s="348">
        <f t="shared" si="36"/>
        <v>129.90391908000004</v>
      </c>
      <c r="AM102" s="348">
        <f t="shared" si="37"/>
        <v>137.74773245000011</v>
      </c>
      <c r="AN102" s="348">
        <f t="shared" si="40"/>
        <v>143.67667022000001</v>
      </c>
      <c r="AO102" s="348"/>
      <c r="AP102" s="348"/>
      <c r="AQ102" s="348"/>
      <c r="AR102" s="222"/>
      <c r="AS102" s="222"/>
      <c r="AT102" s="222"/>
      <c r="AU102" s="222"/>
      <c r="AV102" s="222"/>
      <c r="AW102" s="222"/>
      <c r="AX102" s="222"/>
      <c r="AY102"/>
    </row>
    <row r="103" spans="2:51" s="41" customFormat="1" ht="15" customHeight="1" x14ac:dyDescent="0.25">
      <c r="B103" s="78" t="s">
        <v>169</v>
      </c>
      <c r="C103" s="78"/>
      <c r="D103" s="78"/>
      <c r="E103" s="78"/>
      <c r="F103" s="78"/>
      <c r="G103" s="78"/>
      <c r="H103" s="78"/>
      <c r="I103" s="78"/>
      <c r="J103" s="78"/>
      <c r="K103" s="78"/>
      <c r="L103" s="78"/>
      <c r="M103" s="78"/>
      <c r="N103" s="78"/>
      <c r="O103" s="78"/>
      <c r="P103" s="78"/>
      <c r="Q103" s="78"/>
      <c r="R103" s="78"/>
      <c r="S103" s="78"/>
      <c r="T103" s="350" t="s">
        <v>23</v>
      </c>
      <c r="U103" s="349">
        <v>2.096458E-2</v>
      </c>
      <c r="V103" s="349">
        <v>6.2311600000000002E-2</v>
      </c>
      <c r="W103" s="349">
        <v>-0.25555322000000003</v>
      </c>
      <c r="X103" s="349">
        <f t="shared" si="35"/>
        <v>-0.21975459999999999</v>
      </c>
      <c r="Y103" s="349"/>
      <c r="Z103" s="222"/>
      <c r="AA103" s="349">
        <v>0</v>
      </c>
      <c r="AB103" s="349">
        <v>-1.4717299999999999E-2</v>
      </c>
      <c r="AC103" s="349">
        <v>-7.6839100000000007E-2</v>
      </c>
      <c r="AD103" s="349">
        <v>-0.21975459999999999</v>
      </c>
      <c r="AE103" s="349">
        <v>0</v>
      </c>
      <c r="AI103" s="222"/>
      <c r="AJ103" s="349">
        <f t="shared" si="38"/>
        <v>0</v>
      </c>
      <c r="AK103" s="349">
        <f t="shared" si="39"/>
        <v>-1.4717299999999999E-2</v>
      </c>
      <c r="AL103" s="349">
        <f t="shared" si="36"/>
        <v>-6.2121800000000005E-2</v>
      </c>
      <c r="AM103" s="349">
        <f t="shared" si="37"/>
        <v>-0.14291549999999997</v>
      </c>
      <c r="AN103" s="349">
        <f t="shared" si="40"/>
        <v>0</v>
      </c>
      <c r="AO103" s="349"/>
      <c r="AP103" s="349"/>
      <c r="AQ103" s="349"/>
      <c r="AR103" s="222"/>
      <c r="AS103" s="222"/>
      <c r="AT103" s="222"/>
      <c r="AU103" s="222"/>
      <c r="AV103" s="222"/>
      <c r="AW103" s="222"/>
      <c r="AX103" s="222"/>
      <c r="AY103"/>
    </row>
    <row r="104" spans="2:51" s="41" customFormat="1" ht="15" customHeight="1" x14ac:dyDescent="0.25">
      <c r="B104" s="87" t="s">
        <v>90</v>
      </c>
      <c r="C104" s="87"/>
      <c r="D104" s="87"/>
      <c r="E104" s="87"/>
      <c r="F104" s="87"/>
      <c r="G104" s="87"/>
      <c r="H104" s="87"/>
      <c r="I104" s="87"/>
      <c r="J104" s="87"/>
      <c r="K104" s="87"/>
      <c r="L104" s="87"/>
      <c r="M104" s="87"/>
      <c r="N104" s="87"/>
      <c r="O104" s="87"/>
      <c r="P104" s="87"/>
      <c r="Q104" s="87"/>
      <c r="R104" s="87"/>
      <c r="S104" s="87"/>
      <c r="T104" s="348">
        <v>479.97422294400036</v>
      </c>
      <c r="U104" s="348">
        <v>477.15501070999971</v>
      </c>
      <c r="V104" s="348">
        <v>471.40043088999994</v>
      </c>
      <c r="W104" s="348">
        <v>531.34928236999997</v>
      </c>
      <c r="X104" s="348">
        <f t="shared" si="35"/>
        <v>533.24719674000005</v>
      </c>
      <c r="Y104" s="348"/>
      <c r="Z104" s="222"/>
      <c r="AA104" s="348">
        <v>124.87927292000008</v>
      </c>
      <c r="AB104" s="348">
        <v>256.33137278000009</v>
      </c>
      <c r="AC104" s="348">
        <v>391.00726440000005</v>
      </c>
      <c r="AD104" s="348">
        <v>533.24719674000005</v>
      </c>
      <c r="AE104" s="348">
        <v>127.35151629000002</v>
      </c>
      <c r="AI104" s="222"/>
      <c r="AJ104" s="348">
        <f t="shared" si="38"/>
        <v>124.87927292000008</v>
      </c>
      <c r="AK104" s="348">
        <f t="shared" si="39"/>
        <v>131.45209986000003</v>
      </c>
      <c r="AL104" s="348">
        <f t="shared" si="36"/>
        <v>134.67589161999996</v>
      </c>
      <c r="AM104" s="348">
        <f t="shared" si="37"/>
        <v>142.23993234</v>
      </c>
      <c r="AN104" s="348">
        <f t="shared" si="40"/>
        <v>127.35151629000002</v>
      </c>
      <c r="AO104" s="348"/>
      <c r="AP104" s="348"/>
      <c r="AQ104" s="348"/>
      <c r="AR104" s="222"/>
      <c r="AS104" s="222"/>
      <c r="AT104" s="222"/>
      <c r="AU104" s="222"/>
      <c r="AV104" s="222"/>
      <c r="AW104" s="222"/>
      <c r="AX104" s="222"/>
      <c r="AY104"/>
    </row>
    <row r="105" spans="2:51" s="78" customFormat="1" ht="15" customHeight="1" x14ac:dyDescent="0.25">
      <c r="B105" s="85" t="s">
        <v>170</v>
      </c>
      <c r="C105" s="85"/>
      <c r="D105" s="85"/>
      <c r="E105" s="85"/>
      <c r="F105" s="85"/>
      <c r="G105" s="85"/>
      <c r="H105" s="85"/>
      <c r="I105" s="85"/>
      <c r="J105" s="85"/>
      <c r="K105" s="85"/>
      <c r="L105" s="85"/>
      <c r="M105" s="85"/>
      <c r="N105" s="85"/>
      <c r="O105" s="85"/>
      <c r="P105" s="85"/>
      <c r="Q105" s="85"/>
      <c r="R105" s="85"/>
      <c r="S105" s="85"/>
      <c r="T105" s="349">
        <v>254.25946613999997</v>
      </c>
      <c r="U105" s="349">
        <v>267.59960567999997</v>
      </c>
      <c r="V105" s="349">
        <v>269.86754105</v>
      </c>
      <c r="W105" s="349">
        <v>291.89273854999999</v>
      </c>
      <c r="X105" s="349">
        <f t="shared" si="35"/>
        <v>301.70528679</v>
      </c>
      <c r="Y105" s="349"/>
      <c r="Z105" s="222"/>
      <c r="AA105" s="349">
        <v>74.37085777999998</v>
      </c>
      <c r="AB105" s="349">
        <v>150.25422638000001</v>
      </c>
      <c r="AC105" s="349">
        <v>225.48264412999998</v>
      </c>
      <c r="AD105" s="349">
        <v>301.70528679</v>
      </c>
      <c r="AE105" s="349">
        <v>74.832704079999985</v>
      </c>
      <c r="AF105" s="347"/>
      <c r="AG105" s="347"/>
      <c r="AH105" s="347"/>
      <c r="AI105" s="222"/>
      <c r="AJ105" s="349">
        <f t="shared" si="38"/>
        <v>74.37085777999998</v>
      </c>
      <c r="AK105" s="349">
        <f t="shared" si="39"/>
        <v>75.883368600000026</v>
      </c>
      <c r="AL105" s="349">
        <f t="shared" si="36"/>
        <v>75.228417749999977</v>
      </c>
      <c r="AM105" s="349">
        <f t="shared" si="37"/>
        <v>76.22264266000002</v>
      </c>
      <c r="AN105" s="349">
        <f t="shared" si="40"/>
        <v>74.832704079999985</v>
      </c>
      <c r="AO105" s="349"/>
      <c r="AP105" s="349"/>
      <c r="AQ105" s="349"/>
      <c r="AR105" s="222"/>
      <c r="AS105" s="222"/>
      <c r="AT105" s="222"/>
      <c r="AU105" s="222"/>
      <c r="AV105" s="222"/>
      <c r="AW105" s="222"/>
      <c r="AX105" s="222"/>
      <c r="AY105"/>
    </row>
    <row r="106" spans="2:51" s="78" customFormat="1" ht="15" customHeight="1" x14ac:dyDescent="0.25">
      <c r="B106" s="87" t="s">
        <v>95</v>
      </c>
      <c r="C106" s="87"/>
      <c r="D106" s="87"/>
      <c r="E106" s="87"/>
      <c r="F106" s="87"/>
      <c r="G106" s="87"/>
      <c r="H106" s="87"/>
      <c r="I106" s="87"/>
      <c r="J106" s="87"/>
      <c r="K106" s="87"/>
      <c r="L106" s="87"/>
      <c r="M106" s="87"/>
      <c r="N106" s="87"/>
      <c r="O106" s="87"/>
      <c r="P106" s="87"/>
      <c r="Q106" s="87"/>
      <c r="R106" s="87"/>
      <c r="S106" s="87"/>
      <c r="T106" s="348">
        <v>225.71475680400042</v>
      </c>
      <c r="U106" s="348">
        <v>209.55540502999972</v>
      </c>
      <c r="V106" s="348">
        <v>201.53288983999997</v>
      </c>
      <c r="W106" s="348">
        <v>239.45654381999998</v>
      </c>
      <c r="X106" s="348">
        <f t="shared" si="35"/>
        <v>231.54190994999996</v>
      </c>
      <c r="Y106" s="348"/>
      <c r="Z106" s="222"/>
      <c r="AA106" s="348">
        <v>50.508415140000075</v>
      </c>
      <c r="AB106" s="348">
        <v>106.0771464000002</v>
      </c>
      <c r="AC106" s="348">
        <v>165.5246202700001</v>
      </c>
      <c r="AD106" s="348">
        <v>231.54190994999996</v>
      </c>
      <c r="AE106" s="348">
        <v>52.51881221</v>
      </c>
      <c r="AF106" s="347"/>
      <c r="AG106" s="347"/>
      <c r="AH106" s="347"/>
      <c r="AI106" s="222"/>
      <c r="AJ106" s="348">
        <f t="shared" si="38"/>
        <v>50.508415140000075</v>
      </c>
      <c r="AK106" s="348">
        <f t="shared" si="39"/>
        <v>55.568731260000128</v>
      </c>
      <c r="AL106" s="348">
        <f t="shared" si="36"/>
        <v>59.447473869999897</v>
      </c>
      <c r="AM106" s="348">
        <f t="shared" si="37"/>
        <v>66.017289679999863</v>
      </c>
      <c r="AN106" s="348">
        <f t="shared" si="40"/>
        <v>52.51881221</v>
      </c>
      <c r="AO106" s="348"/>
      <c r="AP106" s="348"/>
      <c r="AQ106" s="348"/>
      <c r="AR106" s="222"/>
      <c r="AS106" s="222"/>
      <c r="AT106" s="222"/>
      <c r="AU106" s="222"/>
      <c r="AV106" s="222"/>
      <c r="AW106" s="222"/>
      <c r="AX106" s="222"/>
      <c r="AY106"/>
    </row>
    <row r="107" spans="2:51" s="78" customFormat="1" ht="15" customHeight="1" x14ac:dyDescent="0.25">
      <c r="B107" s="87"/>
      <c r="C107" s="87"/>
      <c r="D107" s="87"/>
      <c r="E107" s="87"/>
      <c r="F107" s="87"/>
      <c r="G107" s="87"/>
      <c r="H107" s="87"/>
      <c r="I107" s="87"/>
      <c r="J107" s="87"/>
      <c r="K107" s="87"/>
      <c r="L107" s="87"/>
      <c r="M107" s="87"/>
      <c r="N107" s="87"/>
      <c r="O107" s="87"/>
      <c r="P107" s="87"/>
      <c r="Q107" s="87"/>
      <c r="R107" s="87"/>
      <c r="S107" s="87"/>
      <c r="T107" s="347"/>
      <c r="U107" s="347"/>
      <c r="V107" s="347"/>
      <c r="W107" s="347"/>
      <c r="X107" s="347"/>
      <c r="Y107" s="347"/>
      <c r="Z107" s="222"/>
      <c r="AA107" s="347"/>
      <c r="AB107" s="347"/>
      <c r="AC107" s="347"/>
      <c r="AD107" s="347"/>
      <c r="AE107" s="347"/>
      <c r="AF107" s="347"/>
      <c r="AG107" s="347"/>
      <c r="AH107" s="347"/>
      <c r="AI107" s="222"/>
      <c r="AJ107" s="347"/>
      <c r="AK107" s="347"/>
      <c r="AL107" s="347"/>
      <c r="AM107" s="347"/>
      <c r="AN107" s="347"/>
      <c r="AO107" s="347"/>
      <c r="AP107" s="347"/>
      <c r="AQ107" s="347"/>
      <c r="AR107" s="222"/>
      <c r="AS107" s="222"/>
      <c r="AT107" s="222"/>
      <c r="AU107" s="222"/>
      <c r="AV107" s="222"/>
      <c r="AW107" s="222"/>
      <c r="AX107" s="222"/>
      <c r="AY107"/>
    </row>
    <row r="108" spans="2:51" s="78" customFormat="1" ht="15" customHeight="1" x14ac:dyDescent="0.25">
      <c r="B108" s="174" t="s">
        <v>96</v>
      </c>
      <c r="C108" s="174"/>
      <c r="D108" s="174"/>
      <c r="E108" s="174"/>
      <c r="F108" s="174"/>
      <c r="G108" s="174"/>
      <c r="H108" s="174"/>
      <c r="I108" s="174"/>
      <c r="J108" s="174"/>
      <c r="K108" s="174"/>
      <c r="L108" s="174"/>
      <c r="M108" s="174"/>
      <c r="N108" s="174"/>
      <c r="O108" s="174"/>
      <c r="P108" s="174"/>
      <c r="Q108" s="174"/>
      <c r="R108" s="174"/>
      <c r="S108" s="174"/>
      <c r="T108" s="227">
        <v>2018</v>
      </c>
      <c r="U108" s="227">
        <v>2019</v>
      </c>
      <c r="V108" s="227">
        <v>2020</v>
      </c>
      <c r="W108" s="227">
        <v>2021</v>
      </c>
      <c r="X108" s="228">
        <v>2022</v>
      </c>
      <c r="Y108" s="229">
        <v>2023</v>
      </c>
      <c r="Z108" s="222"/>
      <c r="AA108" s="230" t="s">
        <v>290</v>
      </c>
      <c r="AB108" s="230" t="s">
        <v>291</v>
      </c>
      <c r="AC108" s="230" t="s">
        <v>292</v>
      </c>
      <c r="AD108" s="230">
        <v>2022</v>
      </c>
      <c r="AE108" s="231" t="s">
        <v>320</v>
      </c>
      <c r="AF108" s="231" t="s">
        <v>321</v>
      </c>
      <c r="AG108" s="232" t="s">
        <v>322</v>
      </c>
      <c r="AH108" s="233">
        <v>2023</v>
      </c>
      <c r="AI108" s="222"/>
      <c r="AJ108" s="230" t="s">
        <v>290</v>
      </c>
      <c r="AK108" s="230" t="s">
        <v>293</v>
      </c>
      <c r="AL108" s="230" t="s">
        <v>294</v>
      </c>
      <c r="AM108" s="230" t="s">
        <v>295</v>
      </c>
      <c r="AN108" s="231" t="s">
        <v>320</v>
      </c>
      <c r="AO108" s="231" t="s">
        <v>325</v>
      </c>
      <c r="AP108" s="231" t="s">
        <v>323</v>
      </c>
      <c r="AQ108" s="231" t="s">
        <v>324</v>
      </c>
      <c r="AR108" s="222"/>
      <c r="AS108" s="222"/>
      <c r="AT108" s="222"/>
      <c r="AU108" s="222"/>
      <c r="AV108" s="222"/>
      <c r="AW108" s="222"/>
      <c r="AX108" s="222"/>
      <c r="AY108"/>
    </row>
    <row r="109" spans="2:51" s="78" customFormat="1" ht="15" customHeight="1" x14ac:dyDescent="0.25">
      <c r="B109" s="50" t="s">
        <v>274</v>
      </c>
      <c r="C109" s="50"/>
      <c r="D109" s="50"/>
      <c r="E109" s="50"/>
      <c r="F109" s="50"/>
      <c r="G109" s="50"/>
      <c r="H109" s="50"/>
      <c r="I109" s="50"/>
      <c r="J109" s="50"/>
      <c r="K109" s="50"/>
      <c r="L109" s="50"/>
      <c r="M109" s="50"/>
      <c r="N109" s="50"/>
      <c r="O109" s="50"/>
      <c r="P109" s="50"/>
      <c r="Q109" s="50"/>
      <c r="R109" s="50"/>
      <c r="S109" s="50"/>
      <c r="T109" s="348">
        <v>2995.7289300000002</v>
      </c>
      <c r="U109" s="348">
        <v>2973.9040199999999</v>
      </c>
      <c r="V109" s="348">
        <v>2906.1210799999999</v>
      </c>
      <c r="W109" s="348">
        <v>2833.1728400000002</v>
      </c>
      <c r="X109" s="348">
        <f>AD109</f>
        <v>2935.1695199999999</v>
      </c>
      <c r="Y109" s="348"/>
      <c r="Z109" s="222"/>
      <c r="AA109" s="348">
        <f>'Operating Data'!AA107</f>
        <v>2935.1695199999999</v>
      </c>
      <c r="AB109" s="348">
        <f>'Operating Data'!AB107</f>
        <v>2935.1695199999999</v>
      </c>
      <c r="AC109" s="348">
        <f>'Operating Data'!AC107</f>
        <v>2935.1695199999999</v>
      </c>
      <c r="AD109" s="348">
        <f>'Operating Data'!AD107</f>
        <v>2935.1695199999999</v>
      </c>
      <c r="AE109" s="348">
        <f>'Operating Data'!AE107</f>
        <v>2938.9917681832003</v>
      </c>
      <c r="AF109" s="347"/>
      <c r="AG109" s="347"/>
      <c r="AH109" s="347"/>
      <c r="AI109" s="222"/>
      <c r="AJ109" s="348"/>
      <c r="AK109" s="348"/>
      <c r="AL109" s="348"/>
      <c r="AM109" s="348"/>
      <c r="AN109" s="348"/>
      <c r="AO109" s="348"/>
      <c r="AP109" s="348"/>
      <c r="AQ109" s="348"/>
      <c r="AR109" s="222"/>
      <c r="AS109" s="222"/>
      <c r="AT109" s="222"/>
      <c r="AU109" s="222"/>
      <c r="AV109" s="222"/>
      <c r="AW109" s="222"/>
      <c r="AX109" s="222"/>
      <c r="AY109"/>
    </row>
    <row r="110" spans="2:51" s="78" customFormat="1" ht="15" customHeight="1" x14ac:dyDescent="0.25">
      <c r="B110" s="43" t="s">
        <v>158</v>
      </c>
      <c r="C110" s="43"/>
      <c r="D110" s="43"/>
      <c r="E110" s="43"/>
      <c r="F110" s="43"/>
      <c r="G110" s="43"/>
      <c r="H110" s="43"/>
      <c r="I110" s="43"/>
      <c r="J110" s="43"/>
      <c r="K110" s="43"/>
      <c r="L110" s="43"/>
      <c r="M110" s="43"/>
      <c r="N110" s="43"/>
      <c r="O110" s="43"/>
      <c r="P110" s="43"/>
      <c r="Q110" s="43"/>
      <c r="R110" s="43"/>
      <c r="S110" s="43"/>
      <c r="T110" s="349">
        <v>1831.6085</v>
      </c>
      <c r="U110" s="349">
        <v>1816.4480000000001</v>
      </c>
      <c r="V110" s="349">
        <v>1754.29</v>
      </c>
      <c r="W110" s="349">
        <v>1677.6233999999999</v>
      </c>
      <c r="X110" s="349">
        <f>AD110</f>
        <v>1696.1631</v>
      </c>
      <c r="Y110" s="349"/>
      <c r="Z110" s="222"/>
      <c r="AA110" s="349">
        <f>'Operating Data'!AA108</f>
        <v>1696.1631</v>
      </c>
      <c r="AB110" s="349">
        <f>'Operating Data'!AB108</f>
        <v>1696.1631</v>
      </c>
      <c r="AC110" s="349">
        <f>'Operating Data'!AC108</f>
        <v>1696.1631</v>
      </c>
      <c r="AD110" s="349">
        <f>'Operating Data'!AD108</f>
        <v>1696.1631</v>
      </c>
      <c r="AE110" s="349">
        <f>'Operating Data'!AE108</f>
        <v>1697.9858186104</v>
      </c>
      <c r="AF110" s="347"/>
      <c r="AG110" s="347"/>
      <c r="AH110" s="347"/>
      <c r="AI110" s="222"/>
      <c r="AJ110" s="349"/>
      <c r="AK110" s="349"/>
      <c r="AL110" s="349"/>
      <c r="AM110" s="349"/>
      <c r="AN110" s="349"/>
      <c r="AO110" s="349"/>
      <c r="AP110" s="349"/>
      <c r="AQ110" s="349"/>
      <c r="AR110" s="222"/>
      <c r="AS110" s="222"/>
      <c r="AT110" s="222"/>
      <c r="AU110" s="222"/>
      <c r="AV110" s="222"/>
      <c r="AW110" s="222"/>
      <c r="AX110" s="222"/>
      <c r="AY110"/>
    </row>
    <row r="111" spans="2:51" s="78" customFormat="1" ht="15" customHeight="1" x14ac:dyDescent="0.25">
      <c r="B111" s="43" t="s">
        <v>159</v>
      </c>
      <c r="C111" s="43"/>
      <c r="D111" s="43"/>
      <c r="E111" s="43"/>
      <c r="F111" s="43"/>
      <c r="G111" s="43"/>
      <c r="H111" s="43"/>
      <c r="I111" s="43"/>
      <c r="J111" s="43"/>
      <c r="K111" s="43"/>
      <c r="L111" s="43"/>
      <c r="M111" s="43"/>
      <c r="N111" s="43"/>
      <c r="O111" s="43"/>
      <c r="P111" s="43"/>
      <c r="Q111" s="43"/>
      <c r="R111" s="43"/>
      <c r="S111" s="43"/>
      <c r="T111" s="349">
        <v>1164.1204299999999</v>
      </c>
      <c r="U111" s="349">
        <v>1157.4560200000001</v>
      </c>
      <c r="V111" s="349">
        <v>1151.8310799999999</v>
      </c>
      <c r="W111" s="349">
        <v>1155.54944</v>
      </c>
      <c r="X111" s="349">
        <f>AD111</f>
        <v>1239.0064199999999</v>
      </c>
      <c r="Y111" s="349"/>
      <c r="Z111" s="222"/>
      <c r="AA111" s="349">
        <f>'Operating Data'!AA109</f>
        <v>1239.0064199999999</v>
      </c>
      <c r="AB111" s="349">
        <f>'Operating Data'!AB109</f>
        <v>1239.0064199999999</v>
      </c>
      <c r="AC111" s="349">
        <f>'Operating Data'!AC109</f>
        <v>1239.0064199999999</v>
      </c>
      <c r="AD111" s="349">
        <f>'Operating Data'!AD109</f>
        <v>1239.0064199999999</v>
      </c>
      <c r="AE111" s="349">
        <f>'Operating Data'!AE109</f>
        <v>1241.0059495728001</v>
      </c>
      <c r="AF111" s="347"/>
      <c r="AG111" s="347"/>
      <c r="AH111" s="347"/>
      <c r="AI111" s="222"/>
      <c r="AJ111" s="349"/>
      <c r="AK111" s="349"/>
      <c r="AL111" s="349"/>
      <c r="AM111" s="349"/>
      <c r="AN111" s="349"/>
      <c r="AO111" s="349"/>
      <c r="AP111" s="349"/>
      <c r="AQ111" s="349"/>
      <c r="AR111" s="222"/>
      <c r="AS111" s="222"/>
      <c r="AT111" s="222"/>
      <c r="AU111" s="222"/>
      <c r="AV111" s="222"/>
      <c r="AW111" s="222"/>
      <c r="AX111" s="222"/>
      <c r="AY111"/>
    </row>
    <row r="112" spans="2:51" s="78" customFormat="1" ht="15" customHeight="1" x14ac:dyDescent="0.25">
      <c r="B112" s="41"/>
      <c r="C112" s="41"/>
      <c r="D112" s="41"/>
      <c r="E112" s="41"/>
      <c r="F112" s="41"/>
      <c r="G112" s="41"/>
      <c r="H112" s="41"/>
      <c r="I112" s="41"/>
      <c r="J112" s="41"/>
      <c r="K112" s="41"/>
      <c r="L112" s="41"/>
      <c r="M112" s="41"/>
      <c r="N112" s="41"/>
      <c r="O112" s="41"/>
      <c r="P112" s="41"/>
      <c r="Q112" s="41"/>
      <c r="R112" s="41"/>
      <c r="S112" s="41"/>
      <c r="T112" s="372"/>
      <c r="U112" s="372"/>
      <c r="V112" s="372"/>
      <c r="W112" s="372"/>
      <c r="X112" s="372"/>
      <c r="Y112" s="372"/>
      <c r="Z112" s="222"/>
      <c r="AA112" s="372"/>
      <c r="AB112" s="372"/>
      <c r="AC112" s="372"/>
      <c r="AD112" s="372"/>
      <c r="AE112" s="372"/>
      <c r="AF112" s="347"/>
      <c r="AG112" s="347"/>
      <c r="AH112" s="347"/>
      <c r="AI112" s="222"/>
      <c r="AJ112" s="372"/>
      <c r="AK112" s="372"/>
      <c r="AL112" s="372"/>
      <c r="AM112" s="372"/>
      <c r="AN112" s="372"/>
      <c r="AO112" s="372"/>
      <c r="AP112" s="372"/>
      <c r="AQ112" s="372"/>
      <c r="AR112" s="222"/>
      <c r="AS112" s="222"/>
      <c r="AT112" s="222"/>
      <c r="AU112" s="222"/>
      <c r="AV112" s="222"/>
      <c r="AW112" s="222"/>
      <c r="AX112" s="222"/>
      <c r="AY112"/>
    </row>
    <row r="113" spans="2:51" s="78" customFormat="1" ht="15" customHeight="1" x14ac:dyDescent="0.25">
      <c r="B113" s="50" t="s">
        <v>144</v>
      </c>
      <c r="C113" s="50"/>
      <c r="D113" s="50"/>
      <c r="E113" s="50"/>
      <c r="F113" s="50"/>
      <c r="G113" s="50"/>
      <c r="H113" s="50"/>
      <c r="I113" s="50"/>
      <c r="J113" s="50"/>
      <c r="K113" s="50"/>
      <c r="L113" s="50"/>
      <c r="M113" s="50"/>
      <c r="N113" s="50"/>
      <c r="O113" s="50"/>
      <c r="P113" s="50"/>
      <c r="Q113" s="50"/>
      <c r="R113" s="50"/>
      <c r="S113" s="50"/>
      <c r="T113" s="372"/>
      <c r="U113" s="372"/>
      <c r="V113" s="372"/>
      <c r="W113" s="372"/>
      <c r="X113" s="372"/>
      <c r="Y113" s="372"/>
      <c r="Z113" s="222"/>
      <c r="AA113" s="372"/>
      <c r="AB113" s="372"/>
      <c r="AC113" s="372"/>
      <c r="AD113" s="372"/>
      <c r="AE113" s="372"/>
      <c r="AF113" s="347"/>
      <c r="AG113" s="347"/>
      <c r="AH113" s="347"/>
      <c r="AI113" s="222"/>
      <c r="AJ113" s="372"/>
      <c r="AK113" s="372"/>
      <c r="AL113" s="372"/>
      <c r="AM113" s="372"/>
      <c r="AN113" s="372"/>
      <c r="AO113" s="372"/>
      <c r="AP113" s="372"/>
      <c r="AQ113" s="372"/>
      <c r="AR113" s="222"/>
      <c r="AS113" s="222"/>
      <c r="AT113" s="222"/>
      <c r="AU113" s="222"/>
      <c r="AV113" s="222"/>
      <c r="AW113" s="222"/>
      <c r="AX113" s="222"/>
      <c r="AY113"/>
    </row>
    <row r="114" spans="2:51" s="78" customFormat="1" ht="15" customHeight="1" x14ac:dyDescent="0.25">
      <c r="B114" s="18" t="s">
        <v>145</v>
      </c>
      <c r="C114" s="18"/>
      <c r="D114" s="18"/>
      <c r="E114" s="18"/>
      <c r="F114" s="18"/>
      <c r="G114" s="18"/>
      <c r="H114" s="18"/>
      <c r="I114" s="18"/>
      <c r="J114" s="18"/>
      <c r="K114" s="18"/>
      <c r="L114" s="18"/>
      <c r="M114" s="18"/>
      <c r="N114" s="18"/>
      <c r="O114" s="18"/>
      <c r="P114" s="18"/>
      <c r="Q114" s="18"/>
      <c r="R114" s="18"/>
      <c r="S114" s="18"/>
      <c r="T114" s="349">
        <v>226307.95253800001</v>
      </c>
      <c r="U114" s="349">
        <v>226822.67702099998</v>
      </c>
      <c r="V114" s="349">
        <v>228349.13084600001</v>
      </c>
      <c r="W114" s="349">
        <v>230675.76</v>
      </c>
      <c r="X114" s="349">
        <f>AD114</f>
        <v>232089.07</v>
      </c>
      <c r="Y114" s="349"/>
      <c r="Z114" s="222"/>
      <c r="AA114" s="349">
        <f>'Operating Data'!AA123</f>
        <v>230924.63</v>
      </c>
      <c r="AB114" s="349">
        <f>'Operating Data'!AB123</f>
        <v>231226.83000000002</v>
      </c>
      <c r="AC114" s="349">
        <f>'Operating Data'!AC123</f>
        <v>231552.58</v>
      </c>
      <c r="AD114" s="349">
        <f>'Operating Data'!AD123</f>
        <v>232089.07</v>
      </c>
      <c r="AE114" s="349">
        <f>'Operating Data'!AE123</f>
        <v>232328.33979900001</v>
      </c>
      <c r="AF114" s="347"/>
      <c r="AG114" s="347"/>
      <c r="AH114" s="347"/>
      <c r="AI114" s="222"/>
      <c r="AJ114" s="349"/>
      <c r="AK114" s="349"/>
      <c r="AL114" s="349"/>
      <c r="AM114" s="349"/>
      <c r="AN114" s="349"/>
      <c r="AO114" s="349"/>
      <c r="AP114" s="349"/>
      <c r="AQ114" s="349"/>
      <c r="AR114" s="222"/>
      <c r="AS114" s="222"/>
      <c r="AT114" s="222"/>
      <c r="AU114" s="222"/>
      <c r="AV114" s="222"/>
      <c r="AW114" s="222"/>
      <c r="AX114" s="222"/>
      <c r="AY114"/>
    </row>
    <row r="115" spans="2:51" s="78" customFormat="1" ht="15" customHeight="1" x14ac:dyDescent="0.25">
      <c r="B115" s="18" t="s">
        <v>146</v>
      </c>
      <c r="C115" s="18"/>
      <c r="D115" s="18"/>
      <c r="E115" s="18"/>
      <c r="F115" s="18"/>
      <c r="G115" s="18"/>
      <c r="H115" s="18"/>
      <c r="I115" s="18"/>
      <c r="J115" s="18"/>
      <c r="K115" s="18"/>
      <c r="L115" s="18"/>
      <c r="M115" s="18"/>
      <c r="N115" s="18"/>
      <c r="O115" s="18"/>
      <c r="P115" s="18"/>
      <c r="Q115" s="18"/>
      <c r="R115" s="18"/>
      <c r="S115" s="18"/>
      <c r="T115" s="349">
        <v>19.076000000000001</v>
      </c>
      <c r="U115" s="349">
        <v>22.513999999999999</v>
      </c>
      <c r="V115" s="349">
        <v>27.030999999999999</v>
      </c>
      <c r="W115" s="349">
        <v>34.082000000000001</v>
      </c>
      <c r="X115" s="349">
        <f>AD115</f>
        <v>39.841999999999999</v>
      </c>
      <c r="Y115" s="349"/>
      <c r="Z115" s="222"/>
      <c r="AA115" s="349">
        <f>'Operating Data'!AA130</f>
        <v>35.51</v>
      </c>
      <c r="AB115" s="349">
        <f>'Operating Data'!AB130</f>
        <v>38.802</v>
      </c>
      <c r="AC115" s="349">
        <f>'Operating Data'!AC130</f>
        <v>38.011000000000003</v>
      </c>
      <c r="AD115" s="349">
        <f>'Operating Data'!AD130</f>
        <v>39.841999999999999</v>
      </c>
      <c r="AE115" s="349">
        <f>'Operating Data'!AE130</f>
        <v>44.773000000000003</v>
      </c>
      <c r="AF115" s="347"/>
      <c r="AG115" s="347"/>
      <c r="AH115" s="347"/>
      <c r="AI115" s="222"/>
      <c r="AJ115" s="349"/>
      <c r="AK115" s="349"/>
      <c r="AL115" s="349"/>
      <c r="AM115" s="349"/>
      <c r="AN115" s="349"/>
      <c r="AO115" s="349"/>
      <c r="AP115" s="349"/>
      <c r="AQ115" s="349"/>
      <c r="AR115" s="222"/>
      <c r="AS115" s="222"/>
      <c r="AT115" s="222"/>
      <c r="AU115" s="222"/>
      <c r="AV115" s="222"/>
      <c r="AW115" s="222"/>
      <c r="AX115" s="222"/>
      <c r="AY115"/>
    </row>
    <row r="116" spans="2:51" s="78" customFormat="1" ht="15" customHeight="1" x14ac:dyDescent="0.25">
      <c r="B116" s="18" t="s">
        <v>147</v>
      </c>
      <c r="C116" s="18"/>
      <c r="D116" s="18"/>
      <c r="E116" s="18"/>
      <c r="F116" s="18"/>
      <c r="G116" s="18"/>
      <c r="H116" s="18"/>
      <c r="I116" s="18"/>
      <c r="J116" s="18"/>
      <c r="K116" s="18"/>
      <c r="L116" s="18"/>
      <c r="M116" s="18"/>
      <c r="N116" s="18"/>
      <c r="O116" s="18"/>
      <c r="P116" s="18"/>
      <c r="Q116" s="18"/>
      <c r="R116" s="18"/>
      <c r="S116" s="18"/>
      <c r="T116" s="349">
        <v>1922.991</v>
      </c>
      <c r="U116" s="349">
        <v>2578.1669999999999</v>
      </c>
      <c r="V116" s="349">
        <v>3208.2089999999998</v>
      </c>
      <c r="W116" s="349">
        <v>3983.1039999999998</v>
      </c>
      <c r="X116" s="349">
        <f>AD116</f>
        <v>4593.9399999999996</v>
      </c>
      <c r="Y116" s="349"/>
      <c r="Z116" s="222"/>
      <c r="AA116" s="349">
        <f>'Operating Data'!AA134</f>
        <v>4157.4250000000002</v>
      </c>
      <c r="AB116" s="349">
        <f>'Operating Data'!AB134</f>
        <v>4304.2690000000002</v>
      </c>
      <c r="AC116" s="349">
        <f>'Operating Data'!AC134</f>
        <v>4430.2389999999996</v>
      </c>
      <c r="AD116" s="349">
        <f>'Operating Data'!AD134</f>
        <v>4593.9399999999996</v>
      </c>
      <c r="AE116" s="349">
        <f>'Operating Data'!AE134</f>
        <v>4854.1869999999999</v>
      </c>
      <c r="AF116" s="347"/>
      <c r="AG116" s="347"/>
      <c r="AH116" s="347"/>
      <c r="AI116" s="222"/>
      <c r="AJ116" s="349"/>
      <c r="AK116" s="349"/>
      <c r="AL116" s="349"/>
      <c r="AM116" s="349"/>
      <c r="AN116" s="349"/>
      <c r="AO116" s="349"/>
      <c r="AP116" s="349"/>
      <c r="AQ116" s="349"/>
      <c r="AR116" s="222"/>
      <c r="AS116" s="222"/>
      <c r="AT116" s="222"/>
      <c r="AU116" s="222"/>
      <c r="AV116" s="222"/>
      <c r="AW116" s="222"/>
      <c r="AX116" s="222"/>
      <c r="AY116"/>
    </row>
    <row r="117" spans="2:51" s="78" customFormat="1" ht="15" customHeight="1" x14ac:dyDescent="0.25">
      <c r="B117" s="21" t="s">
        <v>160</v>
      </c>
      <c r="C117" s="21"/>
      <c r="D117" s="21"/>
      <c r="E117" s="21"/>
      <c r="F117" s="21"/>
      <c r="G117" s="21"/>
      <c r="H117" s="21"/>
      <c r="I117" s="21"/>
      <c r="J117" s="21"/>
      <c r="K117" s="21"/>
      <c r="L117" s="21"/>
      <c r="M117" s="21"/>
      <c r="N117" s="21"/>
      <c r="O117" s="21"/>
      <c r="P117" s="21"/>
      <c r="Q117" s="21"/>
      <c r="R117" s="21"/>
      <c r="S117" s="21"/>
      <c r="T117" s="373" t="s">
        <v>23</v>
      </c>
      <c r="U117" s="373">
        <v>0.41070893200610825</v>
      </c>
      <c r="V117" s="373">
        <v>0.50903986706166515</v>
      </c>
      <c r="W117" s="373">
        <v>0.62527662234482184</v>
      </c>
      <c r="X117" s="373">
        <f>AD117</f>
        <v>0.71503025999642933</v>
      </c>
      <c r="Y117" s="373"/>
      <c r="Z117" s="222"/>
      <c r="AA117" s="373">
        <f>'Operating Data'!AA135</f>
        <v>0.65126469033704715</v>
      </c>
      <c r="AB117" s="373">
        <f>'Operating Data'!AB135</f>
        <v>0.67277108878163372</v>
      </c>
      <c r="AC117" s="373">
        <f>'Operating Data'!AC135</f>
        <v>0.69086330330553225</v>
      </c>
      <c r="AD117" s="373">
        <f>'Operating Data'!AD135</f>
        <v>0.71503025999642933</v>
      </c>
      <c r="AE117" s="373">
        <f>'Operating Data'!AE135</f>
        <v>0.75383862076762476</v>
      </c>
      <c r="AF117" s="347"/>
      <c r="AG117" s="347"/>
      <c r="AH117" s="347"/>
      <c r="AI117" s="222"/>
      <c r="AJ117" s="373"/>
      <c r="AK117" s="349"/>
      <c r="AL117" s="349"/>
      <c r="AM117" s="349"/>
      <c r="AN117" s="373"/>
      <c r="AO117" s="349"/>
      <c r="AP117" s="349"/>
      <c r="AQ117" s="349"/>
      <c r="AR117" s="222"/>
      <c r="AS117" s="222"/>
      <c r="AT117" s="222"/>
      <c r="AU117" s="222"/>
      <c r="AV117" s="222"/>
      <c r="AW117" s="222"/>
      <c r="AX117" s="222"/>
      <c r="AY117"/>
    </row>
    <row r="118" spans="2:51" s="78" customFormat="1" ht="15" customHeight="1" x14ac:dyDescent="0.25">
      <c r="B118" s="21"/>
      <c r="C118" s="21"/>
      <c r="D118" s="21"/>
      <c r="E118" s="21"/>
      <c r="F118" s="21"/>
      <c r="G118" s="21"/>
      <c r="H118" s="21"/>
      <c r="I118" s="21"/>
      <c r="J118" s="21"/>
      <c r="K118" s="21"/>
      <c r="L118" s="21"/>
      <c r="M118" s="21"/>
      <c r="N118" s="21"/>
      <c r="O118" s="21"/>
      <c r="P118" s="21"/>
      <c r="Q118" s="21"/>
      <c r="R118" s="21"/>
      <c r="S118" s="21"/>
      <c r="T118" s="373"/>
      <c r="U118" s="373"/>
      <c r="V118" s="373"/>
      <c r="W118" s="373"/>
      <c r="X118" s="373"/>
      <c r="Y118" s="373"/>
      <c r="Z118" s="222"/>
      <c r="AA118" s="373"/>
      <c r="AB118" s="373"/>
      <c r="AC118" s="373"/>
      <c r="AD118" s="373"/>
      <c r="AE118" s="347"/>
      <c r="AF118" s="347"/>
      <c r="AG118" s="347"/>
      <c r="AH118" s="347"/>
      <c r="AI118" s="222"/>
      <c r="AJ118" s="373"/>
      <c r="AK118" s="349"/>
      <c r="AL118" s="349"/>
      <c r="AM118" s="349"/>
      <c r="AN118" s="373"/>
      <c r="AO118" s="349"/>
      <c r="AP118" s="349"/>
      <c r="AQ118" s="349"/>
      <c r="AR118" s="222"/>
      <c r="AS118" s="222"/>
      <c r="AT118" s="222"/>
      <c r="AU118" s="222"/>
      <c r="AV118" s="222"/>
      <c r="AW118" s="222"/>
      <c r="AX118" s="222"/>
      <c r="AY118"/>
    </row>
    <row r="119" spans="2:51" s="78" customFormat="1" ht="15" customHeight="1" x14ac:dyDescent="0.25">
      <c r="B119" s="48" t="s">
        <v>148</v>
      </c>
      <c r="C119" s="48"/>
      <c r="D119" s="48"/>
      <c r="E119" s="48"/>
      <c r="F119" s="48"/>
      <c r="G119" s="48"/>
      <c r="H119" s="48"/>
      <c r="I119" s="48"/>
      <c r="J119" s="48"/>
      <c r="K119" s="48"/>
      <c r="L119" s="48"/>
      <c r="M119" s="48"/>
      <c r="N119" s="48"/>
      <c r="O119" s="48"/>
      <c r="P119" s="48"/>
      <c r="Q119" s="48"/>
      <c r="R119" s="48"/>
      <c r="S119" s="48"/>
      <c r="T119" s="348">
        <v>6225.643</v>
      </c>
      <c r="U119" s="348">
        <v>6277.3580000000002</v>
      </c>
      <c r="V119" s="348">
        <v>6302.4709999999995</v>
      </c>
      <c r="W119" s="348">
        <v>6370.1469999999999</v>
      </c>
      <c r="X119" s="348">
        <f t="shared" ref="X119:X126" si="41">AD119</f>
        <v>6424.8190000000004</v>
      </c>
      <c r="Y119" s="348"/>
      <c r="Z119" s="222"/>
      <c r="AA119" s="348">
        <f>'Operating Data'!AA139</f>
        <v>6383.6180000000004</v>
      </c>
      <c r="AB119" s="348">
        <f>'Operating Data'!AB139</f>
        <v>6397.8209999999999</v>
      </c>
      <c r="AC119" s="348">
        <f>'Operating Data'!AC139</f>
        <v>6412.6130000000003</v>
      </c>
      <c r="AD119" s="348">
        <f>'Operating Data'!AD139</f>
        <v>6424.8190000000004</v>
      </c>
      <c r="AE119" s="348">
        <f>'Operating Data'!AE139</f>
        <v>6439.2920000000004</v>
      </c>
      <c r="AF119" s="347"/>
      <c r="AG119" s="347"/>
      <c r="AH119" s="347"/>
      <c r="AI119" s="222"/>
      <c r="AJ119" s="348"/>
      <c r="AK119" s="348"/>
      <c r="AL119" s="348"/>
      <c r="AM119" s="348"/>
      <c r="AN119" s="348"/>
      <c r="AO119" s="348"/>
      <c r="AP119" s="348"/>
      <c r="AQ119" s="348"/>
      <c r="AR119" s="222"/>
      <c r="AS119" s="222"/>
      <c r="AT119" s="222"/>
      <c r="AU119" s="222"/>
      <c r="AV119" s="222"/>
      <c r="AW119" s="222"/>
      <c r="AX119" s="222"/>
      <c r="AY119"/>
    </row>
    <row r="120" spans="2:51" s="78" customFormat="1" ht="15" customHeight="1" x14ac:dyDescent="0.25">
      <c r="B120" s="158" t="s">
        <v>149</v>
      </c>
      <c r="C120" s="158"/>
      <c r="D120" s="158"/>
      <c r="E120" s="158"/>
      <c r="F120" s="158"/>
      <c r="G120" s="158"/>
      <c r="H120" s="158"/>
      <c r="I120" s="158"/>
      <c r="J120" s="158"/>
      <c r="K120" s="158"/>
      <c r="L120" s="158"/>
      <c r="M120" s="158"/>
      <c r="N120" s="158"/>
      <c r="O120" s="158"/>
      <c r="P120" s="158"/>
      <c r="Q120" s="158"/>
      <c r="R120" s="158"/>
      <c r="S120" s="158"/>
      <c r="T120" s="360" t="s">
        <v>23</v>
      </c>
      <c r="U120" s="360">
        <f>IFERROR(IF(OR(U119/T119-1&gt;2,U119/T119-1&lt;-0.95),"-",U119/T119-1),"-")</f>
        <v>8.3067724892031958E-3</v>
      </c>
      <c r="V120" s="361">
        <f>IFERROR(IF(OR(V119/U119-1&gt;2,V119/U119-1&lt;-0.95),"-",V119/U119-1),"-")</f>
        <v>4.0005683919890345E-3</v>
      </c>
      <c r="W120" s="362">
        <f>IFERROR(IF(OR(W119/V119-1&gt;2,W119/V119-1&lt;-0.95),"-",W119/V119-1),"-")</f>
        <v>1.0738010535867648E-2</v>
      </c>
      <c r="X120" s="360">
        <f t="shared" si="41"/>
        <v>8.5825334956948218E-3</v>
      </c>
      <c r="Y120" s="360"/>
      <c r="Z120" s="222"/>
      <c r="AA120" s="362" t="str">
        <f>IFERROR(IF(OR(AA119/#REF!-1&gt;2,AA119/#REF!-1&lt;-0.95),"-",AA119/#REF!-1),"-")</f>
        <v>-</v>
      </c>
      <c r="AB120" s="362" t="str">
        <f>IFERROR(IF(OR(AB119/#REF!-1&gt;2,AB119/#REF!-1&lt;-0.95),"-",AB119/#REF!-1),"-")</f>
        <v>-</v>
      </c>
      <c r="AC120" s="362" t="str">
        <f>IFERROR(IF(OR(AC119/#REF!-1&gt;2,AC119/#REF!-1&lt;-0.95),"-",AC119/#REF!-1),"-")</f>
        <v>-</v>
      </c>
      <c r="AD120" s="362">
        <f>IFERROR(IF(OR(AD119/W119-1&gt;2,AD119/W119-1&lt;-0.95),"-",AD119/W119-1),"-")</f>
        <v>8.5825334956948218E-3</v>
      </c>
      <c r="AE120" s="362">
        <f>IFERROR(IF(OR(AE119/AA119-1&gt;2,AE119/AA119-1&lt;-0.95),"-",AE119/AA119-1),"-")</f>
        <v>8.7213865240682864E-3</v>
      </c>
      <c r="AF120" s="347"/>
      <c r="AG120" s="347"/>
      <c r="AH120" s="347"/>
      <c r="AI120" s="222"/>
      <c r="AJ120" s="360"/>
      <c r="AK120" s="360"/>
      <c r="AL120" s="360"/>
      <c r="AM120" s="360"/>
      <c r="AN120" s="360"/>
      <c r="AO120" s="360"/>
      <c r="AP120" s="360"/>
      <c r="AQ120" s="360"/>
      <c r="AR120" s="222"/>
      <c r="AS120" s="222"/>
      <c r="AT120" s="222"/>
      <c r="AU120" s="222"/>
      <c r="AV120" s="222"/>
      <c r="AW120" s="222"/>
      <c r="AX120" s="222"/>
      <c r="AY120"/>
    </row>
    <row r="121" spans="2:51" s="78" customFormat="1" ht="15" customHeight="1" x14ac:dyDescent="0.25">
      <c r="B121" s="43" t="s">
        <v>161</v>
      </c>
      <c r="C121" s="43"/>
      <c r="D121" s="43"/>
      <c r="E121" s="43"/>
      <c r="F121" s="43"/>
      <c r="G121" s="43"/>
      <c r="H121" s="43"/>
      <c r="I121" s="43"/>
      <c r="J121" s="43"/>
      <c r="K121" s="43"/>
      <c r="L121" s="43"/>
      <c r="M121" s="43"/>
      <c r="N121" s="43"/>
      <c r="O121" s="43"/>
      <c r="P121" s="43"/>
      <c r="Q121" s="43"/>
      <c r="R121" s="43"/>
      <c r="S121" s="43"/>
      <c r="T121" s="349">
        <v>25.100999999999999</v>
      </c>
      <c r="U121" s="349">
        <v>25.411999999999999</v>
      </c>
      <c r="V121" s="349">
        <v>25.489000000000001</v>
      </c>
      <c r="W121" s="349">
        <v>25.945</v>
      </c>
      <c r="X121" s="349">
        <f t="shared" si="41"/>
        <v>26.306000000000001</v>
      </c>
      <c r="Y121" s="349"/>
      <c r="Z121" s="349"/>
      <c r="AA121" s="349">
        <f>'Operating Data'!AA140</f>
        <v>26.080000000000002</v>
      </c>
      <c r="AB121" s="349">
        <f>'Operating Data'!AB140</f>
        <v>26.116</v>
      </c>
      <c r="AC121" s="349">
        <f>'Operating Data'!AC140</f>
        <v>26.225999999999999</v>
      </c>
      <c r="AD121" s="349">
        <f>'Operating Data'!AD140</f>
        <v>26.306000000000001</v>
      </c>
      <c r="AE121" s="349">
        <f>'Operating Data'!AE140</f>
        <v>26.397000000000002</v>
      </c>
      <c r="AF121" s="347"/>
      <c r="AG121" s="347"/>
      <c r="AH121" s="347"/>
      <c r="AI121" s="222"/>
      <c r="AJ121" s="349"/>
      <c r="AK121" s="349"/>
      <c r="AL121" s="349"/>
      <c r="AM121" s="349"/>
      <c r="AN121" s="349"/>
      <c r="AO121" s="349"/>
      <c r="AP121" s="349"/>
      <c r="AQ121" s="349"/>
      <c r="AR121" s="222"/>
      <c r="AS121" s="222"/>
      <c r="AT121" s="222"/>
      <c r="AU121" s="222"/>
      <c r="AV121" s="222"/>
      <c r="AW121" s="222"/>
      <c r="AX121" s="222"/>
      <c r="AY121"/>
    </row>
    <row r="122" spans="2:51" s="78" customFormat="1" ht="15" customHeight="1" x14ac:dyDescent="0.25">
      <c r="B122" s="158" t="s">
        <v>149</v>
      </c>
      <c r="C122" s="158"/>
      <c r="D122" s="158"/>
      <c r="E122" s="158"/>
      <c r="F122" s="158"/>
      <c r="G122" s="158"/>
      <c r="H122" s="158"/>
      <c r="I122" s="158"/>
      <c r="J122" s="158"/>
      <c r="K122" s="158"/>
      <c r="L122" s="158"/>
      <c r="M122" s="158"/>
      <c r="N122" s="158"/>
      <c r="O122" s="158"/>
      <c r="P122" s="158"/>
      <c r="Q122" s="158"/>
      <c r="R122" s="158"/>
      <c r="S122" s="158"/>
      <c r="T122" s="360" t="s">
        <v>23</v>
      </c>
      <c r="U122" s="360">
        <f>IFERROR(IF(OR(U121/T121-1&gt;2,U121/T121-1&lt;-0.95),"-",U121/T121-1),"-")</f>
        <v>1.2389944623720117E-2</v>
      </c>
      <c r="V122" s="361">
        <f>IFERROR(IF(OR(V121/U121-1&gt;2,V121/U121-1&lt;-0.95),"-",V121/U121-1),"-")</f>
        <v>3.0300645364396139E-3</v>
      </c>
      <c r="W122" s="362">
        <f>IFERROR(IF(OR(W121/V121-1&gt;2,W121/V121-1&lt;-0.95),"-",W121/V121-1),"-")</f>
        <v>1.7890070226372234E-2</v>
      </c>
      <c r="X122" s="360">
        <f t="shared" si="41"/>
        <v>1.3914048949701385E-2</v>
      </c>
      <c r="Y122" s="360"/>
      <c r="Z122" s="222"/>
      <c r="AA122" s="362" t="str">
        <f>IFERROR(IF(OR(AA121/#REF!-1&gt;2,AA121/#REF!-1&lt;-0.95),"-",AA121/#REF!-1),"-")</f>
        <v>-</v>
      </c>
      <c r="AB122" s="362" t="str">
        <f>IFERROR(IF(OR(AB121/#REF!-1&gt;2,AB121/#REF!-1&lt;-0.95),"-",AB121/#REF!-1),"-")</f>
        <v>-</v>
      </c>
      <c r="AC122" s="362" t="str">
        <f>IFERROR(IF(OR(AC121/#REF!-1&gt;2,AC121/#REF!-1&lt;-0.95),"-",AC121/#REF!-1),"-")</f>
        <v>-</v>
      </c>
      <c r="AD122" s="362">
        <f>IFERROR(IF(OR(AD121/W121-1&gt;2,AD121/W121-1&lt;-0.95),"-",AD121/W121-1),"-")</f>
        <v>1.3914048949701385E-2</v>
      </c>
      <c r="AE122" s="362">
        <f>IFERROR(IF(OR(AE121/AA121-1&gt;2,AE121/AA121-1&lt;-0.95),"-",AE121/AA121-1),"-")</f>
        <v>1.215490797546015E-2</v>
      </c>
      <c r="AF122" s="347"/>
      <c r="AG122" s="347"/>
      <c r="AH122" s="347"/>
      <c r="AI122" s="222"/>
      <c r="AJ122" s="360"/>
      <c r="AK122" s="360"/>
      <c r="AL122" s="360"/>
      <c r="AM122" s="360"/>
      <c r="AN122" s="360"/>
      <c r="AO122" s="360"/>
      <c r="AP122" s="360"/>
      <c r="AQ122" s="360"/>
      <c r="AR122" s="222"/>
      <c r="AS122" s="222"/>
      <c r="AT122" s="222"/>
      <c r="AU122" s="222"/>
      <c r="AV122" s="222"/>
      <c r="AW122" s="222"/>
      <c r="AX122" s="222"/>
      <c r="AY122"/>
    </row>
    <row r="123" spans="2:51" s="78" customFormat="1" ht="15" customHeight="1" x14ac:dyDescent="0.25">
      <c r="B123" s="43" t="s">
        <v>162</v>
      </c>
      <c r="C123" s="43"/>
      <c r="D123" s="43"/>
      <c r="E123" s="43"/>
      <c r="F123" s="43"/>
      <c r="G123" s="43"/>
      <c r="H123" s="43"/>
      <c r="I123" s="43"/>
      <c r="J123" s="43"/>
      <c r="K123" s="43"/>
      <c r="L123" s="43"/>
      <c r="M123" s="43"/>
      <c r="N123" s="43"/>
      <c r="O123" s="43"/>
      <c r="P123" s="43"/>
      <c r="Q123" s="43"/>
      <c r="R123" s="43"/>
      <c r="S123" s="43"/>
      <c r="T123" s="349">
        <v>36.453000000000003</v>
      </c>
      <c r="U123" s="349">
        <v>37.143999999999998</v>
      </c>
      <c r="V123" s="349">
        <v>37.514000000000003</v>
      </c>
      <c r="W123" s="349">
        <v>38.401000000000003</v>
      </c>
      <c r="X123" s="349">
        <f t="shared" si="41"/>
        <v>39.033999999999999</v>
      </c>
      <c r="Y123" s="349"/>
      <c r="Z123" s="349"/>
      <c r="AA123" s="349">
        <f>'Operating Data'!AA141</f>
        <v>38.469000000000001</v>
      </c>
      <c r="AB123" s="349">
        <f>'Operating Data'!AB141</f>
        <v>38.710999999999999</v>
      </c>
      <c r="AC123" s="349">
        <f>'Operating Data'!AC141</f>
        <v>38.856000000000002</v>
      </c>
      <c r="AD123" s="349">
        <f>'Operating Data'!AD141</f>
        <v>39.033999999999999</v>
      </c>
      <c r="AE123" s="349">
        <f>'Operating Data'!AE141</f>
        <v>39.139000000000003</v>
      </c>
      <c r="AF123" s="347"/>
      <c r="AG123" s="347"/>
      <c r="AH123" s="347"/>
      <c r="AI123" s="222"/>
      <c r="AJ123" s="349"/>
      <c r="AK123" s="349"/>
      <c r="AL123" s="349"/>
      <c r="AM123" s="349"/>
      <c r="AN123" s="349"/>
      <c r="AO123" s="349"/>
      <c r="AP123" s="349"/>
      <c r="AQ123" s="349"/>
      <c r="AR123" s="222"/>
      <c r="AS123" s="222"/>
      <c r="AT123" s="222"/>
      <c r="AU123" s="222"/>
      <c r="AV123" s="222"/>
      <c r="AW123" s="222"/>
      <c r="AX123" s="222"/>
      <c r="AY123"/>
    </row>
    <row r="124" spans="2:51" s="78" customFormat="1" ht="15" customHeight="1" x14ac:dyDescent="0.25">
      <c r="B124" s="158" t="s">
        <v>149</v>
      </c>
      <c r="C124" s="158"/>
      <c r="D124" s="158"/>
      <c r="E124" s="158"/>
      <c r="F124" s="158"/>
      <c r="G124" s="158"/>
      <c r="H124" s="158"/>
      <c r="I124" s="158"/>
      <c r="J124" s="158"/>
      <c r="K124" s="158"/>
      <c r="L124" s="158"/>
      <c r="M124" s="158"/>
      <c r="N124" s="158"/>
      <c r="O124" s="158"/>
      <c r="P124" s="158"/>
      <c r="Q124" s="158"/>
      <c r="R124" s="158"/>
      <c r="S124" s="158"/>
      <c r="T124" s="360" t="s">
        <v>23</v>
      </c>
      <c r="U124" s="360">
        <f>IFERROR(IF(OR(U123/T123-1&gt;2,U123/T123-1&lt;-0.95),"-",U123/T123-1),"-")</f>
        <v>1.8955915836830872E-2</v>
      </c>
      <c r="V124" s="361">
        <f>IFERROR(IF(OR(V123/U123-1&gt;2,V123/U123-1&lt;-0.95),"-",V123/U123-1),"-")</f>
        <v>9.9612319620936418E-3</v>
      </c>
      <c r="W124" s="362">
        <f>IFERROR(IF(OR(W123/V123-1&gt;2,W123/V123-1&lt;-0.95),"-",W123/V123-1),"-")</f>
        <v>2.3644506051074377E-2</v>
      </c>
      <c r="X124" s="360">
        <f t="shared" si="41"/>
        <v>1.6483945730579874E-2</v>
      </c>
      <c r="Y124" s="360"/>
      <c r="Z124" s="222"/>
      <c r="AA124" s="362" t="str">
        <f>IFERROR(IF(OR(AA123/#REF!-1&gt;2,AA123/#REF!-1&lt;-0.95),"-",AA123/#REF!-1),"-")</f>
        <v>-</v>
      </c>
      <c r="AB124" s="362" t="str">
        <f>IFERROR(IF(OR(AB123/#REF!-1&gt;2,AB123/#REF!-1&lt;-0.95),"-",AB123/#REF!-1),"-")</f>
        <v>-</v>
      </c>
      <c r="AC124" s="362" t="str">
        <f>IFERROR(IF(OR(AC123/#REF!-1&gt;2,AC123/#REF!-1&lt;-0.95),"-",AC123/#REF!-1),"-")</f>
        <v>-</v>
      </c>
      <c r="AD124" s="362">
        <f>IFERROR(IF(OR(AD123/W123-1&gt;2,AD123/W123-1&lt;-0.95),"-",AD123/W123-1),"-")</f>
        <v>1.6483945730579874E-2</v>
      </c>
      <c r="AE124" s="362">
        <f>IFERROR(IF(OR(AE123/AA123-1&gt;2,AE123/AA123-1&lt;-0.95),"-",AE123/AA123-1),"-")</f>
        <v>1.7416621175492031E-2</v>
      </c>
      <c r="AF124" s="347"/>
      <c r="AG124" s="347"/>
      <c r="AH124" s="347"/>
      <c r="AI124" s="222"/>
      <c r="AJ124" s="360"/>
      <c r="AK124" s="360"/>
      <c r="AL124" s="360"/>
      <c r="AM124" s="360"/>
      <c r="AN124" s="360"/>
      <c r="AO124" s="360"/>
      <c r="AP124" s="360"/>
      <c r="AQ124" s="360"/>
      <c r="AR124" s="222"/>
      <c r="AS124" s="222"/>
      <c r="AT124" s="222"/>
      <c r="AU124" s="222"/>
      <c r="AV124" s="222"/>
      <c r="AW124" s="222"/>
      <c r="AX124" s="222"/>
      <c r="AY124"/>
    </row>
    <row r="125" spans="2:51" s="78" customFormat="1" ht="15" customHeight="1" x14ac:dyDescent="0.25">
      <c r="B125" s="43" t="s">
        <v>159</v>
      </c>
      <c r="C125" s="43"/>
      <c r="D125" s="43"/>
      <c r="E125" s="43"/>
      <c r="F125" s="43"/>
      <c r="G125" s="43"/>
      <c r="H125" s="43"/>
      <c r="I125" s="43"/>
      <c r="J125" s="43"/>
      <c r="K125" s="43"/>
      <c r="L125" s="43"/>
      <c r="M125" s="43"/>
      <c r="N125" s="43"/>
      <c r="O125" s="43"/>
      <c r="P125" s="43"/>
      <c r="Q125" s="43"/>
      <c r="R125" s="43"/>
      <c r="S125" s="43"/>
      <c r="T125" s="349">
        <v>6164.0889999999999</v>
      </c>
      <c r="U125" s="349">
        <v>6214.8019999999997</v>
      </c>
      <c r="V125" s="349">
        <v>6239.4679999999998</v>
      </c>
      <c r="W125" s="349">
        <v>6305.8010000000004</v>
      </c>
      <c r="X125" s="349">
        <f t="shared" si="41"/>
        <v>6359.4790000000003</v>
      </c>
      <c r="Y125" s="349"/>
      <c r="Z125" s="349"/>
      <c r="AA125" s="349">
        <f>'Operating Data'!AA142</f>
        <v>6319.0690000000004</v>
      </c>
      <c r="AB125" s="349">
        <f>'Operating Data'!AB142</f>
        <v>6332.9939999999997</v>
      </c>
      <c r="AC125" s="349">
        <f>'Operating Data'!AC142</f>
        <v>6347.5309999999999</v>
      </c>
      <c r="AD125" s="349">
        <f>'Operating Data'!AD142</f>
        <v>6359.4790000000003</v>
      </c>
      <c r="AE125" s="349">
        <f>'Operating Data'!AE142</f>
        <v>6373.7560000000003</v>
      </c>
      <c r="AF125" s="347"/>
      <c r="AG125" s="347"/>
      <c r="AH125" s="347"/>
      <c r="AI125" s="222"/>
      <c r="AJ125" s="349"/>
      <c r="AK125" s="349"/>
      <c r="AL125" s="349"/>
      <c r="AM125" s="349"/>
      <c r="AN125" s="349"/>
      <c r="AO125" s="349"/>
      <c r="AP125" s="349"/>
      <c r="AQ125" s="349"/>
      <c r="AR125" s="222"/>
      <c r="AS125" s="222"/>
      <c r="AT125" s="222"/>
      <c r="AU125" s="222"/>
      <c r="AV125" s="222"/>
      <c r="AW125" s="222"/>
      <c r="AX125" s="222"/>
      <c r="AY125"/>
    </row>
    <row r="126" spans="2:51" s="78" customFormat="1" ht="15" customHeight="1" x14ac:dyDescent="0.25">
      <c r="B126" s="158" t="s">
        <v>149</v>
      </c>
      <c r="C126" s="158"/>
      <c r="D126" s="158"/>
      <c r="E126" s="158"/>
      <c r="F126" s="158"/>
      <c r="G126" s="158"/>
      <c r="H126" s="158"/>
      <c r="I126" s="158"/>
      <c r="J126" s="158"/>
      <c r="K126" s="158"/>
      <c r="L126" s="158"/>
      <c r="M126" s="158"/>
      <c r="N126" s="158"/>
      <c r="O126" s="158"/>
      <c r="P126" s="158"/>
      <c r="Q126" s="158"/>
      <c r="R126" s="158"/>
      <c r="S126" s="158"/>
      <c r="T126" s="360" t="s">
        <v>23</v>
      </c>
      <c r="U126" s="360">
        <f>IFERROR(IF(OR(U125/T125-1&gt;2,U125/T125-1&lt;-0.95),"-",U125/T125-1),"-")</f>
        <v>8.2271686862405158E-3</v>
      </c>
      <c r="V126" s="361">
        <f>IFERROR(IF(OR(V125/U125-1&gt;2,V125/U125-1&lt;-0.95),"-",V125/U125-1),"-")</f>
        <v>3.9689116403065494E-3</v>
      </c>
      <c r="W126" s="362">
        <f>IFERROR(IF(OR(W125/V125-1&gt;2,W125/V125-1&lt;-0.95),"-",W125/V125-1),"-")</f>
        <v>1.0631194839047176E-2</v>
      </c>
      <c r="X126" s="360">
        <f t="shared" si="41"/>
        <v>8.5124792234958502E-3</v>
      </c>
      <c r="Y126" s="360"/>
      <c r="Z126" s="222"/>
      <c r="AA126" s="362" t="str">
        <f>IFERROR(IF(OR(AA125/#REF!-1&gt;2,AA125/#REF!-1&lt;-0.95),"-",AA125/#REF!-1),"-")</f>
        <v>-</v>
      </c>
      <c r="AB126" s="362" t="str">
        <f>IFERROR(IF(OR(AB125/#REF!-1&gt;2,AB125/#REF!-1&lt;-0.95),"-",AB125/#REF!-1),"-")</f>
        <v>-</v>
      </c>
      <c r="AC126" s="362" t="str">
        <f>IFERROR(IF(OR(AC125/#REF!-1&gt;2,AC125/#REF!-1&lt;-0.95),"-",AC125/#REF!-1),"-")</f>
        <v>-</v>
      </c>
      <c r="AD126" s="362">
        <f>IFERROR(IF(OR(AD125/W125-1&gt;2,AD125/W125-1&lt;-0.95),"-",AD125/W125-1),"-")</f>
        <v>8.5124792234958502E-3</v>
      </c>
      <c r="AE126" s="362">
        <f>IFERROR(IF(OR(AE125/AA125-1&gt;2,AE125/AA125-1&lt;-0.95),"-",AE125/AA125-1),"-")</f>
        <v>8.6542811923717711E-3</v>
      </c>
      <c r="AF126" s="347"/>
      <c r="AG126" s="347"/>
      <c r="AH126" s="347"/>
      <c r="AI126" s="222"/>
      <c r="AJ126" s="360"/>
      <c r="AK126" s="360"/>
      <c r="AL126" s="360"/>
      <c r="AM126" s="360"/>
      <c r="AN126" s="360"/>
      <c r="AO126" s="360"/>
      <c r="AP126" s="360"/>
      <c r="AQ126" s="360"/>
      <c r="AR126" s="222"/>
      <c r="AS126" s="222"/>
      <c r="AT126" s="222"/>
      <c r="AU126" s="222"/>
      <c r="AV126" s="222"/>
      <c r="AW126" s="222"/>
      <c r="AX126" s="222"/>
      <c r="AY126"/>
    </row>
    <row r="127" spans="2:51" s="78" customFormat="1" ht="15" customHeight="1" x14ac:dyDescent="0.25">
      <c r="B127" s="21"/>
      <c r="C127" s="21"/>
      <c r="D127" s="21"/>
      <c r="E127" s="21"/>
      <c r="F127" s="21"/>
      <c r="G127" s="21"/>
      <c r="H127" s="21"/>
      <c r="I127" s="21"/>
      <c r="J127" s="21"/>
      <c r="K127" s="21"/>
      <c r="L127" s="21"/>
      <c r="M127" s="21"/>
      <c r="N127" s="21"/>
      <c r="O127" s="21"/>
      <c r="P127" s="21"/>
      <c r="Q127" s="21"/>
      <c r="R127" s="21"/>
      <c r="S127" s="21"/>
      <c r="T127" s="373"/>
      <c r="U127" s="373"/>
      <c r="V127" s="373"/>
      <c r="W127" s="373"/>
      <c r="X127" s="373"/>
      <c r="Y127" s="373"/>
      <c r="Z127" s="222"/>
      <c r="AA127" s="373"/>
      <c r="AB127" s="373"/>
      <c r="AC127" s="373"/>
      <c r="AD127" s="373"/>
      <c r="AE127" s="347"/>
      <c r="AF127" s="347"/>
      <c r="AG127" s="347"/>
      <c r="AH127" s="347"/>
      <c r="AI127" s="222"/>
      <c r="AJ127" s="373"/>
      <c r="AK127" s="349"/>
      <c r="AL127" s="349"/>
      <c r="AM127" s="349"/>
      <c r="AN127" s="373"/>
      <c r="AO127" s="349"/>
      <c r="AP127" s="349"/>
      <c r="AQ127" s="349"/>
      <c r="AR127" s="222"/>
      <c r="AS127" s="222"/>
      <c r="AT127" s="222"/>
      <c r="AU127" s="222"/>
      <c r="AV127" s="222"/>
      <c r="AW127" s="222"/>
      <c r="AX127" s="222"/>
      <c r="AY127"/>
    </row>
    <row r="128" spans="2:51" s="78" customFormat="1" ht="15" customHeight="1" x14ac:dyDescent="0.25">
      <c r="B128" s="32" t="s">
        <v>163</v>
      </c>
      <c r="C128" s="32"/>
      <c r="D128" s="32"/>
      <c r="E128" s="32"/>
      <c r="F128" s="32"/>
      <c r="G128" s="32"/>
      <c r="H128" s="32"/>
      <c r="I128" s="32"/>
      <c r="J128" s="32"/>
      <c r="K128" s="32"/>
      <c r="L128" s="32"/>
      <c r="M128" s="32"/>
      <c r="N128" s="32"/>
      <c r="O128" s="32"/>
      <c r="P128" s="32"/>
      <c r="Q128" s="32"/>
      <c r="R128" s="32"/>
      <c r="S128" s="32"/>
      <c r="T128" s="373"/>
      <c r="U128" s="373"/>
      <c r="V128" s="373"/>
      <c r="W128" s="373"/>
      <c r="X128" s="373"/>
      <c r="Y128" s="373"/>
      <c r="Z128" s="222"/>
      <c r="AA128" s="373"/>
      <c r="AB128" s="373"/>
      <c r="AC128" s="373"/>
      <c r="AD128" s="373"/>
      <c r="AE128" s="347"/>
      <c r="AF128" s="347"/>
      <c r="AG128" s="347"/>
      <c r="AH128" s="347"/>
      <c r="AI128" s="222"/>
      <c r="AJ128" s="373"/>
      <c r="AK128" s="349"/>
      <c r="AL128" s="349"/>
      <c r="AM128" s="349"/>
      <c r="AN128" s="373"/>
      <c r="AO128" s="349"/>
      <c r="AP128" s="349"/>
      <c r="AQ128" s="349"/>
      <c r="AR128" s="222"/>
      <c r="AS128" s="222"/>
      <c r="AT128" s="222"/>
      <c r="AU128" s="222"/>
      <c r="AV128" s="222"/>
      <c r="AW128" s="222"/>
      <c r="AX128" s="222"/>
      <c r="AY128"/>
    </row>
    <row r="129" spans="1:51" s="78" customFormat="1" ht="15" customHeight="1" x14ac:dyDescent="0.25">
      <c r="B129" s="18" t="s">
        <v>275</v>
      </c>
      <c r="C129" s="18"/>
      <c r="D129" s="18"/>
      <c r="E129" s="18"/>
      <c r="F129" s="18"/>
      <c r="G129" s="18"/>
      <c r="H129" s="18"/>
      <c r="I129" s="18"/>
      <c r="J129" s="18"/>
      <c r="K129" s="18"/>
      <c r="L129" s="18"/>
      <c r="M129" s="18"/>
      <c r="N129" s="18"/>
      <c r="O129" s="18"/>
      <c r="P129" s="18"/>
      <c r="Q129" s="18"/>
      <c r="R129" s="18"/>
      <c r="S129" s="18"/>
      <c r="T129" s="374">
        <v>9.6231683603606497E-2</v>
      </c>
      <c r="U129" s="374">
        <v>9.5697113725658325E-2</v>
      </c>
      <c r="V129" s="374" vm="196">
        <v>8.9593000000000006E-2</v>
      </c>
      <c r="W129" s="374" vm="13">
        <v>8.6474058039558183E-2</v>
      </c>
      <c r="X129" s="374" vm="191">
        <f>+AD129</f>
        <v>8.7388559718589803E-2</v>
      </c>
      <c r="Y129" s="374"/>
      <c r="Z129" s="374"/>
      <c r="AA129" s="374">
        <f>'Operating Data'!AA156</f>
        <v>8.660980993414398E-2</v>
      </c>
      <c r="AB129" s="374" vm="108">
        <f>'Operating Data'!AB156</f>
        <v>8.9943814959475149E-2</v>
      </c>
      <c r="AC129" s="374" vm="282">
        <f>'Operating Data'!AC156</f>
        <v>8.9143763161490322E-2</v>
      </c>
      <c r="AD129" s="374" vm="191">
        <f>'Operating Data'!AD156</f>
        <v>8.7388559718589803E-2</v>
      </c>
      <c r="AE129" s="374" vm="198">
        <f>'Operating Data'!AE156</f>
        <v>8.3592193570339979E-2</v>
      </c>
      <c r="AF129" s="347"/>
      <c r="AG129" s="347"/>
      <c r="AH129" s="347"/>
      <c r="AI129" s="222"/>
      <c r="AJ129" s="374"/>
      <c r="AK129" s="349"/>
      <c r="AL129" s="349"/>
      <c r="AM129" s="349"/>
      <c r="AN129" s="374"/>
      <c r="AO129" s="349"/>
      <c r="AP129" s="349"/>
      <c r="AQ129" s="349"/>
      <c r="AR129" s="222"/>
      <c r="AS129" s="222"/>
      <c r="AT129" s="222"/>
      <c r="AU129" s="222"/>
      <c r="AV129" s="222"/>
      <c r="AW129" s="222"/>
      <c r="AX129" s="222"/>
      <c r="AY129"/>
    </row>
    <row r="130" spans="1:51" s="78" customFormat="1" ht="15" customHeight="1" x14ac:dyDescent="0.25">
      <c r="B130" s="18" t="s">
        <v>155</v>
      </c>
      <c r="C130" s="18"/>
      <c r="D130" s="18"/>
      <c r="E130" s="18"/>
      <c r="F130" s="18"/>
      <c r="G130" s="18"/>
      <c r="H130" s="18"/>
      <c r="I130" s="18"/>
      <c r="J130" s="18"/>
      <c r="K130" s="18"/>
      <c r="L130" s="18"/>
      <c r="M130" s="18"/>
      <c r="N130" s="18"/>
      <c r="O130" s="18"/>
      <c r="P130" s="18"/>
      <c r="Q130" s="18"/>
      <c r="R130" s="18"/>
      <c r="S130" s="18"/>
      <c r="T130" s="374" t="s">
        <v>23</v>
      </c>
      <c r="U130" s="374">
        <v>0.44067396063479503</v>
      </c>
      <c r="V130" s="374">
        <v>0.50110527961179119</v>
      </c>
      <c r="W130" s="374">
        <v>0.58372286945025675</v>
      </c>
      <c r="X130" s="374">
        <f>+AD130</f>
        <v>0.5794447180992538</v>
      </c>
      <c r="Y130" s="374"/>
      <c r="Z130" s="374"/>
      <c r="AA130" s="374">
        <f>'Operating Data'!AA167</f>
        <v>0.52087929823042112</v>
      </c>
      <c r="AB130" s="374">
        <f>'Operating Data'!AB167</f>
        <v>0.36452333322945329</v>
      </c>
      <c r="AC130" s="374">
        <f>'Operating Data'!AC167</f>
        <v>0.5777899114305256</v>
      </c>
      <c r="AD130" s="374">
        <f>'Operating Data'!AD167</f>
        <v>0.5794447180992538</v>
      </c>
      <c r="AE130" s="374">
        <f>'Operating Data'!AE167</f>
        <v>0.62021412027300615</v>
      </c>
      <c r="AF130" s="347"/>
      <c r="AG130" s="347"/>
      <c r="AH130" s="347"/>
      <c r="AI130" s="222"/>
      <c r="AJ130" s="374"/>
      <c r="AK130" s="349"/>
      <c r="AL130" s="349"/>
      <c r="AM130" s="349"/>
      <c r="AN130" s="374"/>
      <c r="AO130" s="349"/>
      <c r="AP130" s="349"/>
      <c r="AQ130" s="349"/>
      <c r="AR130" s="222"/>
      <c r="AS130" s="222"/>
      <c r="AT130" s="222"/>
      <c r="AU130" s="222"/>
      <c r="AV130" s="222"/>
      <c r="AW130" s="222"/>
      <c r="AX130" s="222"/>
      <c r="AY130"/>
    </row>
    <row r="131" spans="1:51" s="78" customFormat="1" ht="15" customHeight="1" x14ac:dyDescent="0.25">
      <c r="B131" s="159" t="s">
        <v>156</v>
      </c>
      <c r="C131" s="159"/>
      <c r="D131" s="159"/>
      <c r="E131" s="159"/>
      <c r="F131" s="159"/>
      <c r="G131" s="159"/>
      <c r="H131" s="159"/>
      <c r="I131" s="159"/>
      <c r="J131" s="159"/>
      <c r="K131" s="159"/>
      <c r="L131" s="159"/>
      <c r="M131" s="159"/>
      <c r="N131" s="159"/>
      <c r="O131" s="159"/>
      <c r="P131" s="159"/>
      <c r="Q131" s="159"/>
      <c r="R131" s="159"/>
      <c r="S131" s="159"/>
      <c r="T131" s="374">
        <v>0.69</v>
      </c>
      <c r="U131" s="374">
        <v>0.72888082245845032</v>
      </c>
      <c r="V131" s="374">
        <v>0.74532180354008692</v>
      </c>
      <c r="W131" s="374">
        <v>0.76559596362231641</v>
      </c>
      <c r="X131" s="374">
        <f>+AD131</f>
        <v>0.82881341452432422</v>
      </c>
      <c r="Y131" s="374"/>
      <c r="Z131" s="374"/>
      <c r="AA131" s="374">
        <f>'Operating Data'!AA171</f>
        <v>0.79226676504659665</v>
      </c>
      <c r="AB131" s="374">
        <f>'Operating Data'!AB171</f>
        <v>0.79226676504659665</v>
      </c>
      <c r="AC131" s="374">
        <f>'Operating Data'!AC171</f>
        <v>0.82588580948214185</v>
      </c>
      <c r="AD131" s="374">
        <f>'Operating Data'!AD171</f>
        <v>0.82881341452432422</v>
      </c>
      <c r="AE131" s="374">
        <f>'Operating Data'!AE171</f>
        <v>0.84418641228133884</v>
      </c>
      <c r="AF131" s="347"/>
      <c r="AG131" s="347"/>
      <c r="AH131" s="347"/>
      <c r="AI131" s="347"/>
      <c r="AJ131" s="374"/>
      <c r="AK131" s="349"/>
      <c r="AL131" s="349"/>
      <c r="AM131" s="349"/>
      <c r="AN131" s="374"/>
      <c r="AO131" s="349"/>
      <c r="AP131" s="349"/>
      <c r="AQ131" s="349"/>
      <c r="AR131" s="347"/>
      <c r="AS131" s="347"/>
      <c r="AT131" s="347"/>
      <c r="AU131" s="347"/>
      <c r="AV131" s="347"/>
      <c r="AW131" s="347"/>
      <c r="AX131" s="347"/>
    </row>
    <row r="132" spans="1:51" s="78" customFormat="1" ht="15" customHeight="1" x14ac:dyDescent="0.25">
      <c r="B132" s="48"/>
      <c r="C132" s="48"/>
      <c r="D132" s="48"/>
      <c r="E132" s="48"/>
      <c r="F132" s="48"/>
      <c r="G132" s="48"/>
      <c r="H132" s="48"/>
      <c r="I132" s="48"/>
      <c r="J132" s="48"/>
      <c r="K132" s="48"/>
      <c r="L132" s="48"/>
      <c r="M132" s="48"/>
      <c r="N132" s="48"/>
      <c r="O132" s="48"/>
      <c r="P132" s="48"/>
      <c r="Q132" s="48"/>
      <c r="R132" s="48"/>
      <c r="S132" s="48"/>
      <c r="T132" s="347"/>
      <c r="U132" s="347"/>
      <c r="V132" s="347"/>
      <c r="W132" s="347"/>
      <c r="X132" s="347"/>
      <c r="Y132" s="347"/>
      <c r="Z132" s="347"/>
      <c r="AA132" s="347"/>
      <c r="AB132" s="347"/>
      <c r="AC132" s="347"/>
      <c r="AD132" s="347"/>
      <c r="AE132" s="347"/>
      <c r="AF132" s="347"/>
      <c r="AG132" s="347"/>
      <c r="AH132" s="347"/>
      <c r="AI132" s="347"/>
      <c r="AJ132" s="347"/>
      <c r="AK132" s="347"/>
      <c r="AL132" s="347"/>
      <c r="AM132" s="347"/>
      <c r="AN132" s="347"/>
      <c r="AO132" s="347"/>
      <c r="AP132" s="347"/>
      <c r="AQ132" s="347"/>
      <c r="AR132" s="347"/>
      <c r="AS132" s="347"/>
      <c r="AT132" s="347"/>
      <c r="AU132" s="347"/>
      <c r="AV132" s="347"/>
      <c r="AW132" s="347"/>
      <c r="AX132" s="347"/>
    </row>
    <row r="133" spans="1:51" s="78" customFormat="1" ht="15" customHeight="1" x14ac:dyDescent="0.25">
      <c r="B133" s="48" t="s">
        <v>157</v>
      </c>
      <c r="C133" s="48"/>
      <c r="D133" s="48"/>
      <c r="E133" s="48"/>
      <c r="F133" s="48"/>
      <c r="G133" s="48"/>
      <c r="H133" s="48"/>
      <c r="I133" s="48"/>
      <c r="J133" s="48"/>
      <c r="K133" s="48"/>
      <c r="L133" s="48"/>
      <c r="M133" s="48"/>
      <c r="N133" s="48"/>
      <c r="O133" s="48"/>
      <c r="P133" s="48"/>
      <c r="Q133" s="48"/>
      <c r="R133" s="48"/>
      <c r="S133" s="48"/>
      <c r="T133" s="375">
        <v>46058.884367194987</v>
      </c>
      <c r="U133" s="375">
        <v>45666.473784279187</v>
      </c>
      <c r="V133" s="375">
        <v>44142.807206436002</v>
      </c>
      <c r="W133" s="375">
        <v>44752.004502915996</v>
      </c>
      <c r="X133" s="375">
        <f t="shared" ref="X133:X140" si="42">+AD133</f>
        <v>45494.451231786996</v>
      </c>
      <c r="Y133" s="375"/>
      <c r="Z133" s="375"/>
      <c r="AA133" s="375">
        <f>'Operating Data'!AA175</f>
        <v>11924.841013194</v>
      </c>
      <c r="AB133" s="375">
        <f>'Operating Data'!AB175</f>
        <v>22764.398135126001</v>
      </c>
      <c r="AC133" s="375">
        <f>'Operating Data'!AC175</f>
        <v>34012.685341791999</v>
      </c>
      <c r="AD133" s="375">
        <f>'Operating Data'!AD175</f>
        <v>45494.451231786996</v>
      </c>
      <c r="AE133" s="375">
        <f>'Operating Data'!AE175</f>
        <v>12179.237888537</v>
      </c>
      <c r="AF133" s="347"/>
      <c r="AG133" s="347"/>
      <c r="AH133" s="347"/>
      <c r="AI133" s="347"/>
      <c r="AJ133" s="375"/>
      <c r="AK133" s="375"/>
      <c r="AL133" s="375"/>
      <c r="AM133" s="375"/>
      <c r="AN133" s="375"/>
      <c r="AO133" s="375"/>
      <c r="AP133" s="375"/>
      <c r="AQ133" s="375"/>
      <c r="AR133" s="347"/>
      <c r="AS133" s="347"/>
      <c r="AT133" s="347"/>
      <c r="AU133" s="347"/>
      <c r="AV133" s="347"/>
      <c r="AW133" s="347"/>
      <c r="AX133" s="347"/>
    </row>
    <row r="134" spans="1:51" s="78" customFormat="1" ht="15" customHeight="1" x14ac:dyDescent="0.25">
      <c r="B134" s="158" t="s">
        <v>149</v>
      </c>
      <c r="C134" s="158"/>
      <c r="D134" s="158"/>
      <c r="E134" s="158"/>
      <c r="F134" s="158"/>
      <c r="G134" s="158"/>
      <c r="H134" s="158"/>
      <c r="I134" s="158"/>
      <c r="J134" s="158"/>
      <c r="K134" s="158"/>
      <c r="L134" s="158"/>
      <c r="M134" s="158"/>
      <c r="N134" s="158"/>
      <c r="O134" s="158"/>
      <c r="P134" s="158"/>
      <c r="Q134" s="158"/>
      <c r="R134" s="158"/>
      <c r="S134" s="158"/>
      <c r="T134" s="360" t="s">
        <v>23</v>
      </c>
      <c r="U134" s="360">
        <f>IFERROR(IF(OR(U133/T133-1&gt;2,U133/T133-1&lt;-0.95),"-",U133/T133-1),"-")</f>
        <v>-8.51975874594324E-3</v>
      </c>
      <c r="V134" s="361">
        <f>IFERROR(IF(OR(V133/U133-1&gt;2,V133/U133-1&lt;-0.95),"-",V133/U133-1),"-")</f>
        <v>-3.3365102482857179E-2</v>
      </c>
      <c r="W134" s="362">
        <f>IFERROR(IF(OR(W133/V133-1&gt;2,W133/V133-1&lt;-0.95),"-",W133/V133-1),"-")</f>
        <v>1.38006016162735E-2</v>
      </c>
      <c r="X134" s="360">
        <f t="shared" si="42"/>
        <v>1.659024522181185E-2</v>
      </c>
      <c r="Y134" s="360"/>
      <c r="Z134" s="222"/>
      <c r="AA134" s="362" t="str">
        <f>IFERROR(IF(OR(AA133/#REF!-1&gt;2,AA133/#REF!-1&lt;-0.95),"-",AA133/#REF!-1),"-")</f>
        <v>-</v>
      </c>
      <c r="AB134" s="362" t="str">
        <f>IFERROR(IF(OR(AB133/#REF!-1&gt;2,AB133/#REF!-1&lt;-0.95),"-",AB133/#REF!-1),"-")</f>
        <v>-</v>
      </c>
      <c r="AC134" s="362" t="str">
        <f>IFERROR(IF(OR(AC133/#REF!-1&gt;2,AC133/#REF!-1&lt;-0.95),"-",AC133/#REF!-1),"-")</f>
        <v>-</v>
      </c>
      <c r="AD134" s="362">
        <f>IFERROR(IF(OR(AD133/W133-1&gt;2,AD133/W133-1&lt;-0.95),"-",AD133/W133-1),"-")</f>
        <v>1.659024522181185E-2</v>
      </c>
      <c r="AE134" s="362">
        <f>IFERROR(IF(OR(AE133/AA133-1&gt;2,AE133/AA133-1&lt;-0.95),"-",AE133/AA133-1),"-")</f>
        <v>2.133335572872852E-2</v>
      </c>
      <c r="AF134" s="347"/>
      <c r="AG134" s="347"/>
      <c r="AH134" s="347"/>
      <c r="AI134" s="222"/>
      <c r="AJ134" s="362"/>
      <c r="AK134" s="362"/>
      <c r="AL134" s="362"/>
      <c r="AM134" s="362"/>
      <c r="AN134" s="362"/>
      <c r="AO134" s="362"/>
      <c r="AP134" s="362"/>
      <c r="AQ134" s="362"/>
      <c r="AR134" s="222"/>
      <c r="AS134" s="222"/>
      <c r="AT134" s="222"/>
      <c r="AU134" s="222"/>
      <c r="AV134" s="222"/>
      <c r="AW134" s="222"/>
      <c r="AX134" s="222"/>
      <c r="AY134"/>
    </row>
    <row r="135" spans="1:51" s="78" customFormat="1" ht="15" customHeight="1" x14ac:dyDescent="0.25">
      <c r="B135" s="41" t="s">
        <v>164</v>
      </c>
      <c r="C135" s="41"/>
      <c r="D135" s="41"/>
      <c r="E135" s="41"/>
      <c r="F135" s="41"/>
      <c r="G135" s="41"/>
      <c r="H135" s="41"/>
      <c r="I135" s="41"/>
      <c r="J135" s="41"/>
      <c r="K135" s="41"/>
      <c r="L135" s="41"/>
      <c r="M135" s="41"/>
      <c r="N135" s="41"/>
      <c r="O135" s="41"/>
      <c r="P135" s="41"/>
      <c r="Q135" s="41"/>
      <c r="R135" s="41"/>
      <c r="S135" s="41"/>
      <c r="T135" s="349">
        <v>2365.6874869999997</v>
      </c>
      <c r="U135" s="349">
        <v>2343.5984089999997</v>
      </c>
      <c r="V135" s="349">
        <v>2461.3719180000003</v>
      </c>
      <c r="W135" s="349">
        <v>2282.270614</v>
      </c>
      <c r="X135" s="349">
        <f t="shared" si="42"/>
        <v>2241.5415560000001</v>
      </c>
      <c r="Y135" s="349"/>
      <c r="Z135" s="349"/>
      <c r="AA135" s="349">
        <f>'Operating Data'!AA176</f>
        <v>490.78550000000001</v>
      </c>
      <c r="AB135" s="349">
        <f>'Operating Data'!AB176</f>
        <v>1070.715477</v>
      </c>
      <c r="AC135" s="349">
        <f>'Operating Data'!AC176</f>
        <v>1636.2232120000001</v>
      </c>
      <c r="AD135" s="349">
        <f>'Operating Data'!AD176</f>
        <v>2241.5415560000001</v>
      </c>
      <c r="AE135" s="349">
        <f>'Operating Data'!AE176</f>
        <v>594.79143600000009</v>
      </c>
      <c r="AF135" s="347"/>
      <c r="AG135" s="347"/>
      <c r="AH135" s="347"/>
      <c r="AI135" s="222"/>
      <c r="AJ135" s="349"/>
      <c r="AK135" s="349"/>
      <c r="AL135" s="349"/>
      <c r="AM135" s="349"/>
      <c r="AN135" s="349"/>
      <c r="AO135" s="349"/>
      <c r="AP135" s="349"/>
      <c r="AQ135" s="349"/>
      <c r="AR135" s="222"/>
      <c r="AS135" s="222"/>
      <c r="AT135" s="222"/>
      <c r="AU135" s="222"/>
      <c r="AV135" s="222"/>
      <c r="AW135" s="222"/>
      <c r="AX135" s="222"/>
      <c r="AY135"/>
    </row>
    <row r="136" spans="1:51" s="78" customFormat="1" ht="15" customHeight="1" x14ac:dyDescent="0.25">
      <c r="B136" s="158" t="s">
        <v>149</v>
      </c>
      <c r="C136" s="158"/>
      <c r="D136" s="158"/>
      <c r="E136" s="158"/>
      <c r="F136" s="158"/>
      <c r="G136" s="158"/>
      <c r="H136" s="158"/>
      <c r="I136" s="158"/>
      <c r="J136" s="158"/>
      <c r="K136" s="158"/>
      <c r="L136" s="158"/>
      <c r="M136" s="158"/>
      <c r="N136" s="158"/>
      <c r="O136" s="158"/>
      <c r="P136" s="158"/>
      <c r="Q136" s="158"/>
      <c r="R136" s="158"/>
      <c r="S136" s="158"/>
      <c r="T136" s="360" t="s">
        <v>23</v>
      </c>
      <c r="U136" s="360">
        <f>IFERROR(IF(OR(U135/T135-1&gt;2,U135/T135-1&lt;-0.95),"-",U135/T135-1),"-")</f>
        <v>-9.3372764244578077E-3</v>
      </c>
      <c r="V136" s="361">
        <f>IFERROR(IF(OR(V135/U135-1&gt;2,V135/U135-1&lt;-0.95),"-",V135/U135-1),"-")</f>
        <v>5.025328082990721E-2</v>
      </c>
      <c r="W136" s="362">
        <f>IFERROR(IF(OR(W135/V135-1&gt;2,W135/V135-1&lt;-0.95),"-",W135/V135-1),"-")</f>
        <v>-7.2764827895464901E-2</v>
      </c>
      <c r="X136" s="360">
        <f t="shared" si="42"/>
        <v>-1.7845849545692793E-2</v>
      </c>
      <c r="Y136" s="360"/>
      <c r="Z136" s="222"/>
      <c r="AA136" s="362" t="str">
        <f>IFERROR(IF(OR(AA135/#REF!-1&gt;2,AA135/#REF!-1&lt;-0.95),"-",AA135/#REF!-1),"-")</f>
        <v>-</v>
      </c>
      <c r="AB136" s="362" t="str">
        <f>IFERROR(IF(OR(AB135/#REF!-1&gt;2,AB135/#REF!-1&lt;-0.95),"-",AB135/#REF!-1),"-")</f>
        <v>-</v>
      </c>
      <c r="AC136" s="362" t="str">
        <f>IFERROR(IF(OR(AC135/#REF!-1&gt;2,AC135/#REF!-1&lt;-0.95),"-",AC135/#REF!-1),"-")</f>
        <v>-</v>
      </c>
      <c r="AD136" s="362">
        <f>IFERROR(IF(OR(AD135/W135-1&gt;2,AD135/W135-1&lt;-0.95),"-",AD135/W135-1),"-")</f>
        <v>-1.7845849545692793E-2</v>
      </c>
      <c r="AE136" s="362">
        <f>IFERROR(IF(OR(AE135/AA135-1&gt;2,AE135/AA135-1&lt;-0.95),"-",AE135/AA135-1),"-")</f>
        <v>0.21191729584513008</v>
      </c>
      <c r="AF136" s="347"/>
      <c r="AG136" s="347"/>
      <c r="AH136" s="347"/>
      <c r="AI136" s="222"/>
      <c r="AJ136" s="362"/>
      <c r="AK136" s="362"/>
      <c r="AL136" s="362"/>
      <c r="AM136" s="362"/>
      <c r="AN136" s="362"/>
      <c r="AO136" s="362"/>
      <c r="AP136" s="362"/>
      <c r="AQ136" s="362"/>
      <c r="AR136" s="222"/>
      <c r="AS136" s="222"/>
      <c r="AT136" s="222"/>
      <c r="AU136" s="222"/>
      <c r="AV136" s="222"/>
      <c r="AW136" s="222"/>
      <c r="AX136" s="222"/>
      <c r="AY136"/>
    </row>
    <row r="137" spans="1:51" s="78" customFormat="1" ht="15" customHeight="1" x14ac:dyDescent="0.25">
      <c r="B137" s="41" t="s">
        <v>158</v>
      </c>
      <c r="C137" s="41"/>
      <c r="D137" s="41"/>
      <c r="E137" s="41"/>
      <c r="F137" s="41"/>
      <c r="G137" s="41"/>
      <c r="H137" s="41"/>
      <c r="I137" s="41"/>
      <c r="J137" s="41"/>
      <c r="K137" s="41"/>
      <c r="L137" s="41"/>
      <c r="M137" s="41"/>
      <c r="N137" s="41"/>
      <c r="O137" s="41"/>
      <c r="P137" s="41"/>
      <c r="Q137" s="41"/>
      <c r="R137" s="41"/>
      <c r="S137" s="41"/>
      <c r="T137" s="349">
        <v>21996.233549510995</v>
      </c>
      <c r="U137" s="349">
        <v>21997.891750938699</v>
      </c>
      <c r="V137" s="349">
        <v>20705.516617846999</v>
      </c>
      <c r="W137" s="349">
        <v>21234.228221525998</v>
      </c>
      <c r="X137" s="349">
        <f t="shared" si="42"/>
        <v>21757.558752575002</v>
      </c>
      <c r="Y137" s="349"/>
      <c r="Z137" s="349"/>
      <c r="AA137" s="349">
        <f>'Operating Data'!AA177</f>
        <v>5346.7710854489997</v>
      </c>
      <c r="AB137" s="349">
        <f>'Operating Data'!AB177</f>
        <v>10828.864370389998</v>
      </c>
      <c r="AC137" s="349">
        <f>'Operating Data'!AC177</f>
        <v>16467.894746382</v>
      </c>
      <c r="AD137" s="349">
        <f>'Operating Data'!AD177</f>
        <v>21757.558752575002</v>
      </c>
      <c r="AE137" s="349">
        <f>'Operating Data'!AE177</f>
        <v>5262.538525551</v>
      </c>
      <c r="AF137" s="347"/>
      <c r="AG137" s="347"/>
      <c r="AH137" s="347"/>
      <c r="AI137" s="222"/>
      <c r="AJ137" s="349"/>
      <c r="AK137" s="349"/>
      <c r="AL137" s="349"/>
      <c r="AM137" s="349"/>
      <c r="AN137" s="349"/>
      <c r="AO137" s="349"/>
      <c r="AP137" s="349"/>
      <c r="AQ137" s="349"/>
      <c r="AR137" s="222"/>
      <c r="AS137" s="222"/>
      <c r="AT137" s="222"/>
      <c r="AU137" s="222"/>
      <c r="AV137" s="222"/>
      <c r="AW137" s="222"/>
      <c r="AX137" s="222"/>
      <c r="AY137"/>
    </row>
    <row r="138" spans="1:51" s="78" customFormat="1" ht="15" customHeight="1" x14ac:dyDescent="0.25">
      <c r="B138" s="158" t="s">
        <v>149</v>
      </c>
      <c r="C138" s="158"/>
      <c r="D138" s="158"/>
      <c r="E138" s="158"/>
      <c r="F138" s="158"/>
      <c r="G138" s="158"/>
      <c r="H138" s="158"/>
      <c r="I138" s="158"/>
      <c r="J138" s="158"/>
      <c r="K138" s="158"/>
      <c r="L138" s="158"/>
      <c r="M138" s="158"/>
      <c r="N138" s="158"/>
      <c r="O138" s="158"/>
      <c r="P138" s="158"/>
      <c r="Q138" s="158"/>
      <c r="R138" s="158"/>
      <c r="S138" s="158"/>
      <c r="T138" s="360" t="s">
        <v>23</v>
      </c>
      <c r="U138" s="360">
        <f>IFERROR(IF(OR(U137/T137-1&gt;2,U137/T137-1&lt;-0.95),"-",U137/T137-1),"-")</f>
        <v>7.5385698373064969E-5</v>
      </c>
      <c r="V138" s="361">
        <f>IFERROR(IF(OR(V137/U137-1&gt;2,V137/U137-1&lt;-0.95),"-",V137/U137-1),"-")</f>
        <v>-5.8749954210341571E-2</v>
      </c>
      <c r="W138" s="362">
        <f>IFERROR(IF(OR(W137/V137-1&gt;2,W137/V137-1&lt;-0.95),"-",W137/V137-1),"-")</f>
        <v>2.5534818253377001E-2</v>
      </c>
      <c r="X138" s="360">
        <f t="shared" si="42"/>
        <v>2.4645611113780941E-2</v>
      </c>
      <c r="Y138" s="360"/>
      <c r="Z138" s="222"/>
      <c r="AA138" s="362" t="str">
        <f>IFERROR(IF(OR(AA137/#REF!-1&gt;2,AA137/#REF!-1&lt;-0.95),"-",AA137/#REF!-1),"-")</f>
        <v>-</v>
      </c>
      <c r="AB138" s="362" t="str">
        <f>IFERROR(IF(OR(AB137/#REF!-1&gt;2,AB137/#REF!-1&lt;-0.95),"-",AB137/#REF!-1),"-")</f>
        <v>-</v>
      </c>
      <c r="AC138" s="362" t="str">
        <f>IFERROR(IF(OR(AC137/#REF!-1&gt;2,AC137/#REF!-1&lt;-0.95),"-",AC137/#REF!-1),"-")</f>
        <v>-</v>
      </c>
      <c r="AD138" s="362">
        <f>IFERROR(IF(OR(AD137/W137-1&gt;2,AD137/W137-1&lt;-0.95),"-",AD137/W137-1),"-")</f>
        <v>2.4645611113780941E-2</v>
      </c>
      <c r="AE138" s="362">
        <f>IFERROR(IF(OR(AE137/AA137-1&gt;2,AE137/AA137-1&lt;-0.95),"-",AE137/AA137-1),"-")</f>
        <v>-1.5753911763163875E-2</v>
      </c>
      <c r="AF138" s="347"/>
      <c r="AG138" s="347"/>
      <c r="AH138" s="347"/>
      <c r="AI138" s="222"/>
      <c r="AJ138" s="362"/>
      <c r="AK138" s="362"/>
      <c r="AL138" s="362"/>
      <c r="AM138" s="362"/>
      <c r="AN138" s="362"/>
      <c r="AO138" s="362"/>
      <c r="AP138" s="362"/>
      <c r="AQ138" s="362"/>
      <c r="AR138" s="222"/>
      <c r="AS138" s="222"/>
      <c r="AT138" s="222"/>
      <c r="AU138" s="222"/>
      <c r="AV138" s="222"/>
      <c r="AW138" s="222"/>
      <c r="AX138" s="222"/>
      <c r="AY138"/>
    </row>
    <row r="139" spans="1:51" s="50" customFormat="1" ht="15" customHeight="1" x14ac:dyDescent="0.25">
      <c r="A139" s="78"/>
      <c r="B139" s="41" t="s">
        <v>159</v>
      </c>
      <c r="C139" s="41"/>
      <c r="D139" s="41"/>
      <c r="E139" s="41"/>
      <c r="F139" s="41"/>
      <c r="G139" s="41"/>
      <c r="H139" s="41"/>
      <c r="I139" s="41"/>
      <c r="J139" s="41"/>
      <c r="K139" s="41"/>
      <c r="L139" s="41"/>
      <c r="M139" s="41"/>
      <c r="N139" s="41"/>
      <c r="O139" s="41"/>
      <c r="P139" s="41"/>
      <c r="Q139" s="41"/>
      <c r="R139" s="41"/>
      <c r="S139" s="41"/>
      <c r="T139" s="349">
        <v>21696.963330683997</v>
      </c>
      <c r="U139" s="349">
        <v>21324.98362434049</v>
      </c>
      <c r="V139" s="349">
        <v>20975.918670589002</v>
      </c>
      <c r="W139" s="349">
        <v>21235.50566739</v>
      </c>
      <c r="X139" s="349">
        <f t="shared" si="42"/>
        <v>21495.350923211998</v>
      </c>
      <c r="Y139" s="349"/>
      <c r="Z139" s="349"/>
      <c r="AA139" s="349">
        <f>'Operating Data'!AA178</f>
        <v>6087.2844277449994</v>
      </c>
      <c r="AB139" s="349">
        <f>'Operating Data'!AB178</f>
        <v>10864.818287736001</v>
      </c>
      <c r="AC139" s="349">
        <f>'Operating Data'!AC178</f>
        <v>15908.567383409998</v>
      </c>
      <c r="AD139" s="349">
        <f>'Operating Data'!AD178</f>
        <v>21495.350923211998</v>
      </c>
      <c r="AE139" s="349">
        <f>'Operating Data'!AE178</f>
        <v>6321.9079269859994</v>
      </c>
      <c r="AI139" s="347"/>
      <c r="AJ139" s="349"/>
      <c r="AK139" s="349"/>
      <c r="AL139" s="349"/>
      <c r="AM139" s="349"/>
      <c r="AN139" s="349"/>
      <c r="AO139" s="349"/>
      <c r="AP139" s="349"/>
      <c r="AQ139" s="349"/>
      <c r="AR139" s="347"/>
      <c r="AS139" s="347"/>
      <c r="AT139" s="347"/>
      <c r="AU139" s="347"/>
      <c r="AV139" s="347"/>
      <c r="AW139" s="347"/>
      <c r="AX139" s="347"/>
      <c r="AY139" s="78"/>
    </row>
    <row r="140" spans="1:51" s="50" customFormat="1" ht="15" customHeight="1" x14ac:dyDescent="0.25">
      <c r="B140" s="158" t="s">
        <v>149</v>
      </c>
      <c r="C140" s="158"/>
      <c r="D140" s="158"/>
      <c r="E140" s="158"/>
      <c r="F140" s="158"/>
      <c r="G140" s="158"/>
      <c r="H140" s="158"/>
      <c r="I140" s="158"/>
      <c r="J140" s="158"/>
      <c r="K140" s="158"/>
      <c r="L140" s="158"/>
      <c r="M140" s="158"/>
      <c r="N140" s="158"/>
      <c r="O140" s="158"/>
      <c r="P140" s="158"/>
      <c r="Q140" s="158"/>
      <c r="R140" s="158"/>
      <c r="S140" s="158"/>
      <c r="T140" s="360" t="s">
        <v>23</v>
      </c>
      <c r="U140" s="360">
        <f>IFERROR(IF(OR(U139/T139-1&gt;2,U139/T139-1&lt;-0.95),"-",U139/T139-1),"-")</f>
        <v>-1.7144321104947013E-2</v>
      </c>
      <c r="V140" s="361">
        <f>IFERROR(IF(OR(V139/U139-1&gt;2,V139/U139-1&lt;-0.95),"-",V139/U139-1),"-")</f>
        <v>-1.6368826344751009E-2</v>
      </c>
      <c r="W140" s="362">
        <f>IFERROR(IF(OR(W139/V139-1&gt;2,W139/V139-1&lt;-0.95),"-",W139/V139-1),"-")</f>
        <v>1.2375476892221737E-2</v>
      </c>
      <c r="X140" s="360">
        <f t="shared" si="42"/>
        <v>1.223635829030556E-2</v>
      </c>
      <c r="Y140" s="360"/>
      <c r="Z140" s="347"/>
      <c r="AA140" s="362" t="str">
        <f>IFERROR(IF(OR(AA139/#REF!-1&gt;2,AA139/#REF!-1&lt;-0.95),"-",AA139/#REF!-1),"-")</f>
        <v>-</v>
      </c>
      <c r="AB140" s="362" t="str">
        <f>IFERROR(IF(OR(AB139/#REF!-1&gt;2,AB139/#REF!-1&lt;-0.95),"-",AB139/#REF!-1),"-")</f>
        <v>-</v>
      </c>
      <c r="AC140" s="362" t="str">
        <f>IFERROR(IF(OR(AC139/#REF!-1&gt;2,AC139/#REF!-1&lt;-0.95),"-",AC139/#REF!-1),"-")</f>
        <v>-</v>
      </c>
      <c r="AD140" s="362">
        <f>IFERROR(IF(OR(AD139/W139-1&gt;2,AD139/W139-1&lt;-0.95),"-",AD139/W139-1),"-")</f>
        <v>1.223635829030556E-2</v>
      </c>
      <c r="AE140" s="362">
        <f>IFERROR(IF(OR(AE139/AA139-1&gt;2,AE139/AA139-1&lt;-0.95),"-",AE139/AA139-1),"-")</f>
        <v>3.8543212827647499E-2</v>
      </c>
      <c r="AI140" s="347"/>
      <c r="AJ140" s="362"/>
      <c r="AK140" s="362"/>
      <c r="AL140" s="362"/>
      <c r="AM140" s="362"/>
      <c r="AN140" s="362"/>
      <c r="AO140" s="362"/>
      <c r="AP140" s="362"/>
      <c r="AQ140" s="362"/>
      <c r="AR140" s="347"/>
      <c r="AS140" s="347"/>
      <c r="AT140" s="347"/>
      <c r="AU140" s="347"/>
      <c r="AV140" s="347"/>
      <c r="AW140" s="347"/>
      <c r="AX140" s="347"/>
      <c r="AY140" s="78"/>
    </row>
    <row r="141" spans="1:51" s="41" customFormat="1" ht="15" customHeight="1" x14ac:dyDescent="0.25">
      <c r="B141" s="78"/>
      <c r="C141" s="78"/>
      <c r="D141" s="78"/>
      <c r="E141" s="78"/>
      <c r="F141" s="78"/>
      <c r="G141" s="78"/>
      <c r="H141" s="78"/>
      <c r="I141" s="78"/>
      <c r="J141" s="78"/>
      <c r="K141" s="78"/>
      <c r="L141" s="78"/>
      <c r="M141" s="78"/>
      <c r="N141" s="78"/>
      <c r="O141" s="78"/>
      <c r="P141" s="78"/>
      <c r="Q141" s="78"/>
      <c r="R141" s="78"/>
      <c r="S141" s="78"/>
      <c r="T141" s="347"/>
      <c r="U141" s="347"/>
      <c r="V141" s="347"/>
      <c r="W141" s="347"/>
      <c r="X141" s="347"/>
      <c r="Y141" s="347"/>
      <c r="Z141" s="222"/>
      <c r="AA141" s="347"/>
      <c r="AB141" s="347"/>
      <c r="AC141" s="347"/>
      <c r="AD141" s="347"/>
      <c r="AE141" s="347"/>
      <c r="AF141" s="347"/>
      <c r="AG141" s="347"/>
      <c r="AH141" s="347"/>
      <c r="AI141" s="222"/>
      <c r="AJ141" s="347"/>
      <c r="AK141" s="347"/>
      <c r="AL141" s="347"/>
      <c r="AM141" s="347"/>
      <c r="AN141" s="347"/>
      <c r="AO141" s="347"/>
      <c r="AP141" s="347"/>
      <c r="AQ141" s="347"/>
      <c r="AR141" s="222"/>
      <c r="AS141" s="222"/>
      <c r="AT141" s="222"/>
      <c r="AU141" s="222"/>
      <c r="AV141" s="222"/>
      <c r="AW141" s="222"/>
      <c r="AX141" s="222"/>
      <c r="AY141"/>
    </row>
    <row r="142" spans="1:51" s="78" customFormat="1" ht="30" customHeight="1" x14ac:dyDescent="0.25">
      <c r="B142" s="186" t="s">
        <v>68</v>
      </c>
      <c r="C142" s="186"/>
      <c r="D142" s="186"/>
      <c r="E142" s="186"/>
      <c r="F142" s="186"/>
      <c r="G142" s="186"/>
      <c r="H142" s="186"/>
      <c r="I142" s="186"/>
      <c r="J142" s="186"/>
      <c r="K142" s="186"/>
      <c r="L142" s="186"/>
      <c r="M142" s="186"/>
      <c r="N142" s="186"/>
      <c r="O142" s="186"/>
      <c r="P142" s="186"/>
      <c r="Q142" s="186"/>
      <c r="R142" s="186"/>
      <c r="S142" s="186"/>
      <c r="T142" s="347"/>
      <c r="U142" s="347"/>
      <c r="V142" s="347"/>
      <c r="W142" s="347"/>
      <c r="X142" s="347"/>
      <c r="Y142" s="347"/>
      <c r="Z142" s="222"/>
      <c r="AA142" s="347"/>
      <c r="AB142" s="347"/>
      <c r="AC142" s="347"/>
      <c r="AD142" s="347"/>
      <c r="AE142" s="347"/>
      <c r="AF142" s="347"/>
      <c r="AG142" s="347"/>
      <c r="AH142" s="347"/>
      <c r="AI142" s="222"/>
      <c r="AJ142" s="347"/>
      <c r="AK142" s="347"/>
      <c r="AL142" s="347"/>
      <c r="AM142" s="347"/>
      <c r="AN142" s="347"/>
      <c r="AO142" s="347"/>
      <c r="AP142" s="347"/>
      <c r="AQ142" s="347"/>
      <c r="AR142" s="222"/>
      <c r="AS142" s="222"/>
      <c r="AT142" s="222"/>
      <c r="AU142" s="222"/>
      <c r="AV142" s="222"/>
      <c r="AW142" s="222"/>
      <c r="AX142" s="222"/>
      <c r="AY142"/>
    </row>
    <row r="143" spans="1:51" s="78" customFormat="1" ht="15" customHeight="1" x14ac:dyDescent="0.25">
      <c r="B143" s="164" t="s">
        <v>119</v>
      </c>
      <c r="C143" s="175"/>
      <c r="D143" s="175"/>
      <c r="E143" s="175"/>
      <c r="F143" s="175"/>
      <c r="G143" s="175"/>
      <c r="H143" s="175"/>
      <c r="I143" s="175"/>
      <c r="J143" s="175"/>
      <c r="K143" s="175"/>
      <c r="L143" s="175"/>
      <c r="M143" s="175"/>
      <c r="N143" s="175"/>
      <c r="O143" s="175"/>
      <c r="P143" s="175"/>
      <c r="Q143" s="175"/>
      <c r="R143" s="175"/>
      <c r="S143" s="175"/>
      <c r="T143" s="227">
        <v>2018</v>
      </c>
      <c r="U143" s="227">
        <v>2019</v>
      </c>
      <c r="V143" s="227">
        <v>2020</v>
      </c>
      <c r="W143" s="227">
        <v>2021</v>
      </c>
      <c r="X143" s="228">
        <v>2022</v>
      </c>
      <c r="Y143" s="229">
        <v>2023</v>
      </c>
      <c r="Z143" s="222"/>
      <c r="AA143" s="230" t="s">
        <v>290</v>
      </c>
      <c r="AB143" s="230" t="s">
        <v>291</v>
      </c>
      <c r="AC143" s="230" t="s">
        <v>292</v>
      </c>
      <c r="AD143" s="230">
        <v>2022</v>
      </c>
      <c r="AE143" s="231" t="s">
        <v>320</v>
      </c>
      <c r="AF143" s="231" t="s">
        <v>321</v>
      </c>
      <c r="AG143" s="232" t="s">
        <v>322</v>
      </c>
      <c r="AH143" s="233">
        <v>2023</v>
      </c>
      <c r="AI143" s="222"/>
      <c r="AJ143" s="230" t="s">
        <v>290</v>
      </c>
      <c r="AK143" s="230" t="s">
        <v>293</v>
      </c>
      <c r="AL143" s="230" t="s">
        <v>294</v>
      </c>
      <c r="AM143" s="230" t="s">
        <v>295</v>
      </c>
      <c r="AN143" s="231" t="s">
        <v>320</v>
      </c>
      <c r="AO143" s="231" t="s">
        <v>325</v>
      </c>
      <c r="AP143" s="231" t="s">
        <v>323</v>
      </c>
      <c r="AQ143" s="231" t="s">
        <v>324</v>
      </c>
      <c r="AR143" s="222"/>
      <c r="AS143" s="222"/>
      <c r="AT143" s="222"/>
      <c r="AU143" s="222"/>
      <c r="AV143" s="222"/>
      <c r="AW143" s="222"/>
      <c r="AX143" s="222"/>
      <c r="AY143"/>
    </row>
    <row r="144" spans="1:51" s="78" customFormat="1" ht="15" customHeight="1" x14ac:dyDescent="0.25">
      <c r="B144" s="77" t="s">
        <v>120</v>
      </c>
      <c r="C144" s="77"/>
      <c r="D144" s="77"/>
      <c r="E144" s="77"/>
      <c r="F144" s="77"/>
      <c r="G144" s="77"/>
      <c r="H144" s="77"/>
      <c r="I144" s="77"/>
      <c r="J144" s="77"/>
      <c r="K144" s="77"/>
      <c r="L144" s="77"/>
      <c r="M144" s="77"/>
      <c r="N144" s="77"/>
      <c r="O144" s="77"/>
      <c r="P144" s="77"/>
      <c r="Q144" s="77"/>
      <c r="R144" s="77"/>
      <c r="S144" s="77"/>
      <c r="T144" s="348">
        <v>192.80258695999999</v>
      </c>
      <c r="U144" s="348">
        <v>197.16757963000003</v>
      </c>
      <c r="V144" s="348">
        <v>193.32943890000004</v>
      </c>
      <c r="W144" s="348">
        <v>469.52620120999995</v>
      </c>
      <c r="X144" s="348">
        <f t="shared" ref="X144:X153" si="43">AD144</f>
        <v>430.64320598999996</v>
      </c>
      <c r="Y144" s="348"/>
      <c r="Z144" s="222"/>
      <c r="AA144" s="348">
        <v>108.54647230999998</v>
      </c>
      <c r="AB144" s="348">
        <v>216.61140820000003</v>
      </c>
      <c r="AC144" s="348">
        <v>326.50844017999998</v>
      </c>
      <c r="AD144" s="348">
        <v>430.64320598999996</v>
      </c>
      <c r="AE144" s="348">
        <v>110.64497575000003</v>
      </c>
      <c r="AF144" s="347"/>
      <c r="AG144" s="347"/>
      <c r="AH144" s="347"/>
      <c r="AI144" s="222"/>
      <c r="AJ144" s="348">
        <f>AA144</f>
        <v>108.54647230999998</v>
      </c>
      <c r="AK144" s="348">
        <f t="shared" ref="AK144:AK153" si="44">AB144-AA144</f>
        <v>108.06493589000004</v>
      </c>
      <c r="AL144" s="348">
        <f t="shared" ref="AL144:AL153" si="45">AC144-AB144</f>
        <v>109.89703197999995</v>
      </c>
      <c r="AM144" s="348">
        <f>AD144-AC144</f>
        <v>104.13476580999998</v>
      </c>
      <c r="AN144" s="348">
        <f>AE144</f>
        <v>110.64497575000003</v>
      </c>
      <c r="AO144" s="348"/>
      <c r="AP144" s="348"/>
      <c r="AQ144" s="348"/>
      <c r="AR144" s="222"/>
      <c r="AS144" s="222"/>
      <c r="AT144" s="222"/>
      <c r="AU144" s="222"/>
      <c r="AV144" s="222"/>
      <c r="AW144" s="222"/>
      <c r="AX144" s="222"/>
      <c r="AY144"/>
    </row>
    <row r="145" spans="1:51" s="48" customFormat="1" ht="15" customHeight="1" x14ac:dyDescent="0.25">
      <c r="A145" s="78"/>
      <c r="B145" s="200" t="s">
        <v>441</v>
      </c>
      <c r="C145" s="81"/>
      <c r="D145" s="81"/>
      <c r="E145" s="81"/>
      <c r="F145" s="81"/>
      <c r="G145" s="81"/>
      <c r="H145" s="81"/>
      <c r="I145" s="81"/>
      <c r="J145" s="81"/>
      <c r="K145" s="81"/>
      <c r="L145" s="81"/>
      <c r="M145" s="81"/>
      <c r="N145" s="81"/>
      <c r="O145" s="81"/>
      <c r="P145" s="81"/>
      <c r="Q145" s="81"/>
      <c r="R145" s="81"/>
      <c r="S145" s="81"/>
      <c r="T145" s="349">
        <v>189.3460364494</v>
      </c>
      <c r="U145" s="349">
        <v>190.53366329344601</v>
      </c>
      <c r="V145" s="349">
        <v>189.58844414708201</v>
      </c>
      <c r="W145" s="349">
        <v>395.60355223775395</v>
      </c>
      <c r="X145" s="349">
        <f t="shared" si="43"/>
        <v>399.34322314000002</v>
      </c>
      <c r="Y145" s="349"/>
      <c r="Z145" s="347"/>
      <c r="AA145" s="349">
        <v>99.839086640000005</v>
      </c>
      <c r="AB145" s="349">
        <v>199.67817329999997</v>
      </c>
      <c r="AC145" s="349">
        <v>299.50741736999998</v>
      </c>
      <c r="AD145" s="349">
        <v>399.34322314000002</v>
      </c>
      <c r="AE145" s="349">
        <v>100.51627387000001</v>
      </c>
      <c r="AI145" s="347"/>
      <c r="AJ145" s="349">
        <f t="shared" ref="AJ145:AJ153" si="46">AA145</f>
        <v>99.839086640000005</v>
      </c>
      <c r="AK145" s="349">
        <f t="shared" si="44"/>
        <v>99.839086659999964</v>
      </c>
      <c r="AL145" s="349">
        <f t="shared" si="45"/>
        <v>99.829244070000016</v>
      </c>
      <c r="AM145" s="349">
        <f t="shared" ref="AM145:AM153" si="47">AD145-AC145</f>
        <v>99.835805770000036</v>
      </c>
      <c r="AN145" s="349">
        <f t="shared" ref="AN145:AN153" si="48">AE145</f>
        <v>100.51627387000001</v>
      </c>
      <c r="AO145" s="349"/>
      <c r="AP145" s="349"/>
      <c r="AQ145" s="349"/>
      <c r="AR145" s="347"/>
      <c r="AS145" s="347"/>
      <c r="AT145" s="347"/>
      <c r="AU145" s="347"/>
      <c r="AV145" s="347"/>
      <c r="AW145" s="347"/>
      <c r="AX145" s="347"/>
      <c r="AY145" s="78"/>
    </row>
    <row r="146" spans="1:51" s="48" customFormat="1" ht="15" customHeight="1" x14ac:dyDescent="0.25">
      <c r="B146" s="201" t="s">
        <v>449</v>
      </c>
      <c r="C146" s="82"/>
      <c r="D146" s="82"/>
      <c r="E146" s="82"/>
      <c r="F146" s="82"/>
      <c r="G146" s="82"/>
      <c r="H146" s="82"/>
      <c r="I146" s="82"/>
      <c r="J146" s="82"/>
      <c r="K146" s="82"/>
      <c r="L146" s="82"/>
      <c r="M146" s="82"/>
      <c r="N146" s="82"/>
      <c r="O146" s="82"/>
      <c r="P146" s="82"/>
      <c r="Q146" s="82"/>
      <c r="R146" s="82"/>
      <c r="S146" s="82"/>
      <c r="T146" s="349">
        <v>3.4565501899999993</v>
      </c>
      <c r="U146" s="349">
        <v>6.6339163399999999</v>
      </c>
      <c r="V146" s="349">
        <v>3.7409947529180272</v>
      </c>
      <c r="W146" s="349">
        <v>73.922648972246009</v>
      </c>
      <c r="X146" s="349">
        <f t="shared" si="43"/>
        <v>31.299982849999935</v>
      </c>
      <c r="Y146" s="349"/>
      <c r="Z146" s="347"/>
      <c r="AA146" s="349">
        <v>8.7073856699999794</v>
      </c>
      <c r="AB146" s="349">
        <v>16.933234900000059</v>
      </c>
      <c r="AC146" s="349">
        <v>27.001022809999995</v>
      </c>
      <c r="AD146" s="349">
        <v>31.299982849999935</v>
      </c>
      <c r="AE146" s="349">
        <v>10.128701880000023</v>
      </c>
      <c r="AI146" s="347"/>
      <c r="AJ146" s="349">
        <f t="shared" si="46"/>
        <v>8.7073856699999794</v>
      </c>
      <c r="AK146" s="349">
        <f t="shared" si="44"/>
        <v>8.2258492300000796</v>
      </c>
      <c r="AL146" s="349">
        <f t="shared" si="45"/>
        <v>10.067787909999936</v>
      </c>
      <c r="AM146" s="349">
        <f t="shared" si="47"/>
        <v>4.2989600399999404</v>
      </c>
      <c r="AN146" s="349">
        <f t="shared" si="48"/>
        <v>10.128701880000023</v>
      </c>
      <c r="AO146" s="349"/>
      <c r="AP146" s="349"/>
      <c r="AQ146" s="349"/>
      <c r="AR146" s="347"/>
      <c r="AS146" s="347"/>
      <c r="AT146" s="347"/>
      <c r="AU146" s="347"/>
      <c r="AV146" s="347"/>
      <c r="AW146" s="347"/>
      <c r="AX146" s="347"/>
      <c r="AY146" s="78"/>
    </row>
    <row r="147" spans="1:51" s="78" customFormat="1" ht="15" customHeight="1" x14ac:dyDescent="0.25">
      <c r="B147" s="81" t="s">
        <v>166</v>
      </c>
      <c r="C147" s="81"/>
      <c r="D147" s="81"/>
      <c r="E147" s="81"/>
      <c r="F147" s="81"/>
      <c r="G147" s="81"/>
      <c r="H147" s="81"/>
      <c r="I147" s="81"/>
      <c r="J147" s="81"/>
      <c r="K147" s="81"/>
      <c r="L147" s="81"/>
      <c r="M147" s="81"/>
      <c r="N147" s="81"/>
      <c r="O147" s="81"/>
      <c r="P147" s="81"/>
      <c r="Q147" s="81"/>
      <c r="R147" s="81"/>
      <c r="S147" s="81"/>
      <c r="T147" s="349">
        <v>55.451630630000004</v>
      </c>
      <c r="U147" s="349">
        <v>54.736659240000009</v>
      </c>
      <c r="V147" s="349">
        <v>58.261909109999998</v>
      </c>
      <c r="W147" s="349">
        <v>117.31194746000001</v>
      </c>
      <c r="X147" s="349">
        <f t="shared" si="43"/>
        <v>101.45760804000001</v>
      </c>
      <c r="Y147" s="349"/>
      <c r="Z147" s="222"/>
      <c r="AA147" s="349">
        <v>23.918724539999996</v>
      </c>
      <c r="AB147" s="349">
        <v>48.603093699999995</v>
      </c>
      <c r="AC147" s="349">
        <v>71.534002400000006</v>
      </c>
      <c r="AD147" s="349">
        <v>101.45760804000001</v>
      </c>
      <c r="AE147" s="349">
        <v>26.574605139999992</v>
      </c>
      <c r="AF147" s="347"/>
      <c r="AG147" s="347"/>
      <c r="AH147" s="347"/>
      <c r="AI147" s="222"/>
      <c r="AJ147" s="349">
        <f t="shared" si="46"/>
        <v>23.918724539999996</v>
      </c>
      <c r="AK147" s="349">
        <f t="shared" si="44"/>
        <v>24.684369159999999</v>
      </c>
      <c r="AL147" s="349">
        <f t="shared" si="45"/>
        <v>22.93090870000001</v>
      </c>
      <c r="AM147" s="349">
        <f t="shared" si="47"/>
        <v>29.923605640000005</v>
      </c>
      <c r="AN147" s="349">
        <f t="shared" si="48"/>
        <v>26.574605139999992</v>
      </c>
      <c r="AO147" s="349"/>
      <c r="AP147" s="349"/>
      <c r="AQ147" s="349"/>
      <c r="AR147" s="222"/>
      <c r="AS147" s="222"/>
      <c r="AT147" s="222"/>
      <c r="AU147" s="222"/>
      <c r="AV147" s="222"/>
      <c r="AW147" s="222"/>
      <c r="AX147" s="222"/>
      <c r="AY147"/>
    </row>
    <row r="148" spans="1:51" s="78" customFormat="1" ht="15" customHeight="1" x14ac:dyDescent="0.25">
      <c r="B148" s="82" t="s">
        <v>167</v>
      </c>
      <c r="C148" s="82"/>
      <c r="D148" s="82"/>
      <c r="E148" s="82"/>
      <c r="F148" s="82"/>
      <c r="G148" s="82"/>
      <c r="H148" s="82"/>
      <c r="I148" s="82"/>
      <c r="J148" s="82"/>
      <c r="K148" s="82"/>
      <c r="L148" s="82"/>
      <c r="M148" s="82"/>
      <c r="N148" s="82"/>
      <c r="O148" s="82"/>
      <c r="P148" s="82"/>
      <c r="Q148" s="82"/>
      <c r="R148" s="82"/>
      <c r="S148" s="82"/>
      <c r="T148" s="349">
        <v>-7.2106588700000005</v>
      </c>
      <c r="U148" s="349">
        <v>-12.210933509999998</v>
      </c>
      <c r="V148" s="349">
        <v>-35.10449792</v>
      </c>
      <c r="W148" s="349">
        <v>-16.664662100000005</v>
      </c>
      <c r="X148" s="349">
        <f t="shared" si="43"/>
        <v>-28.43463919999763</v>
      </c>
      <c r="Y148" s="349"/>
      <c r="Z148" s="222"/>
      <c r="AA148" s="349">
        <v>-9.240576990000001</v>
      </c>
      <c r="AB148" s="349">
        <v>-21.093707479997626</v>
      </c>
      <c r="AC148" s="349">
        <v>-25.32434893999763</v>
      </c>
      <c r="AD148" s="349">
        <v>-28.43463919999763</v>
      </c>
      <c r="AE148" s="349">
        <v>-2.9821804199999997</v>
      </c>
      <c r="AF148" s="347"/>
      <c r="AG148" s="347"/>
      <c r="AH148" s="347"/>
      <c r="AI148" s="222"/>
      <c r="AJ148" s="349">
        <f t="shared" si="46"/>
        <v>-9.240576990000001</v>
      </c>
      <c r="AK148" s="349">
        <f t="shared" si="44"/>
        <v>-11.853130489997625</v>
      </c>
      <c r="AL148" s="349">
        <f t="shared" si="45"/>
        <v>-4.2306414600000046</v>
      </c>
      <c r="AM148" s="349">
        <f t="shared" si="47"/>
        <v>-3.1102902599999993</v>
      </c>
      <c r="AN148" s="349">
        <f t="shared" si="48"/>
        <v>-2.9821804199999997</v>
      </c>
      <c r="AO148" s="349"/>
      <c r="AP148" s="349"/>
      <c r="AQ148" s="349"/>
      <c r="AR148" s="222"/>
      <c r="AS148" s="222"/>
      <c r="AT148" s="222"/>
      <c r="AU148" s="222"/>
      <c r="AV148" s="222"/>
      <c r="AW148" s="222"/>
      <c r="AX148" s="222"/>
      <c r="AY148"/>
    </row>
    <row r="149" spans="1:51" s="78" customFormat="1" ht="15" customHeight="1" x14ac:dyDescent="0.25">
      <c r="B149" s="87" t="s">
        <v>168</v>
      </c>
      <c r="C149" s="87"/>
      <c r="D149" s="87"/>
      <c r="E149" s="87"/>
      <c r="F149" s="87"/>
      <c r="G149" s="87"/>
      <c r="H149" s="87"/>
      <c r="I149" s="87"/>
      <c r="J149" s="87"/>
      <c r="K149" s="87"/>
      <c r="L149" s="87"/>
      <c r="M149" s="87"/>
      <c r="N149" s="87"/>
      <c r="O149" s="87"/>
      <c r="P149" s="87"/>
      <c r="Q149" s="87"/>
      <c r="R149" s="87"/>
      <c r="S149" s="87"/>
      <c r="T149" s="348">
        <v>48.240971760000008</v>
      </c>
      <c r="U149" s="348">
        <v>42.525725730000005</v>
      </c>
      <c r="V149" s="348">
        <v>23.157411189999998</v>
      </c>
      <c r="W149" s="348">
        <v>100.64728536000001</v>
      </c>
      <c r="X149" s="348">
        <f t="shared" si="43"/>
        <v>73.022968840002378</v>
      </c>
      <c r="Y149" s="348"/>
      <c r="Z149" s="222"/>
      <c r="AA149" s="348">
        <v>14.678147549999995</v>
      </c>
      <c r="AB149" s="348">
        <v>27.509386220002369</v>
      </c>
      <c r="AC149" s="348">
        <v>46.209653460002372</v>
      </c>
      <c r="AD149" s="348">
        <v>73.022968840002378</v>
      </c>
      <c r="AE149" s="348">
        <v>23.592424719999993</v>
      </c>
      <c r="AF149" s="347"/>
      <c r="AG149" s="347"/>
      <c r="AH149" s="347"/>
      <c r="AI149" s="222"/>
      <c r="AJ149" s="348">
        <f t="shared" si="46"/>
        <v>14.678147549999995</v>
      </c>
      <c r="AK149" s="348">
        <f t="shared" si="44"/>
        <v>12.831238670002374</v>
      </c>
      <c r="AL149" s="348">
        <f t="shared" si="45"/>
        <v>18.700267240000002</v>
      </c>
      <c r="AM149" s="348">
        <f t="shared" si="47"/>
        <v>26.813315380000006</v>
      </c>
      <c r="AN149" s="348">
        <f t="shared" si="48"/>
        <v>23.592424719999993</v>
      </c>
      <c r="AO149" s="348"/>
      <c r="AP149" s="348"/>
      <c r="AQ149" s="348"/>
      <c r="AR149" s="222"/>
      <c r="AS149" s="222"/>
      <c r="AT149" s="222"/>
      <c r="AU149" s="222"/>
      <c r="AV149" s="222"/>
      <c r="AW149" s="222"/>
      <c r="AX149" s="222"/>
      <c r="AY149"/>
    </row>
    <row r="150" spans="1:51" s="78" customFormat="1" ht="15" customHeight="1" x14ac:dyDescent="0.25">
      <c r="B150" s="78" t="s">
        <v>169</v>
      </c>
      <c r="T150" s="354" t="s">
        <v>23</v>
      </c>
      <c r="U150" s="349">
        <v>0</v>
      </c>
      <c r="V150" s="349">
        <v>-3.6878989999999998</v>
      </c>
      <c r="W150" s="349">
        <v>0</v>
      </c>
      <c r="X150" s="349" t="str">
        <f t="shared" si="43"/>
        <v>-</v>
      </c>
      <c r="Y150" s="349"/>
      <c r="Z150" s="222"/>
      <c r="AA150" s="349">
        <v>0</v>
      </c>
      <c r="AB150" s="349">
        <v>-9.7913249999999993E-2</v>
      </c>
      <c r="AC150" s="349">
        <v>0</v>
      </c>
      <c r="AD150" s="349" t="s">
        <v>23</v>
      </c>
      <c r="AE150" s="349" t="s">
        <v>23</v>
      </c>
      <c r="AF150" s="347"/>
      <c r="AG150" s="347"/>
      <c r="AH150" s="347"/>
      <c r="AI150" s="222"/>
      <c r="AJ150" s="349">
        <f>AA150</f>
        <v>0</v>
      </c>
      <c r="AK150" s="349">
        <f>AB150-AA150</f>
        <v>-9.7913249999999993E-2</v>
      </c>
      <c r="AL150" s="349">
        <f>AC150-AB150</f>
        <v>9.7913249999999993E-2</v>
      </c>
      <c r="AM150" s="349" t="e">
        <f>AD150-AC150</f>
        <v>#VALUE!</v>
      </c>
      <c r="AN150" s="349" t="str">
        <f t="shared" si="48"/>
        <v>-</v>
      </c>
      <c r="AO150" s="349"/>
      <c r="AP150" s="349"/>
      <c r="AQ150" s="349"/>
      <c r="AR150" s="222"/>
      <c r="AS150" s="222"/>
      <c r="AT150" s="222"/>
      <c r="AU150" s="222"/>
      <c r="AV150" s="222"/>
      <c r="AW150" s="222"/>
      <c r="AX150" s="222"/>
      <c r="AY150"/>
    </row>
    <row r="151" spans="1:51" s="78" customFormat="1" ht="15" customHeight="1" x14ac:dyDescent="0.25">
      <c r="B151" s="87" t="s">
        <v>90</v>
      </c>
      <c r="C151" s="87"/>
      <c r="D151" s="87"/>
      <c r="E151" s="87"/>
      <c r="F151" s="87"/>
      <c r="G151" s="87"/>
      <c r="H151" s="87"/>
      <c r="I151" s="87"/>
      <c r="J151" s="87"/>
      <c r="K151" s="87"/>
      <c r="L151" s="87"/>
      <c r="M151" s="87"/>
      <c r="N151" s="87"/>
      <c r="O151" s="87"/>
      <c r="P151" s="87"/>
      <c r="Q151" s="87"/>
      <c r="R151" s="87"/>
      <c r="S151" s="87"/>
      <c r="T151" s="348">
        <v>144.56161519999998</v>
      </c>
      <c r="U151" s="348">
        <v>154.64185390000003</v>
      </c>
      <c r="V151" s="348">
        <v>166.48412870999991</v>
      </c>
      <c r="W151" s="348">
        <v>368.87891584999994</v>
      </c>
      <c r="X151" s="348">
        <f t="shared" si="43"/>
        <v>357.71815039999763</v>
      </c>
      <c r="Y151" s="348"/>
      <c r="Z151" s="222"/>
      <c r="AA151" s="348">
        <v>93.86832475999995</v>
      </c>
      <c r="AB151" s="348">
        <v>189.19993522999766</v>
      </c>
      <c r="AC151" s="348">
        <v>280.39669996999771</v>
      </c>
      <c r="AD151" s="348">
        <v>357.71815039999763</v>
      </c>
      <c r="AE151" s="348">
        <v>87.052551030000046</v>
      </c>
      <c r="AF151" s="347"/>
      <c r="AG151" s="347"/>
      <c r="AH151" s="347"/>
      <c r="AI151" s="222"/>
      <c r="AJ151" s="348">
        <f t="shared" si="46"/>
        <v>93.86832475999995</v>
      </c>
      <c r="AK151" s="348">
        <f t="shared" si="44"/>
        <v>95.331610469997713</v>
      </c>
      <c r="AL151" s="348">
        <f>AC151-AB151</f>
        <v>91.196764740000049</v>
      </c>
      <c r="AM151" s="348">
        <f t="shared" si="47"/>
        <v>77.321450429999913</v>
      </c>
      <c r="AN151" s="348">
        <f t="shared" si="48"/>
        <v>87.052551030000046</v>
      </c>
      <c r="AO151" s="348"/>
      <c r="AP151" s="348"/>
      <c r="AQ151" s="348"/>
      <c r="AR151" s="222"/>
      <c r="AS151" s="222"/>
      <c r="AT151" s="222"/>
      <c r="AU151" s="222"/>
      <c r="AV151" s="222"/>
      <c r="AW151" s="222"/>
      <c r="AX151" s="222"/>
      <c r="AY151"/>
    </row>
    <row r="152" spans="1:51" s="78" customFormat="1" ht="15" customHeight="1" x14ac:dyDescent="0.25">
      <c r="B152" s="85" t="s">
        <v>170</v>
      </c>
      <c r="C152" s="85"/>
      <c r="D152" s="85"/>
      <c r="E152" s="85"/>
      <c r="F152" s="85"/>
      <c r="G152" s="85"/>
      <c r="H152" s="85"/>
      <c r="I152" s="85"/>
      <c r="J152" s="85"/>
      <c r="K152" s="85"/>
      <c r="L152" s="85"/>
      <c r="M152" s="85"/>
      <c r="N152" s="85"/>
      <c r="O152" s="85"/>
      <c r="P152" s="85"/>
      <c r="Q152" s="85"/>
      <c r="R152" s="85"/>
      <c r="S152" s="85"/>
      <c r="T152" s="349">
        <v>31.356791340000001</v>
      </c>
      <c r="U152" s="349">
        <v>35.710161979999988</v>
      </c>
      <c r="V152" s="349">
        <v>39.191498160000009</v>
      </c>
      <c r="W152" s="349">
        <v>129.5881512</v>
      </c>
      <c r="X152" s="349">
        <f t="shared" si="43"/>
        <v>124.58817736000002</v>
      </c>
      <c r="Y152" s="349"/>
      <c r="Z152" s="222"/>
      <c r="AA152" s="349">
        <v>31.626546989999998</v>
      </c>
      <c r="AB152" s="349">
        <v>63.479823940000003</v>
      </c>
      <c r="AC152" s="349">
        <v>95.441778959999979</v>
      </c>
      <c r="AD152" s="349">
        <v>124.58817736000002</v>
      </c>
      <c r="AE152" s="349">
        <v>33.231589669999998</v>
      </c>
      <c r="AF152" s="347"/>
      <c r="AG152" s="347"/>
      <c r="AH152" s="347"/>
      <c r="AI152" s="222"/>
      <c r="AJ152" s="349">
        <f t="shared" si="46"/>
        <v>31.626546989999998</v>
      </c>
      <c r="AK152" s="349">
        <f t="shared" si="44"/>
        <v>31.853276950000005</v>
      </c>
      <c r="AL152" s="349">
        <f t="shared" si="45"/>
        <v>31.961955019999976</v>
      </c>
      <c r="AM152" s="349">
        <f t="shared" si="47"/>
        <v>29.146398400000038</v>
      </c>
      <c r="AN152" s="349">
        <f t="shared" si="48"/>
        <v>33.231589669999998</v>
      </c>
      <c r="AO152" s="349"/>
      <c r="AP152" s="349"/>
      <c r="AQ152" s="349"/>
      <c r="AR152" s="222"/>
      <c r="AS152" s="222"/>
      <c r="AT152" s="222"/>
      <c r="AU152" s="222"/>
      <c r="AV152" s="222"/>
      <c r="AW152" s="222"/>
      <c r="AX152" s="222"/>
      <c r="AY152"/>
    </row>
    <row r="153" spans="1:51" s="78" customFormat="1" ht="15" customHeight="1" x14ac:dyDescent="0.25">
      <c r="B153" s="87" t="s">
        <v>95</v>
      </c>
      <c r="C153" s="87"/>
      <c r="D153" s="87"/>
      <c r="E153" s="87"/>
      <c r="F153" s="87"/>
      <c r="G153" s="87"/>
      <c r="H153" s="87"/>
      <c r="I153" s="87"/>
      <c r="J153" s="87"/>
      <c r="K153" s="87"/>
      <c r="L153" s="87"/>
      <c r="M153" s="87"/>
      <c r="N153" s="87"/>
      <c r="O153" s="87"/>
      <c r="P153" s="87"/>
      <c r="Q153" s="87"/>
      <c r="R153" s="87"/>
      <c r="S153" s="87"/>
      <c r="T153" s="348">
        <v>113.20482385999996</v>
      </c>
      <c r="U153" s="348">
        <v>118.93169192000002</v>
      </c>
      <c r="V153" s="348">
        <v>127.29263055</v>
      </c>
      <c r="W153" s="348">
        <v>239.29076465000009</v>
      </c>
      <c r="X153" s="348">
        <f t="shared" si="43"/>
        <v>233.12997303999757</v>
      </c>
      <c r="Y153" s="348"/>
      <c r="Z153" s="222"/>
      <c r="AA153" s="348">
        <v>62.241777769999949</v>
      </c>
      <c r="AB153" s="348">
        <v>125.72011128999767</v>
      </c>
      <c r="AC153" s="348">
        <v>184.95492100999761</v>
      </c>
      <c r="AD153" s="348">
        <v>233.12997303999757</v>
      </c>
      <c r="AE153" s="348">
        <v>53.820961360000005</v>
      </c>
      <c r="AF153" s="347"/>
      <c r="AG153" s="347"/>
      <c r="AH153" s="347"/>
      <c r="AI153" s="222"/>
      <c r="AJ153" s="348">
        <f t="shared" si="46"/>
        <v>62.241777769999949</v>
      </c>
      <c r="AK153" s="348">
        <f t="shared" si="44"/>
        <v>63.478333519997726</v>
      </c>
      <c r="AL153" s="348">
        <f t="shared" si="45"/>
        <v>59.23480971999993</v>
      </c>
      <c r="AM153" s="348">
        <f t="shared" si="47"/>
        <v>48.175052029999961</v>
      </c>
      <c r="AN153" s="348">
        <f t="shared" si="48"/>
        <v>53.820961360000005</v>
      </c>
      <c r="AO153" s="348"/>
      <c r="AP153" s="348"/>
      <c r="AQ153" s="348"/>
      <c r="AR153" s="222"/>
      <c r="AS153" s="222"/>
      <c r="AT153" s="222"/>
      <c r="AU153" s="222"/>
      <c r="AV153" s="222"/>
      <c r="AW153" s="222"/>
      <c r="AX153" s="222"/>
      <c r="AY153"/>
    </row>
    <row r="154" spans="1:51" s="48" customFormat="1" ht="15" customHeight="1" x14ac:dyDescent="0.25">
      <c r="B154" s="88"/>
      <c r="C154" s="88"/>
      <c r="D154" s="88"/>
      <c r="E154" s="88"/>
      <c r="F154" s="88"/>
      <c r="G154" s="88"/>
      <c r="H154" s="88"/>
      <c r="I154" s="88"/>
      <c r="J154" s="88"/>
      <c r="K154" s="88"/>
      <c r="L154" s="88"/>
      <c r="M154" s="88"/>
      <c r="N154" s="88"/>
      <c r="O154" s="88"/>
      <c r="P154" s="88"/>
      <c r="Q154" s="88"/>
      <c r="R154" s="88"/>
      <c r="S154" s="88"/>
      <c r="T154" s="347"/>
      <c r="U154" s="347"/>
      <c r="V154" s="347"/>
      <c r="W154" s="347"/>
      <c r="X154" s="347"/>
      <c r="Y154" s="347"/>
      <c r="Z154" s="347"/>
      <c r="AA154" s="347"/>
      <c r="AB154" s="347"/>
      <c r="AC154" s="347"/>
      <c r="AD154" s="347"/>
      <c r="AE154" s="347"/>
      <c r="AF154" s="347"/>
      <c r="AG154" s="347"/>
      <c r="AH154" s="347"/>
      <c r="AI154" s="347"/>
      <c r="AJ154" s="347"/>
      <c r="AK154" s="347"/>
      <c r="AL154" s="347"/>
      <c r="AM154" s="347"/>
      <c r="AN154" s="347"/>
      <c r="AO154" s="347"/>
      <c r="AP154" s="347"/>
      <c r="AQ154" s="347"/>
      <c r="AR154" s="347"/>
      <c r="AS154" s="347"/>
      <c r="AT154" s="347"/>
      <c r="AU154" s="347"/>
      <c r="AV154" s="347"/>
      <c r="AW154" s="347"/>
      <c r="AX154" s="347"/>
      <c r="AY154" s="78"/>
    </row>
    <row r="155" spans="1:51" s="48" customFormat="1" ht="15" customHeight="1" x14ac:dyDescent="0.25">
      <c r="B155" s="174" t="s">
        <v>96</v>
      </c>
      <c r="C155" s="174"/>
      <c r="D155" s="174"/>
      <c r="E155" s="174"/>
      <c r="F155" s="174"/>
      <c r="G155" s="174"/>
      <c r="H155" s="174"/>
      <c r="I155" s="174"/>
      <c r="J155" s="174"/>
      <c r="K155" s="174"/>
      <c r="L155" s="174"/>
      <c r="M155" s="174"/>
      <c r="N155" s="174"/>
      <c r="O155" s="174"/>
      <c r="P155" s="174"/>
      <c r="Q155" s="174"/>
      <c r="R155" s="174"/>
      <c r="S155" s="174"/>
      <c r="T155" s="227">
        <v>2018</v>
      </c>
      <c r="U155" s="227">
        <v>2019</v>
      </c>
      <c r="V155" s="227">
        <v>2020</v>
      </c>
      <c r="W155" s="227">
        <v>2021</v>
      </c>
      <c r="X155" s="228">
        <v>2022</v>
      </c>
      <c r="Y155" s="229">
        <v>2023</v>
      </c>
      <c r="Z155" s="347"/>
      <c r="AA155" s="230" t="s">
        <v>290</v>
      </c>
      <c r="AB155" s="230" t="s">
        <v>291</v>
      </c>
      <c r="AC155" s="230" t="s">
        <v>292</v>
      </c>
      <c r="AD155" s="230">
        <v>2022</v>
      </c>
      <c r="AE155" s="231" t="s">
        <v>320</v>
      </c>
      <c r="AF155" s="231" t="s">
        <v>321</v>
      </c>
      <c r="AG155" s="232" t="s">
        <v>322</v>
      </c>
      <c r="AH155" s="233">
        <v>2023</v>
      </c>
      <c r="AI155" s="347"/>
      <c r="AJ155" s="230" t="s">
        <v>290</v>
      </c>
      <c r="AK155" s="230" t="s">
        <v>293</v>
      </c>
      <c r="AL155" s="230" t="s">
        <v>294</v>
      </c>
      <c r="AM155" s="230" t="s">
        <v>295</v>
      </c>
      <c r="AN155" s="231" t="s">
        <v>320</v>
      </c>
      <c r="AO155" s="231" t="s">
        <v>325</v>
      </c>
      <c r="AP155" s="231" t="s">
        <v>323</v>
      </c>
      <c r="AQ155" s="231" t="s">
        <v>324</v>
      </c>
      <c r="AR155" s="347"/>
      <c r="AS155" s="347"/>
      <c r="AT155" s="347"/>
      <c r="AU155" s="347"/>
      <c r="AV155" s="347"/>
      <c r="AW155" s="347"/>
      <c r="AX155" s="347"/>
      <c r="AY155" s="78"/>
    </row>
    <row r="156" spans="1:51" s="48" customFormat="1" ht="15" customHeight="1" x14ac:dyDescent="0.25">
      <c r="B156" s="50" t="s">
        <v>274</v>
      </c>
      <c r="C156" s="50"/>
      <c r="D156" s="50"/>
      <c r="E156" s="50"/>
      <c r="F156" s="50"/>
      <c r="G156" s="50"/>
      <c r="H156" s="50"/>
      <c r="I156" s="50"/>
      <c r="J156" s="50"/>
      <c r="K156" s="50"/>
      <c r="L156" s="50"/>
      <c r="M156" s="50"/>
      <c r="N156" s="50"/>
      <c r="O156" s="50"/>
      <c r="P156" s="50"/>
      <c r="Q156" s="50"/>
      <c r="R156" s="50"/>
      <c r="S156" s="50"/>
      <c r="T156" s="348">
        <v>950</v>
      </c>
      <c r="U156" s="348">
        <v>950</v>
      </c>
      <c r="V156" s="348">
        <v>1706</v>
      </c>
      <c r="W156" s="348">
        <v>1890.6</v>
      </c>
      <c r="X156" s="348">
        <f>AD156</f>
        <v>1890.6</v>
      </c>
      <c r="Y156" s="348"/>
      <c r="Z156" s="347"/>
      <c r="AA156" s="348">
        <f>'Operating Data'!AA111</f>
        <v>1890.6</v>
      </c>
      <c r="AB156" s="348">
        <f>'Operating Data'!AB111</f>
        <v>1890.6</v>
      </c>
      <c r="AC156" s="348">
        <f>'Operating Data'!AC111</f>
        <v>1890.6</v>
      </c>
      <c r="AD156" s="348">
        <f>'Operating Data'!AD111</f>
        <v>1890.6</v>
      </c>
      <c r="AE156" s="348">
        <f>'Operating Data'!AE111</f>
        <v>1867.4</v>
      </c>
      <c r="AI156" s="347"/>
      <c r="AJ156" s="348"/>
      <c r="AK156" s="348"/>
      <c r="AL156" s="348"/>
      <c r="AM156" s="348"/>
      <c r="AN156" s="348"/>
      <c r="AO156" s="348"/>
      <c r="AP156" s="348"/>
      <c r="AQ156" s="348"/>
      <c r="AR156" s="347"/>
      <c r="AS156" s="347"/>
      <c r="AT156" s="347"/>
      <c r="AU156" s="347"/>
      <c r="AV156" s="347"/>
      <c r="AW156" s="347"/>
      <c r="AX156" s="347"/>
      <c r="AY156" s="78"/>
    </row>
    <row r="157" spans="1:51" s="41" customFormat="1" ht="15" customHeight="1" x14ac:dyDescent="0.25">
      <c r="A157" s="48"/>
      <c r="T157" s="372"/>
      <c r="U157" s="372"/>
      <c r="V157" s="372"/>
      <c r="W157" s="372"/>
      <c r="X157" s="372"/>
      <c r="Y157" s="372"/>
      <c r="Z157" s="222"/>
      <c r="AA157" s="372"/>
      <c r="AB157" s="372"/>
      <c r="AC157" s="372"/>
      <c r="AD157" s="372"/>
      <c r="AE157" s="372"/>
      <c r="AI157" s="222"/>
      <c r="AJ157" s="372"/>
      <c r="AK157" s="372"/>
      <c r="AL157" s="372"/>
      <c r="AM157" s="372"/>
      <c r="AN157" s="372"/>
      <c r="AO157" s="372"/>
      <c r="AP157" s="372"/>
      <c r="AQ157" s="372"/>
      <c r="AR157" s="222"/>
      <c r="AS157" s="222"/>
      <c r="AT157" s="222"/>
      <c r="AU157" s="222"/>
      <c r="AV157" s="222"/>
      <c r="AW157" s="222"/>
      <c r="AX157" s="222"/>
      <c r="AY157"/>
    </row>
    <row r="158" spans="1:51" s="151" customFormat="1" ht="15" customHeight="1" x14ac:dyDescent="0.25">
      <c r="B158" s="50" t="s">
        <v>144</v>
      </c>
      <c r="C158" s="50"/>
      <c r="D158" s="50"/>
      <c r="E158" s="50"/>
      <c r="F158" s="50"/>
      <c r="G158" s="50"/>
      <c r="H158" s="50"/>
      <c r="I158" s="50"/>
      <c r="J158" s="50"/>
      <c r="K158" s="50"/>
      <c r="L158" s="50"/>
      <c r="M158" s="50"/>
      <c r="N158" s="50"/>
      <c r="O158" s="50"/>
      <c r="P158" s="50"/>
      <c r="Q158" s="50"/>
      <c r="R158" s="50"/>
      <c r="S158" s="50"/>
      <c r="T158" s="372"/>
      <c r="U158" s="372"/>
      <c r="V158" s="372"/>
      <c r="W158" s="372"/>
      <c r="X158" s="372"/>
      <c r="Y158" s="372"/>
      <c r="Z158" s="376"/>
      <c r="AA158" s="372"/>
      <c r="AB158" s="372"/>
      <c r="AC158" s="372"/>
      <c r="AD158" s="372"/>
      <c r="AE158" s="372"/>
      <c r="AI158" s="376"/>
      <c r="AJ158" s="372"/>
      <c r="AK158" s="372"/>
      <c r="AL158" s="372"/>
      <c r="AM158" s="372"/>
      <c r="AN158" s="372"/>
      <c r="AO158" s="372"/>
      <c r="AP158" s="372"/>
      <c r="AQ158" s="372"/>
      <c r="AR158" s="376"/>
      <c r="AS158" s="376"/>
      <c r="AT158" s="376"/>
      <c r="AU158" s="376"/>
      <c r="AV158" s="376"/>
      <c r="AW158" s="376"/>
      <c r="AX158" s="376"/>
      <c r="AY158" s="160"/>
    </row>
    <row r="159" spans="1:51" s="41" customFormat="1" ht="15" customHeight="1" x14ac:dyDescent="0.25">
      <c r="B159" s="18" t="s">
        <v>145</v>
      </c>
      <c r="C159" s="18"/>
      <c r="D159" s="18"/>
      <c r="E159" s="18"/>
      <c r="F159" s="18"/>
      <c r="G159" s="18"/>
      <c r="H159" s="18"/>
      <c r="I159" s="18"/>
      <c r="J159" s="18"/>
      <c r="K159" s="18"/>
      <c r="L159" s="18"/>
      <c r="M159" s="18"/>
      <c r="N159" s="18"/>
      <c r="O159" s="18"/>
      <c r="P159" s="18"/>
      <c r="Q159" s="18"/>
      <c r="R159" s="18"/>
      <c r="S159" s="18"/>
      <c r="T159" s="349">
        <v>20708.8619119</v>
      </c>
      <c r="U159" s="349">
        <v>20766.2411565</v>
      </c>
      <c r="V159" s="349">
        <v>52491.503800000006</v>
      </c>
      <c r="W159" s="349">
        <v>52493.235000000001</v>
      </c>
      <c r="X159" s="349">
        <f t="shared" ref="X159:X168" si="49">AD159</f>
        <v>52644.083999999988</v>
      </c>
      <c r="Y159" s="349"/>
      <c r="Z159" s="349"/>
      <c r="AA159" s="349">
        <f>'Operating Data'!AA124</f>
        <v>52473.697</v>
      </c>
      <c r="AB159" s="349">
        <f>'Operating Data'!AB124</f>
        <v>52499.44</v>
      </c>
      <c r="AC159" s="349">
        <f>'Operating Data'!AC124</f>
        <v>52556.638000000006</v>
      </c>
      <c r="AD159" s="349">
        <f>'Operating Data'!AD124</f>
        <v>52644.083999999988</v>
      </c>
      <c r="AE159" s="349">
        <f>'Operating Data'!AE124</f>
        <v>52683.419000000002</v>
      </c>
      <c r="AI159" s="222"/>
      <c r="AJ159" s="349"/>
      <c r="AK159" s="349"/>
      <c r="AL159" s="349"/>
      <c r="AM159" s="349"/>
      <c r="AN159" s="349"/>
      <c r="AO159" s="349"/>
      <c r="AP159" s="349"/>
      <c r="AQ159" s="349"/>
      <c r="AR159" s="222"/>
      <c r="AS159" s="222"/>
      <c r="AT159" s="222"/>
      <c r="AU159" s="222"/>
      <c r="AV159" s="222"/>
      <c r="AW159" s="222"/>
      <c r="AX159" s="222"/>
      <c r="AY159"/>
    </row>
    <row r="160" spans="1:51" s="78" customFormat="1" ht="15" customHeight="1" x14ac:dyDescent="0.25">
      <c r="A160" s="41"/>
      <c r="B160" s="18" t="s">
        <v>146</v>
      </c>
      <c r="C160" s="18"/>
      <c r="D160" s="18"/>
      <c r="E160" s="18"/>
      <c r="F160" s="18"/>
      <c r="G160" s="18"/>
      <c r="H160" s="18"/>
      <c r="I160" s="18"/>
      <c r="J160" s="18"/>
      <c r="K160" s="18"/>
      <c r="L160" s="18"/>
      <c r="M160" s="18"/>
      <c r="N160" s="18"/>
      <c r="O160" s="18"/>
      <c r="P160" s="18"/>
      <c r="Q160" s="18"/>
      <c r="R160" s="18"/>
      <c r="S160" s="18"/>
      <c r="T160" s="349">
        <v>6.8810000000000002</v>
      </c>
      <c r="U160" s="349">
        <v>6.8810000000000002</v>
      </c>
      <c r="V160" s="349">
        <v>18.571999999999999</v>
      </c>
      <c r="W160" s="349">
        <v>18.701000000000001</v>
      </c>
      <c r="X160" s="349">
        <f t="shared" si="49"/>
        <v>18.725999999999999</v>
      </c>
      <c r="Y160" s="349"/>
      <c r="Z160" s="349"/>
      <c r="AA160" s="349">
        <f>'Operating Data'!AA131</f>
        <v>18.702000000000002</v>
      </c>
      <c r="AB160" s="349">
        <f>'Operating Data'!AB131</f>
        <v>18.710999999999999</v>
      </c>
      <c r="AC160" s="349">
        <f>'Operating Data'!AC131</f>
        <v>18.722000000000001</v>
      </c>
      <c r="AD160" s="349">
        <f>'Operating Data'!AD131</f>
        <v>18.725999999999999</v>
      </c>
      <c r="AE160" s="349">
        <f>'Operating Data'!AE131</f>
        <v>18.739999999999998</v>
      </c>
      <c r="AF160" s="347"/>
      <c r="AG160" s="347"/>
      <c r="AH160" s="347"/>
      <c r="AI160" s="222"/>
      <c r="AJ160" s="349"/>
      <c r="AK160" s="349"/>
      <c r="AL160" s="349"/>
      <c r="AM160" s="349"/>
      <c r="AN160" s="349"/>
      <c r="AO160" s="349"/>
      <c r="AP160" s="349"/>
      <c r="AQ160" s="349"/>
      <c r="AR160" s="222"/>
      <c r="AS160" s="222"/>
      <c r="AT160" s="222"/>
      <c r="AU160" s="222"/>
      <c r="AV160" s="222"/>
      <c r="AW160" s="222"/>
      <c r="AX160" s="222"/>
      <c r="AY160"/>
    </row>
    <row r="161" spans="1:51" s="78" customFormat="1" ht="15" customHeight="1" x14ac:dyDescent="0.25">
      <c r="A161" s="41"/>
      <c r="B161" s="18" t="s">
        <v>147</v>
      </c>
      <c r="C161" s="18"/>
      <c r="D161" s="18"/>
      <c r="E161" s="18"/>
      <c r="F161" s="18"/>
      <c r="G161" s="18"/>
      <c r="H161" s="18"/>
      <c r="I161" s="18"/>
      <c r="J161" s="18"/>
      <c r="K161" s="18"/>
      <c r="L161" s="18"/>
      <c r="M161" s="18"/>
      <c r="N161" s="18"/>
      <c r="O161" s="18"/>
      <c r="P161" s="18"/>
      <c r="Q161" s="18"/>
      <c r="R161" s="18"/>
      <c r="S161" s="18"/>
      <c r="T161" s="349">
        <v>644.31700000000001</v>
      </c>
      <c r="U161" s="349">
        <v>666.08399999999995</v>
      </c>
      <c r="V161" s="349">
        <v>1368.8430000000001</v>
      </c>
      <c r="W161" s="349">
        <v>1372.72</v>
      </c>
      <c r="X161" s="349">
        <f t="shared" si="49"/>
        <v>1373.145</v>
      </c>
      <c r="Y161" s="349"/>
      <c r="Z161" s="349"/>
      <c r="AA161" s="349">
        <f>'Operating Data'!AA136</f>
        <v>1375.6289999999999</v>
      </c>
      <c r="AB161" s="349">
        <f>'Operating Data'!AB136</f>
        <v>1377.675</v>
      </c>
      <c r="AC161" s="349">
        <f>'Operating Data'!AC136</f>
        <v>1373.3150000000001</v>
      </c>
      <c r="AD161" s="349">
        <f>'Operating Data'!AD136</f>
        <v>1373.145</v>
      </c>
      <c r="AE161" s="349">
        <f>'Operating Data'!AE136</f>
        <v>1376.1379999999999</v>
      </c>
      <c r="AF161" s="347"/>
      <c r="AG161" s="347"/>
      <c r="AH161" s="347"/>
      <c r="AI161" s="222"/>
      <c r="AJ161" s="349"/>
      <c r="AK161" s="349"/>
      <c r="AL161" s="349"/>
      <c r="AM161" s="349"/>
      <c r="AN161" s="349"/>
      <c r="AO161" s="349"/>
      <c r="AP161" s="349"/>
      <c r="AQ161" s="349"/>
      <c r="AR161" s="222"/>
      <c r="AS161" s="222"/>
      <c r="AT161" s="222"/>
      <c r="AU161" s="222"/>
      <c r="AV161" s="222"/>
      <c r="AW161" s="222"/>
      <c r="AX161" s="222"/>
      <c r="AY161"/>
    </row>
    <row r="162" spans="1:51" s="78" customFormat="1" ht="15" customHeight="1" x14ac:dyDescent="0.25">
      <c r="B162" s="21"/>
      <c r="C162" s="21"/>
      <c r="D162" s="21"/>
      <c r="E162" s="21"/>
      <c r="F162" s="21"/>
      <c r="G162" s="21"/>
      <c r="H162" s="21"/>
      <c r="I162" s="21"/>
      <c r="J162" s="21"/>
      <c r="K162" s="21"/>
      <c r="L162" s="21"/>
      <c r="M162" s="21"/>
      <c r="N162" s="21"/>
      <c r="O162" s="21"/>
      <c r="P162" s="21"/>
      <c r="Q162" s="21"/>
      <c r="R162" s="21"/>
      <c r="S162" s="21"/>
      <c r="T162" s="373"/>
      <c r="U162" s="373"/>
      <c r="V162" s="373"/>
      <c r="W162" s="373"/>
      <c r="X162" s="373">
        <f t="shared" si="49"/>
        <v>0</v>
      </c>
      <c r="Y162" s="373"/>
      <c r="Z162" s="222"/>
      <c r="AA162" s="373"/>
      <c r="AB162" s="373"/>
      <c r="AC162" s="373"/>
      <c r="AD162" s="373"/>
      <c r="AE162" s="373"/>
      <c r="AF162" s="347"/>
      <c r="AG162" s="347"/>
      <c r="AH162" s="347"/>
      <c r="AI162" s="222"/>
      <c r="AJ162" s="373"/>
      <c r="AK162" s="349"/>
      <c r="AL162" s="349"/>
      <c r="AM162" s="349"/>
      <c r="AN162" s="373"/>
      <c r="AO162" s="349"/>
      <c r="AP162" s="349"/>
      <c r="AQ162" s="349"/>
      <c r="AR162" s="222"/>
      <c r="AS162" s="222"/>
      <c r="AT162" s="222"/>
      <c r="AU162" s="222"/>
      <c r="AV162" s="222"/>
      <c r="AW162" s="222"/>
      <c r="AX162" s="222"/>
      <c r="AY162"/>
    </row>
    <row r="163" spans="1:51" s="78" customFormat="1" ht="15" customHeight="1" x14ac:dyDescent="0.25">
      <c r="B163" s="48" t="s">
        <v>148</v>
      </c>
      <c r="C163" s="48"/>
      <c r="D163" s="48"/>
      <c r="E163" s="48"/>
      <c r="F163" s="48"/>
      <c r="G163" s="48"/>
      <c r="H163" s="48"/>
      <c r="I163" s="48"/>
      <c r="J163" s="48"/>
      <c r="K163" s="48"/>
      <c r="L163" s="48"/>
      <c r="M163" s="48"/>
      <c r="N163" s="48"/>
      <c r="O163" s="48"/>
      <c r="P163" s="48"/>
      <c r="Q163" s="48"/>
      <c r="R163" s="48"/>
      <c r="S163" s="48"/>
      <c r="T163" s="348">
        <v>666.40299999999991</v>
      </c>
      <c r="U163" s="348">
        <v>668.49400000000003</v>
      </c>
      <c r="V163" s="348">
        <v>1370.902</v>
      </c>
      <c r="W163" s="348">
        <v>1376.4780000000001</v>
      </c>
      <c r="X163" s="348">
        <f t="shared" si="49"/>
        <v>1383.123</v>
      </c>
      <c r="Y163" s="348"/>
      <c r="Z163" s="348"/>
      <c r="AA163" s="348">
        <f>'Operating Data'!AA144</f>
        <v>1377.982</v>
      </c>
      <c r="AB163" s="348">
        <f>'Operating Data'!AB144</f>
        <v>1379.97</v>
      </c>
      <c r="AC163" s="348">
        <f>'Operating Data'!AC144</f>
        <v>1381.6130000000001</v>
      </c>
      <c r="AD163" s="348">
        <f>'Operating Data'!AD144</f>
        <v>1383.123</v>
      </c>
      <c r="AE163" s="348">
        <f>'Operating Data'!AE144</f>
        <v>1384.337</v>
      </c>
      <c r="AF163" s="347"/>
      <c r="AG163" s="347"/>
      <c r="AH163" s="347"/>
      <c r="AI163" s="222"/>
      <c r="AJ163" s="348"/>
      <c r="AK163" s="348"/>
      <c r="AL163" s="348"/>
      <c r="AM163" s="348"/>
      <c r="AN163" s="348"/>
      <c r="AO163" s="348"/>
      <c r="AP163" s="348"/>
      <c r="AQ163" s="348"/>
      <c r="AR163" s="222"/>
      <c r="AS163" s="222"/>
      <c r="AT163" s="222"/>
      <c r="AU163" s="222"/>
      <c r="AV163" s="222"/>
      <c r="AW163" s="222"/>
      <c r="AX163" s="222"/>
      <c r="AY163"/>
    </row>
    <row r="164" spans="1:51" s="78" customFormat="1" ht="15" customHeight="1" x14ac:dyDescent="0.25">
      <c r="B164" s="158" t="s">
        <v>149</v>
      </c>
      <c r="C164" s="158"/>
      <c r="D164" s="158"/>
      <c r="E164" s="158"/>
      <c r="F164" s="158"/>
      <c r="G164" s="158"/>
      <c r="H164" s="158"/>
      <c r="I164" s="158"/>
      <c r="J164" s="158"/>
      <c r="K164" s="158"/>
      <c r="L164" s="158"/>
      <c r="M164" s="158"/>
      <c r="N164" s="158"/>
      <c r="O164" s="158"/>
      <c r="P164" s="158"/>
      <c r="Q164" s="158"/>
      <c r="R164" s="158"/>
      <c r="S164" s="158"/>
      <c r="T164" s="360" t="s">
        <v>23</v>
      </c>
      <c r="U164" s="360">
        <f>IFERROR(IF(OR(U163/T163-1&gt;2,U163/T163-1&lt;-0.95),"-",U163/T163-1),"-")</f>
        <v>3.1377409765565023E-3</v>
      </c>
      <c r="V164" s="361">
        <f>IFERROR(IF(OR(V163/U163-1&gt;2,V163/U163-1&lt;-0.95),"-",V163/U163-1),"-")</f>
        <v>1.0507319437422025</v>
      </c>
      <c r="W164" s="362">
        <f>IFERROR(IF(OR(W163/V163-1&gt;2,W163/V163-1&lt;-0.95),"-",W163/V163-1),"-")</f>
        <v>4.0673950435552442E-3</v>
      </c>
      <c r="X164" s="360">
        <f t="shared" si="49"/>
        <v>4.8275381081281932E-3</v>
      </c>
      <c r="Y164" s="360"/>
      <c r="Z164" s="222"/>
      <c r="AA164" s="362" t="str">
        <f>IFERROR(IF(OR(AA163/#REF!-1&gt;2,AA163/#REF!-1&lt;-0.95),"-",AA163/#REF!-1),"-")</f>
        <v>-</v>
      </c>
      <c r="AB164" s="362" t="str">
        <f>IFERROR(IF(OR(AB163/#REF!-1&gt;2,AB163/#REF!-1&lt;-0.95),"-",AB163/#REF!-1),"-")</f>
        <v>-</v>
      </c>
      <c r="AC164" s="362" t="str">
        <f>IFERROR(IF(OR(AC163/#REF!-1&gt;2,AC163/#REF!-1&lt;-0.95),"-",AC163/#REF!-1),"-")</f>
        <v>-</v>
      </c>
      <c r="AD164" s="362">
        <f>IFERROR(IF(OR(AD163/W163-1&gt;2,AD163/W163-1&lt;-0.95),"-",AD163/W163-1),"-")</f>
        <v>4.8275381081281932E-3</v>
      </c>
      <c r="AE164" s="362">
        <f>IFERROR(IF(OR(AE163/AA163-1&gt;2,AE163/AA163-1&lt;-0.95),"-",AE163/AA163-1),"-")</f>
        <v>4.6118164097934677E-3</v>
      </c>
      <c r="AF164" s="347"/>
      <c r="AG164" s="347"/>
      <c r="AH164" s="347"/>
      <c r="AI164" s="222"/>
      <c r="AJ164" s="360"/>
      <c r="AK164" s="360"/>
      <c r="AL164" s="360"/>
      <c r="AM164" s="360"/>
      <c r="AN164" s="360"/>
      <c r="AO164" s="360"/>
      <c r="AP164" s="360"/>
      <c r="AQ164" s="360"/>
      <c r="AR164" s="222"/>
      <c r="AS164" s="222"/>
      <c r="AT164" s="222"/>
      <c r="AU164" s="222"/>
      <c r="AV164" s="222"/>
      <c r="AW164" s="222"/>
      <c r="AX164" s="222"/>
      <c r="AY164"/>
    </row>
    <row r="165" spans="1:51" s="78" customFormat="1" ht="15" customHeight="1" x14ac:dyDescent="0.25">
      <c r="B165" s="43" t="s">
        <v>161</v>
      </c>
      <c r="C165" s="43"/>
      <c r="D165" s="43"/>
      <c r="E165" s="43"/>
      <c r="F165" s="43"/>
      <c r="G165" s="43"/>
      <c r="H165" s="43"/>
      <c r="I165" s="43"/>
      <c r="J165" s="43"/>
      <c r="K165" s="43"/>
      <c r="L165" s="43"/>
      <c r="M165" s="43"/>
      <c r="N165" s="43"/>
      <c r="O165" s="43"/>
      <c r="P165" s="43"/>
      <c r="Q165" s="43"/>
      <c r="R165" s="43"/>
      <c r="S165" s="43"/>
      <c r="T165" s="349">
        <v>1.151</v>
      </c>
      <c r="U165" s="349">
        <v>1.155</v>
      </c>
      <c r="V165" s="349">
        <v>2.5270000000000001</v>
      </c>
      <c r="W165" s="349">
        <v>2.58</v>
      </c>
      <c r="X165" s="349">
        <f t="shared" si="49"/>
        <v>2.605</v>
      </c>
      <c r="Y165" s="349"/>
      <c r="Z165" s="349"/>
      <c r="AA165" s="349">
        <f>'Operating Data'!AA145</f>
        <v>2.597</v>
      </c>
      <c r="AB165" s="349">
        <f>'Operating Data'!AB145</f>
        <v>2.5960000000000001</v>
      </c>
      <c r="AC165" s="349">
        <f>'Operating Data'!AC145</f>
        <v>2.6040000000000001</v>
      </c>
      <c r="AD165" s="349">
        <f>'Operating Data'!AD145</f>
        <v>2.605</v>
      </c>
      <c r="AE165" s="349">
        <f>'Operating Data'!AE145</f>
        <v>2.6040000000000001</v>
      </c>
      <c r="AF165" s="347"/>
      <c r="AG165" s="347"/>
      <c r="AH165" s="347"/>
      <c r="AI165" s="222"/>
      <c r="AJ165" s="349"/>
      <c r="AK165" s="349"/>
      <c r="AL165" s="349"/>
      <c r="AM165" s="349"/>
      <c r="AN165" s="349"/>
      <c r="AO165" s="349"/>
      <c r="AP165" s="349"/>
      <c r="AQ165" s="349"/>
      <c r="AR165" s="222"/>
      <c r="AS165" s="222"/>
      <c r="AT165" s="222"/>
      <c r="AU165" s="222"/>
      <c r="AV165" s="222"/>
      <c r="AW165" s="222"/>
      <c r="AX165" s="222"/>
      <c r="AY165"/>
    </row>
    <row r="166" spans="1:51" s="78" customFormat="1" ht="15" customHeight="1" x14ac:dyDescent="0.25">
      <c r="B166" s="158" t="s">
        <v>149</v>
      </c>
      <c r="C166" s="158"/>
      <c r="D166" s="158"/>
      <c r="E166" s="158"/>
      <c r="F166" s="158"/>
      <c r="G166" s="158"/>
      <c r="H166" s="158"/>
      <c r="I166" s="158"/>
      <c r="J166" s="158"/>
      <c r="K166" s="158"/>
      <c r="L166" s="158"/>
      <c r="M166" s="158"/>
      <c r="N166" s="158"/>
      <c r="O166" s="158"/>
      <c r="P166" s="158"/>
      <c r="Q166" s="158"/>
      <c r="R166" s="158"/>
      <c r="S166" s="158"/>
      <c r="T166" s="360" t="s">
        <v>23</v>
      </c>
      <c r="U166" s="360">
        <f>IFERROR(IF(OR(U165/T165-1&gt;2,U165/T165-1&lt;-0.95),"-",U165/T165-1),"-")</f>
        <v>3.4752389226759828E-3</v>
      </c>
      <c r="V166" s="361">
        <f>IFERROR(IF(OR(V165/U165-1&gt;2,V165/U165-1&lt;-0.95),"-",V165/U165-1),"-")</f>
        <v>1.187878787878788</v>
      </c>
      <c r="W166" s="362">
        <f>IFERROR(IF(OR(W165/V165-1&gt;2,W165/V165-1&lt;-0.95),"-",W165/V165-1),"-")</f>
        <v>2.0973486347447556E-2</v>
      </c>
      <c r="X166" s="360">
        <f t="shared" si="49"/>
        <v>9.6899224806201723E-3</v>
      </c>
      <c r="Y166" s="360"/>
      <c r="Z166" s="222"/>
      <c r="AA166" s="362" t="str">
        <f>IFERROR(IF(OR(AA165/#REF!-1&gt;2,AA165/#REF!-1&lt;-0.95),"-",AA165/#REF!-1),"-")</f>
        <v>-</v>
      </c>
      <c r="AB166" s="362" t="str">
        <f>IFERROR(IF(OR(AB165/#REF!-1&gt;2,AB165/#REF!-1&lt;-0.95),"-",AB165/#REF!-1),"-")</f>
        <v>-</v>
      </c>
      <c r="AC166" s="362" t="str">
        <f>IFERROR(IF(OR(AC165/#REF!-1&gt;2,AC165/#REF!-1&lt;-0.95),"-",AC165/#REF!-1),"-")</f>
        <v>-</v>
      </c>
      <c r="AD166" s="362">
        <f>IFERROR(IF(OR(AD165/W165-1&gt;2,AD165/W165-1&lt;-0.95),"-",AD165/W165-1),"-")</f>
        <v>9.6899224806201723E-3</v>
      </c>
      <c r="AE166" s="362">
        <f>IFERROR(IF(OR(AE165/AA165-1&gt;2,AE165/AA165-1&lt;-0.95),"-",AE165/AA165-1),"-")</f>
        <v>2.6954177897573484E-3</v>
      </c>
      <c r="AF166" s="347"/>
      <c r="AG166" s="347"/>
      <c r="AH166" s="347"/>
      <c r="AI166" s="222"/>
      <c r="AJ166" s="360"/>
      <c r="AK166" s="360"/>
      <c r="AL166" s="360"/>
      <c r="AM166" s="360"/>
      <c r="AN166" s="360"/>
      <c r="AO166" s="360"/>
      <c r="AP166" s="360"/>
      <c r="AQ166" s="360"/>
      <c r="AR166" s="222"/>
      <c r="AS166" s="222"/>
      <c r="AT166" s="222"/>
      <c r="AU166" s="222"/>
      <c r="AV166" s="222"/>
      <c r="AW166" s="222"/>
      <c r="AX166" s="222"/>
      <c r="AY166"/>
    </row>
    <row r="167" spans="1:51" s="78" customFormat="1" ht="15" customHeight="1" x14ac:dyDescent="0.25">
      <c r="B167" s="43" t="s">
        <v>159</v>
      </c>
      <c r="C167" s="43"/>
      <c r="D167" s="43"/>
      <c r="E167" s="43"/>
      <c r="F167" s="43"/>
      <c r="G167" s="43"/>
      <c r="H167" s="43"/>
      <c r="I167" s="43"/>
      <c r="J167" s="43"/>
      <c r="K167" s="43"/>
      <c r="L167" s="43"/>
      <c r="M167" s="43"/>
      <c r="N167" s="43"/>
      <c r="O167" s="43"/>
      <c r="P167" s="43"/>
      <c r="Q167" s="43"/>
      <c r="R167" s="43"/>
      <c r="S167" s="43"/>
      <c r="T167" s="349">
        <v>665.25199999999995</v>
      </c>
      <c r="U167" s="349">
        <v>667.33900000000006</v>
      </c>
      <c r="V167" s="349">
        <v>1368.375</v>
      </c>
      <c r="W167" s="349">
        <v>1373.8979999999999</v>
      </c>
      <c r="X167" s="349">
        <f t="shared" si="49"/>
        <v>1380.518</v>
      </c>
      <c r="Y167" s="349"/>
      <c r="Z167" s="349"/>
      <c r="AA167" s="349">
        <f>'Operating Data'!AA146</f>
        <v>1375.385</v>
      </c>
      <c r="AB167" s="349">
        <f>'Operating Data'!AB146</f>
        <v>1377.374</v>
      </c>
      <c r="AC167" s="349">
        <f>'Operating Data'!AC146</f>
        <v>1379.009</v>
      </c>
      <c r="AD167" s="349">
        <f>'Operating Data'!AD146</f>
        <v>1380.518</v>
      </c>
      <c r="AE167" s="349">
        <f>'Operating Data'!AE146</f>
        <v>1381.7329999999999</v>
      </c>
      <c r="AF167" s="347"/>
      <c r="AG167" s="347"/>
      <c r="AH167" s="347"/>
      <c r="AI167" s="222"/>
      <c r="AJ167" s="349"/>
      <c r="AK167" s="349"/>
      <c r="AL167" s="349"/>
      <c r="AM167" s="349"/>
      <c r="AN167" s="349"/>
      <c r="AO167" s="349"/>
      <c r="AP167" s="349"/>
      <c r="AQ167" s="349"/>
      <c r="AR167" s="222"/>
      <c r="AS167" s="222"/>
      <c r="AT167" s="222"/>
      <c r="AU167" s="222"/>
      <c r="AV167" s="222"/>
      <c r="AW167" s="222"/>
      <c r="AX167" s="222"/>
      <c r="AY167"/>
    </row>
    <row r="168" spans="1:51" s="78" customFormat="1" ht="15" customHeight="1" x14ac:dyDescent="0.25">
      <c r="B168" s="158" t="s">
        <v>149</v>
      </c>
      <c r="C168" s="158"/>
      <c r="D168" s="158"/>
      <c r="E168" s="158"/>
      <c r="F168" s="158"/>
      <c r="G168" s="158"/>
      <c r="H168" s="158"/>
      <c r="I168" s="158"/>
      <c r="J168" s="158"/>
      <c r="K168" s="158"/>
      <c r="L168" s="158"/>
      <c r="M168" s="158"/>
      <c r="N168" s="158"/>
      <c r="O168" s="158"/>
      <c r="P168" s="158"/>
      <c r="Q168" s="158"/>
      <c r="R168" s="158"/>
      <c r="S168" s="158"/>
      <c r="T168" s="360" t="s">
        <v>23</v>
      </c>
      <c r="U168" s="360">
        <f>IFERROR(IF(OR(U167/T167-1&gt;2,U167/T167-1&lt;-0.95),"-",U167/T167-1),"-")</f>
        <v>3.1371570472544796E-3</v>
      </c>
      <c r="V168" s="361">
        <f>IFERROR(IF(OR(V167/U167-1&gt;2,V167/U167-1&lt;-0.95),"-",V167/U167-1),"-")</f>
        <v>1.0504945762198821</v>
      </c>
      <c r="W168" s="362">
        <f>IFERROR(IF(OR(W167/V167-1&gt;2,W167/V167-1&lt;-0.95),"-",W167/V167-1),"-")</f>
        <v>4.0361742943271217E-3</v>
      </c>
      <c r="X168" s="360">
        <f t="shared" si="49"/>
        <v>4.818407188888818E-3</v>
      </c>
      <c r="Y168" s="360"/>
      <c r="Z168" s="222"/>
      <c r="AA168" s="362" t="str">
        <f>IFERROR(IF(OR(AA167/#REF!-1&gt;2,AA167/#REF!-1&lt;-0.95),"-",AA167/#REF!-1),"-")</f>
        <v>-</v>
      </c>
      <c r="AB168" s="362" t="str">
        <f>IFERROR(IF(OR(AB167/#REF!-1&gt;2,AB167/#REF!-1&lt;-0.95),"-",AB167/#REF!-1),"-")</f>
        <v>-</v>
      </c>
      <c r="AC168" s="362" t="str">
        <f>IFERROR(IF(OR(AC167/#REF!-1&gt;2,AC167/#REF!-1&lt;-0.95),"-",AC167/#REF!-1),"-")</f>
        <v>-</v>
      </c>
      <c r="AD168" s="362">
        <f>IFERROR(IF(OR(AD167/W167-1&gt;2,AD167/W167-1&lt;-0.95),"-",AD167/W167-1),"-")</f>
        <v>4.818407188888818E-3</v>
      </c>
      <c r="AE168" s="362">
        <f>IFERROR(IF(OR(AE167/AA167-1&gt;2,AE167/AA167-1&lt;-0.95),"-",AE167/AA167-1),"-")</f>
        <v>4.6154349509410775E-3</v>
      </c>
      <c r="AF168" s="347"/>
      <c r="AG168" s="347"/>
      <c r="AH168" s="347"/>
      <c r="AI168" s="222"/>
      <c r="AJ168" s="360"/>
      <c r="AK168" s="360"/>
      <c r="AL168" s="360"/>
      <c r="AM168" s="360"/>
      <c r="AN168" s="360"/>
      <c r="AO168" s="360"/>
      <c r="AP168" s="360"/>
      <c r="AQ168" s="360"/>
      <c r="AR168" s="222"/>
      <c r="AS168" s="222"/>
      <c r="AT168" s="222"/>
      <c r="AU168" s="222"/>
      <c r="AV168" s="222"/>
      <c r="AW168" s="222"/>
      <c r="AX168" s="222"/>
      <c r="AY168"/>
    </row>
    <row r="169" spans="1:51" s="78" customFormat="1" ht="15" customHeight="1" x14ac:dyDescent="0.25">
      <c r="T169" s="347"/>
      <c r="U169" s="347"/>
      <c r="V169" s="347"/>
      <c r="W169" s="347"/>
      <c r="X169" s="347"/>
      <c r="Y169" s="347"/>
      <c r="Z169" s="222"/>
      <c r="AA169" s="347"/>
      <c r="AB169" s="347"/>
      <c r="AC169" s="347"/>
      <c r="AD169" s="347"/>
      <c r="AE169" s="347"/>
      <c r="AF169" s="347"/>
      <c r="AG169" s="347"/>
      <c r="AH169" s="347"/>
      <c r="AI169" s="222"/>
      <c r="AJ169" s="347"/>
      <c r="AK169" s="347"/>
      <c r="AL169" s="347"/>
      <c r="AM169" s="347"/>
      <c r="AN169" s="347"/>
      <c r="AO169" s="347"/>
      <c r="AP169" s="347"/>
      <c r="AQ169" s="347"/>
      <c r="AR169" s="222"/>
      <c r="AS169" s="222"/>
      <c r="AT169" s="222"/>
      <c r="AU169" s="222"/>
      <c r="AV169" s="222"/>
      <c r="AW169" s="222"/>
      <c r="AX169" s="222"/>
      <c r="AY169"/>
    </row>
    <row r="170" spans="1:51" s="78" customFormat="1" ht="15" customHeight="1" x14ac:dyDescent="0.25">
      <c r="B170" s="34" t="s">
        <v>150</v>
      </c>
      <c r="C170" s="34"/>
      <c r="D170" s="34"/>
      <c r="E170" s="34"/>
      <c r="F170" s="34"/>
      <c r="G170" s="34"/>
      <c r="H170" s="34"/>
      <c r="I170" s="34"/>
      <c r="J170" s="34"/>
      <c r="K170" s="34"/>
      <c r="L170" s="34"/>
      <c r="M170" s="34"/>
      <c r="N170" s="34"/>
      <c r="O170" s="34"/>
      <c r="P170" s="34"/>
      <c r="Q170" s="34"/>
      <c r="R170" s="34"/>
      <c r="S170" s="34"/>
      <c r="T170" s="347"/>
      <c r="U170" s="347"/>
      <c r="V170" s="347"/>
      <c r="W170" s="347"/>
      <c r="X170" s="347"/>
      <c r="Y170" s="347"/>
      <c r="Z170" s="222"/>
      <c r="AA170" s="347"/>
      <c r="AB170" s="347"/>
      <c r="AC170" s="347"/>
      <c r="AD170" s="347"/>
      <c r="AE170" s="347"/>
      <c r="AF170" s="347"/>
      <c r="AG170" s="347"/>
      <c r="AH170" s="347"/>
      <c r="AI170" s="222"/>
      <c r="AJ170" s="347"/>
      <c r="AK170" s="347"/>
      <c r="AL170" s="347"/>
      <c r="AM170" s="347"/>
      <c r="AN170" s="347"/>
      <c r="AO170" s="347"/>
      <c r="AP170" s="347"/>
      <c r="AQ170" s="347"/>
      <c r="AR170" s="222"/>
      <c r="AS170" s="222"/>
      <c r="AT170" s="222"/>
      <c r="AU170" s="222"/>
      <c r="AV170" s="222"/>
      <c r="AW170" s="222"/>
      <c r="AX170" s="222"/>
      <c r="AY170"/>
    </row>
    <row r="171" spans="1:51" s="78" customFormat="1" ht="15" customHeight="1" x14ac:dyDescent="0.25">
      <c r="B171" s="18" t="s">
        <v>275</v>
      </c>
      <c r="C171" s="18"/>
      <c r="D171" s="18"/>
      <c r="E171" s="18"/>
      <c r="F171" s="18"/>
      <c r="G171" s="18"/>
      <c r="H171" s="18"/>
      <c r="I171" s="18"/>
      <c r="J171" s="18"/>
      <c r="K171" s="18"/>
      <c r="L171" s="18"/>
      <c r="M171" s="18"/>
      <c r="N171" s="18"/>
      <c r="O171" s="18"/>
      <c r="P171" s="18"/>
      <c r="Q171" s="18"/>
      <c r="R171" s="18"/>
      <c r="S171" s="18"/>
      <c r="T171" s="374">
        <v>3.4127446861680552E-2</v>
      </c>
      <c r="U171" s="374">
        <v>3.6363582026402011E-2</v>
      </c>
      <c r="V171" s="374">
        <v>3.8477847958883413E-2</v>
      </c>
      <c r="W171" s="374" vm="240">
        <v>4.6666709915970252E-2</v>
      </c>
      <c r="X171" s="374" vm="188">
        <f>AD171</f>
        <v>4.8220390431626084E-2</v>
      </c>
      <c r="Y171" s="374"/>
      <c r="Z171" s="374"/>
      <c r="AA171" s="374" vm="16">
        <f>'Operating Data'!AA157</f>
        <v>5.6104403617045086E-2</v>
      </c>
      <c r="AB171" s="374" vm="106">
        <f>'Operating Data'!AB157</f>
        <v>5.0954035968582105E-2</v>
      </c>
      <c r="AC171" s="374" vm="148">
        <f>'Operating Data'!AC157</f>
        <v>4.6534822879279202E-2</v>
      </c>
      <c r="AD171" s="374" vm="188">
        <f>'Operating Data'!AD157</f>
        <v>4.8220390431626084E-2</v>
      </c>
      <c r="AE171" s="374" vm="292">
        <f>'Operating Data'!AE157</f>
        <v>5.8211278935175137E-2</v>
      </c>
      <c r="AF171" s="347"/>
      <c r="AG171" s="347"/>
      <c r="AH171" s="347"/>
      <c r="AI171" s="222"/>
      <c r="AJ171" s="374"/>
      <c r="AK171" s="349"/>
      <c r="AL171" s="349"/>
      <c r="AM171" s="349"/>
      <c r="AN171" s="374"/>
      <c r="AO171" s="349"/>
      <c r="AP171" s="349"/>
      <c r="AQ171" s="349"/>
      <c r="AR171" s="222"/>
      <c r="AS171" s="222"/>
      <c r="AT171" s="222"/>
      <c r="AU171" s="222"/>
      <c r="AV171" s="222"/>
      <c r="AW171" s="222"/>
      <c r="AX171" s="222"/>
      <c r="AY171"/>
    </row>
    <row r="172" spans="1:51" s="78" customFormat="1" ht="15" customHeight="1" x14ac:dyDescent="0.25">
      <c r="B172" s="18" t="s">
        <v>155</v>
      </c>
      <c r="C172" s="18"/>
      <c r="D172" s="18"/>
      <c r="E172" s="18"/>
      <c r="F172" s="18"/>
      <c r="G172" s="18"/>
      <c r="H172" s="18"/>
      <c r="I172" s="18"/>
      <c r="J172" s="18"/>
      <c r="K172" s="18"/>
      <c r="L172" s="18"/>
      <c r="M172" s="18"/>
      <c r="N172" s="18"/>
      <c r="O172" s="18"/>
      <c r="P172" s="18"/>
      <c r="Q172" s="18"/>
      <c r="R172" s="18"/>
      <c r="S172" s="18"/>
      <c r="T172" s="374" t="s">
        <v>23</v>
      </c>
      <c r="U172" s="374">
        <v>0.99529833728858252</v>
      </c>
      <c r="V172" s="374">
        <v>0.98852960825018876</v>
      </c>
      <c r="W172" s="374">
        <v>0.99153639018161288</v>
      </c>
      <c r="X172" s="374">
        <f>AD172</f>
        <v>0.73413515646934313</v>
      </c>
      <c r="Y172" s="374"/>
      <c r="Z172" s="374"/>
      <c r="AA172" s="374">
        <f>'Operating Data'!AA168</f>
        <v>0.9915443817574684</v>
      </c>
      <c r="AB172" s="374">
        <f>'Operating Data'!AB168</f>
        <v>0.98724596953417387</v>
      </c>
      <c r="AC172" s="374">
        <f>'Operating Data'!AC168</f>
        <v>0.73528964132116437</v>
      </c>
      <c r="AD172" s="374">
        <f>'Operating Data'!AD168</f>
        <v>0.73413515646934313</v>
      </c>
      <c r="AE172" s="374">
        <f>'Operating Data'!AE168</f>
        <v>0.74362447437844759</v>
      </c>
      <c r="AF172" s="347"/>
      <c r="AG172" s="347"/>
      <c r="AH172" s="347"/>
      <c r="AI172" s="222"/>
      <c r="AJ172" s="374"/>
      <c r="AK172" s="349"/>
      <c r="AL172" s="349"/>
      <c r="AM172" s="349"/>
      <c r="AN172" s="374"/>
      <c r="AO172" s="349"/>
      <c r="AP172" s="349"/>
      <c r="AQ172" s="349"/>
      <c r="AR172" s="222"/>
      <c r="AS172" s="222"/>
      <c r="AT172" s="222"/>
      <c r="AU172" s="222"/>
      <c r="AV172" s="222"/>
      <c r="AW172" s="222"/>
      <c r="AX172" s="222"/>
      <c r="AY172"/>
    </row>
    <row r="173" spans="1:51" s="78" customFormat="1" ht="15" customHeight="1" x14ac:dyDescent="0.25">
      <c r="B173" s="159" t="s">
        <v>156</v>
      </c>
      <c r="C173" s="159"/>
      <c r="D173" s="159"/>
      <c r="E173" s="159"/>
      <c r="F173" s="159"/>
      <c r="G173" s="159"/>
      <c r="H173" s="159"/>
      <c r="I173" s="159"/>
      <c r="J173" s="159"/>
      <c r="K173" s="159"/>
      <c r="L173" s="159"/>
      <c r="M173" s="159"/>
      <c r="N173" s="159"/>
      <c r="O173" s="159"/>
      <c r="P173" s="159"/>
      <c r="Q173" s="159"/>
      <c r="R173" s="159"/>
      <c r="S173" s="159"/>
      <c r="T173" s="374" t="s">
        <v>347</v>
      </c>
      <c r="U173" s="374">
        <v>1</v>
      </c>
      <c r="V173" s="374">
        <v>1</v>
      </c>
      <c r="W173" s="374">
        <v>0.99351652194183804</v>
      </c>
      <c r="X173" s="374">
        <f>AD173</f>
        <v>0.99720568476016735</v>
      </c>
      <c r="Y173" s="374"/>
      <c r="Z173" s="374"/>
      <c r="AA173" s="374">
        <f>'Operating Data'!AA172</f>
        <v>1</v>
      </c>
      <c r="AB173" s="374">
        <f>'Operating Data'!AB172</f>
        <v>1</v>
      </c>
      <c r="AC173" s="374">
        <f>'Operating Data'!AC172</f>
        <v>0.99692350261957374</v>
      </c>
      <c r="AD173" s="374">
        <f>'Operating Data'!AD172</f>
        <v>0.99720568476016735</v>
      </c>
      <c r="AE173" s="374">
        <f>'Operating Data'!AE172</f>
        <v>0.99301686646827569</v>
      </c>
      <c r="AF173" s="347"/>
      <c r="AG173" s="347"/>
      <c r="AH173" s="347"/>
      <c r="AI173" s="222"/>
      <c r="AJ173" s="374"/>
      <c r="AK173" s="349"/>
      <c r="AL173" s="349"/>
      <c r="AM173" s="349"/>
      <c r="AN173" s="374"/>
      <c r="AO173" s="349"/>
      <c r="AP173" s="349"/>
      <c r="AQ173" s="349"/>
      <c r="AR173" s="222"/>
      <c r="AS173" s="222"/>
      <c r="AT173" s="222"/>
      <c r="AU173" s="222"/>
      <c r="AV173" s="222"/>
      <c r="AW173" s="222"/>
      <c r="AX173" s="222"/>
      <c r="AY173"/>
    </row>
    <row r="174" spans="1:51" s="78" customFormat="1" ht="15" customHeight="1" x14ac:dyDescent="0.25">
      <c r="B174" s="48"/>
      <c r="C174" s="48"/>
      <c r="D174" s="48"/>
      <c r="E174" s="48"/>
      <c r="F174" s="48"/>
      <c r="G174" s="48"/>
      <c r="H174" s="48"/>
      <c r="I174" s="48"/>
      <c r="J174" s="48"/>
      <c r="K174" s="48"/>
      <c r="L174" s="48"/>
      <c r="M174" s="48"/>
      <c r="N174" s="48"/>
      <c r="O174" s="48"/>
      <c r="P174" s="48"/>
      <c r="Q174" s="48"/>
      <c r="R174" s="48"/>
      <c r="S174" s="48"/>
      <c r="T174" s="347"/>
      <c r="U174" s="347"/>
      <c r="V174" s="347"/>
      <c r="W174" s="347"/>
      <c r="X174" s="347"/>
      <c r="Y174" s="347"/>
      <c r="Z174" s="222"/>
      <c r="AA174" s="347"/>
      <c r="AB174" s="347"/>
      <c r="AC174" s="347"/>
      <c r="AD174" s="347"/>
      <c r="AE174" s="347"/>
      <c r="AF174" s="347"/>
      <c r="AG174" s="347"/>
      <c r="AH174" s="347"/>
      <c r="AI174" s="222"/>
      <c r="AJ174" s="347"/>
      <c r="AK174" s="347"/>
      <c r="AL174" s="347"/>
      <c r="AM174" s="347"/>
      <c r="AN174" s="347"/>
      <c r="AO174" s="347"/>
      <c r="AP174" s="347"/>
      <c r="AQ174" s="347"/>
      <c r="AR174" s="222"/>
      <c r="AS174" s="222"/>
      <c r="AT174" s="222"/>
      <c r="AU174" s="222"/>
      <c r="AV174" s="222"/>
      <c r="AW174" s="222"/>
      <c r="AX174" s="222"/>
      <c r="AY174"/>
    </row>
    <row r="175" spans="1:51" s="78" customFormat="1" ht="15" customHeight="1" x14ac:dyDescent="0.25">
      <c r="B175" s="34" t="s">
        <v>157</v>
      </c>
      <c r="C175" s="34"/>
      <c r="D175" s="34"/>
      <c r="E175" s="34"/>
      <c r="F175" s="34"/>
      <c r="G175" s="34"/>
      <c r="H175" s="34"/>
      <c r="I175" s="34"/>
      <c r="J175" s="34"/>
      <c r="K175" s="34"/>
      <c r="L175" s="34"/>
      <c r="M175" s="34"/>
      <c r="N175" s="34"/>
      <c r="O175" s="34"/>
      <c r="P175" s="34"/>
      <c r="Q175" s="34"/>
      <c r="R175" s="34"/>
      <c r="S175" s="34"/>
      <c r="T175" s="348">
        <v>9360.379332549619</v>
      </c>
      <c r="U175" s="348">
        <v>8261.5793805285102</v>
      </c>
      <c r="V175" s="348">
        <v>7558.9973057150009</v>
      </c>
      <c r="W175" s="348">
        <v>14116.703346885999</v>
      </c>
      <c r="X175" s="348">
        <f t="shared" ref="X175:X180" si="50">AD175</f>
        <v>13285.903787007999</v>
      </c>
      <c r="Y175" s="348"/>
      <c r="Z175" s="348"/>
      <c r="AA175" s="348">
        <f>'Operating Data'!AA180</f>
        <v>3431.0213192970004</v>
      </c>
      <c r="AB175" s="348">
        <f>'Operating Data'!AB180</f>
        <v>6818.7928656399999</v>
      </c>
      <c r="AC175" s="348">
        <f>'Operating Data'!AC180</f>
        <v>10129.312597994</v>
      </c>
      <c r="AD175" s="348">
        <f>'Operating Data'!AD180</f>
        <v>13285.903787007999</v>
      </c>
      <c r="AE175" s="348">
        <f>'Operating Data'!AE180</f>
        <v>3255.3925439649993</v>
      </c>
      <c r="AF175" s="347"/>
      <c r="AG175" s="347"/>
      <c r="AH175" s="347"/>
      <c r="AI175" s="222"/>
      <c r="AJ175" s="349"/>
      <c r="AK175" s="349"/>
      <c r="AL175" s="349"/>
      <c r="AM175" s="349"/>
      <c r="AN175" s="349"/>
      <c r="AO175" s="349"/>
      <c r="AP175" s="349"/>
      <c r="AQ175" s="349"/>
      <c r="AR175" s="222"/>
      <c r="AS175" s="222"/>
      <c r="AT175" s="222"/>
      <c r="AU175" s="222"/>
      <c r="AV175" s="222"/>
      <c r="AW175" s="222"/>
      <c r="AX175" s="222"/>
      <c r="AY175"/>
    </row>
    <row r="176" spans="1:51" s="78" customFormat="1" ht="15" customHeight="1" x14ac:dyDescent="0.25">
      <c r="B176" s="158" t="s">
        <v>149</v>
      </c>
      <c r="C176" s="158"/>
      <c r="D176" s="158"/>
      <c r="E176" s="158"/>
      <c r="F176" s="158"/>
      <c r="G176" s="158"/>
      <c r="H176" s="158"/>
      <c r="I176" s="158"/>
      <c r="J176" s="158"/>
      <c r="K176" s="158"/>
      <c r="L176" s="158"/>
      <c r="M176" s="158"/>
      <c r="N176" s="158"/>
      <c r="O176" s="158"/>
      <c r="P176" s="158"/>
      <c r="Q176" s="158"/>
      <c r="R176" s="158"/>
      <c r="S176" s="158"/>
      <c r="T176" s="360" t="s">
        <v>23</v>
      </c>
      <c r="U176" s="360">
        <f>IFERROR(IF(OR(U175/T175-1&gt;2,U175/T175-1&lt;-0.95),"-",U175/T175-1),"-")</f>
        <v>-0.11738839986966776</v>
      </c>
      <c r="V176" s="361">
        <f>IFERROR(IF(OR(V175/U175-1&gt;2,V175/U175-1&lt;-0.95),"-",V175/U175-1),"-")</f>
        <v>-8.5042101812809023E-2</v>
      </c>
      <c r="W176" s="362">
        <f>IFERROR(IF(OR(W175/V175-1&gt;2,W175/V175-1&lt;-0.95),"-",W175/V175-1),"-")</f>
        <v>0.86753649670082922</v>
      </c>
      <c r="X176" s="360">
        <f t="shared" si="50"/>
        <v>-5.885223621004021E-2</v>
      </c>
      <c r="Y176" s="360"/>
      <c r="Z176" s="222"/>
      <c r="AA176" s="362" t="str">
        <f>IFERROR(IF(OR(AA175/#REF!-1&gt;2,AA175/#REF!-1&lt;-0.95),"-",AA175/#REF!-1),"-")</f>
        <v>-</v>
      </c>
      <c r="AB176" s="362" t="str">
        <f>IFERROR(IF(OR(AB175/#REF!-1&gt;2,AB175/#REF!-1&lt;-0.95),"-",AB175/#REF!-1),"-")</f>
        <v>-</v>
      </c>
      <c r="AC176" s="362" t="str">
        <f>IFERROR(IF(OR(AC175/#REF!-1&gt;2,AC175/#REF!-1&lt;-0.95),"-",AC175/#REF!-1),"-")</f>
        <v>-</v>
      </c>
      <c r="AD176" s="362">
        <f>IFERROR(IF(OR(AD175/W175-1&gt;2,AD175/W175-1&lt;-0.95),"-",AD175/W175-1),"-")</f>
        <v>-5.885223621004021E-2</v>
      </c>
      <c r="AE176" s="362">
        <f>IFERROR(IF(OR(AE175/AA175-1&gt;2,AE175/AA175-1&lt;-0.95),"-",AE175/AA175-1),"-")</f>
        <v>-5.1188482666725821E-2</v>
      </c>
      <c r="AF176" s="347"/>
      <c r="AG176" s="347"/>
      <c r="AH176" s="347"/>
      <c r="AI176" s="222"/>
      <c r="AJ176" s="362"/>
      <c r="AK176" s="362"/>
      <c r="AL176" s="362"/>
      <c r="AM176" s="362"/>
      <c r="AN176" s="362"/>
      <c r="AO176" s="362"/>
      <c r="AP176" s="362"/>
      <c r="AQ176" s="362"/>
      <c r="AR176" s="222"/>
      <c r="AS176" s="222"/>
      <c r="AT176" s="222"/>
      <c r="AU176" s="222"/>
      <c r="AV176" s="222"/>
      <c r="AW176" s="222"/>
      <c r="AX176" s="222"/>
      <c r="AY176"/>
    </row>
    <row r="177" spans="2:51" s="78" customFormat="1" ht="15" customHeight="1" x14ac:dyDescent="0.25">
      <c r="B177" s="41" t="s">
        <v>158</v>
      </c>
      <c r="C177" s="41"/>
      <c r="D177" s="41"/>
      <c r="E177" s="41"/>
      <c r="F177" s="41"/>
      <c r="G177" s="41"/>
      <c r="H177" s="41"/>
      <c r="I177" s="41"/>
      <c r="J177" s="41"/>
      <c r="K177" s="41"/>
      <c r="L177" s="41"/>
      <c r="M177" s="41"/>
      <c r="N177" s="41"/>
      <c r="O177" s="41"/>
      <c r="P177" s="41"/>
      <c r="Q177" s="41"/>
      <c r="R177" s="41"/>
      <c r="S177" s="41"/>
      <c r="T177" s="349">
        <v>7110.0330977642898</v>
      </c>
      <c r="U177" s="349">
        <v>6032.15385233291</v>
      </c>
      <c r="V177" s="349">
        <v>5426.5935930000005</v>
      </c>
      <c r="W177" s="349">
        <v>9986.7962710009997</v>
      </c>
      <c r="X177" s="349">
        <f t="shared" si="50"/>
        <v>9371.515664999999</v>
      </c>
      <c r="Y177" s="349"/>
      <c r="Z177" s="349"/>
      <c r="AA177" s="349">
        <f>'Operating Data'!AA181</f>
        <v>2350.8695969999999</v>
      </c>
      <c r="AB177" s="349">
        <f>'Operating Data'!AB181</f>
        <v>4825.4818399999995</v>
      </c>
      <c r="AC177" s="349">
        <f>'Operating Data'!AC181</f>
        <v>7183.3643489999995</v>
      </c>
      <c r="AD177" s="349">
        <f>'Operating Data'!AD181</f>
        <v>9371.515664999999</v>
      </c>
      <c r="AE177" s="349">
        <f>'Operating Data'!AE181</f>
        <v>2201.2922209999997</v>
      </c>
      <c r="AF177" s="347"/>
      <c r="AG177" s="347"/>
      <c r="AH177" s="347"/>
      <c r="AI177" s="222"/>
      <c r="AJ177" s="349"/>
      <c r="AK177" s="349"/>
      <c r="AL177" s="349"/>
      <c r="AM177" s="349"/>
      <c r="AN177" s="349"/>
      <c r="AO177" s="349"/>
      <c r="AP177" s="349"/>
      <c r="AQ177" s="349"/>
      <c r="AR177" s="222"/>
      <c r="AS177" s="222"/>
      <c r="AT177" s="222"/>
      <c r="AU177" s="222"/>
      <c r="AV177" s="222"/>
      <c r="AW177" s="222"/>
      <c r="AX177" s="222"/>
      <c r="AY177"/>
    </row>
    <row r="178" spans="2:51" s="78" customFormat="1" ht="15" customHeight="1" x14ac:dyDescent="0.25">
      <c r="B178" s="158" t="s">
        <v>149</v>
      </c>
      <c r="C178" s="158"/>
      <c r="D178" s="158"/>
      <c r="E178" s="158"/>
      <c r="F178" s="158"/>
      <c r="G178" s="158"/>
      <c r="H178" s="158"/>
      <c r="I178" s="158"/>
      <c r="J178" s="158"/>
      <c r="K178" s="158"/>
      <c r="L178" s="158"/>
      <c r="M178" s="158"/>
      <c r="N178" s="158"/>
      <c r="O178" s="158"/>
      <c r="P178" s="158"/>
      <c r="Q178" s="158"/>
      <c r="R178" s="158"/>
      <c r="S178" s="158"/>
      <c r="T178" s="360" t="s">
        <v>23</v>
      </c>
      <c r="U178" s="360">
        <f>IFERROR(IF(OR(U177/T177-1&gt;2,U177/T177-1&lt;-0.95),"-",U177/T177-1),"-")</f>
        <v>-0.15159975074803977</v>
      </c>
      <c r="V178" s="361">
        <f>IFERROR(IF(OR(V177/U177-1&gt;2,V177/U177-1&lt;-0.95),"-",V177/U177-1),"-")</f>
        <v>-0.10038872915993535</v>
      </c>
      <c r="W178" s="362">
        <f>IFERROR(IF(OR(W177/V177-1&gt;2,W177/V177-1&lt;-0.95),"-",W177/V177-1),"-")</f>
        <v>0.84034350460358831</v>
      </c>
      <c r="X178" s="360">
        <f t="shared" si="50"/>
        <v>-6.1609407992792686E-2</v>
      </c>
      <c r="Y178" s="360"/>
      <c r="Z178" s="222"/>
      <c r="AA178" s="362" t="str">
        <f>IFERROR(IF(OR(AA177/#REF!-1&gt;2,AA177/#REF!-1&lt;-0.95),"-",AA177/#REF!-1),"-")</f>
        <v>-</v>
      </c>
      <c r="AB178" s="362" t="str">
        <f>IFERROR(IF(OR(AB177/#REF!-1&gt;2,AB177/#REF!-1&lt;-0.95),"-",AB177/#REF!-1),"-")</f>
        <v>-</v>
      </c>
      <c r="AC178" s="362" t="str">
        <f>IFERROR(IF(OR(AC177/#REF!-1&gt;2,AC177/#REF!-1&lt;-0.95),"-",AC177/#REF!-1),"-")</f>
        <v>-</v>
      </c>
      <c r="AD178" s="362">
        <f>IFERROR(IF(OR(AD177/W177-1&gt;2,AD177/W177-1&lt;-0.95),"-",AD177/W177-1),"-")</f>
        <v>-6.1609407992792686E-2</v>
      </c>
      <c r="AE178" s="362">
        <f>IFERROR(IF(OR(AE177/AA177-1&gt;2,AE177/AA177-1&lt;-0.95),"-",AE177/AA177-1),"-")</f>
        <v>-6.3626402838711016E-2</v>
      </c>
      <c r="AF178" s="347"/>
      <c r="AG178" s="347"/>
      <c r="AH178" s="347"/>
      <c r="AI178" s="222"/>
      <c r="AJ178" s="362"/>
      <c r="AK178" s="362"/>
      <c r="AL178" s="362"/>
      <c r="AM178" s="362"/>
      <c r="AN178" s="362"/>
      <c r="AO178" s="362"/>
      <c r="AP178" s="362"/>
      <c r="AQ178" s="362"/>
      <c r="AR178" s="222"/>
      <c r="AS178" s="222"/>
      <c r="AT178" s="222"/>
      <c r="AU178" s="222"/>
      <c r="AV178" s="222"/>
      <c r="AW178" s="222"/>
      <c r="AX178" s="222"/>
      <c r="AY178"/>
    </row>
    <row r="179" spans="2:51" s="78" customFormat="1" ht="15" customHeight="1" x14ac:dyDescent="0.25">
      <c r="B179" s="41" t="s">
        <v>159</v>
      </c>
      <c r="C179" s="41"/>
      <c r="D179" s="41"/>
      <c r="E179" s="41"/>
      <c r="F179" s="41"/>
      <c r="G179" s="41"/>
      <c r="H179" s="41"/>
      <c r="I179" s="41"/>
      <c r="J179" s="41"/>
      <c r="K179" s="41"/>
      <c r="L179" s="41"/>
      <c r="M179" s="41"/>
      <c r="N179" s="41"/>
      <c r="O179" s="41"/>
      <c r="P179" s="41"/>
      <c r="Q179" s="41"/>
      <c r="R179" s="41"/>
      <c r="S179" s="41"/>
      <c r="T179" s="349">
        <v>2250.3462347853301</v>
      </c>
      <c r="U179" s="349">
        <v>2229.4255281956002</v>
      </c>
      <c r="V179" s="349">
        <v>2132.4037127150004</v>
      </c>
      <c r="W179" s="349">
        <v>4129.9070758850003</v>
      </c>
      <c r="X179" s="349">
        <f t="shared" si="50"/>
        <v>3914.3881220080007</v>
      </c>
      <c r="Y179" s="349"/>
      <c r="Z179" s="349"/>
      <c r="AA179" s="349">
        <f>'Operating Data'!AA182</f>
        <v>1080.1517222970003</v>
      </c>
      <c r="AB179" s="349">
        <f>'Operating Data'!AB182</f>
        <v>1993.31102564</v>
      </c>
      <c r="AC179" s="349">
        <f>'Operating Data'!AC182</f>
        <v>2945.9482489940001</v>
      </c>
      <c r="AD179" s="349">
        <f>'Operating Data'!AD182</f>
        <v>3914.3881220080007</v>
      </c>
      <c r="AE179" s="349">
        <f>'Operating Data'!AE182</f>
        <v>1054.1003229649998</v>
      </c>
      <c r="AF179" s="347"/>
      <c r="AG179" s="347"/>
      <c r="AH179" s="347"/>
      <c r="AI179" s="222"/>
      <c r="AJ179" s="349"/>
      <c r="AK179" s="349"/>
      <c r="AL179" s="349"/>
      <c r="AM179" s="349"/>
      <c r="AN179" s="349"/>
      <c r="AO179" s="349"/>
      <c r="AP179" s="349"/>
      <c r="AQ179" s="349"/>
      <c r="AR179" s="222"/>
      <c r="AS179" s="222"/>
      <c r="AT179" s="222"/>
      <c r="AU179" s="222"/>
      <c r="AV179" s="222"/>
      <c r="AW179" s="222"/>
      <c r="AX179" s="222"/>
      <c r="AY179"/>
    </row>
    <row r="180" spans="2:51" s="78" customFormat="1" ht="15" customHeight="1" x14ac:dyDescent="0.25">
      <c r="B180" s="158" t="s">
        <v>149</v>
      </c>
      <c r="C180" s="158"/>
      <c r="D180" s="158"/>
      <c r="E180" s="158"/>
      <c r="F180" s="158"/>
      <c r="G180" s="158"/>
      <c r="H180" s="158"/>
      <c r="I180" s="158"/>
      <c r="J180" s="158"/>
      <c r="K180" s="158"/>
      <c r="L180" s="158"/>
      <c r="M180" s="158"/>
      <c r="N180" s="158"/>
      <c r="O180" s="158"/>
      <c r="P180" s="158"/>
      <c r="Q180" s="158"/>
      <c r="R180" s="158"/>
      <c r="S180" s="158"/>
      <c r="T180" s="360" t="s">
        <v>23</v>
      </c>
      <c r="U180" s="360">
        <f>IFERROR(IF(OR(U179/T179-1&gt;2,U179/T179-1&lt;-0.95),"-",U179/T179-1),"-")</f>
        <v>-9.2966612276557115E-3</v>
      </c>
      <c r="V180" s="361">
        <f>IFERROR(IF(OR(V179/U179-1&gt;2,V179/U179-1&lt;-0.95),"-",V179/U179-1),"-")</f>
        <v>-4.3518751469184491E-2</v>
      </c>
      <c r="W180" s="362">
        <f>IFERROR(IF(OR(W179/V179-1&gt;2,W179/V179-1&lt;-0.95),"-",W179/V179-1),"-")</f>
        <v>0.9367378940767066</v>
      </c>
      <c r="X180" s="360">
        <f t="shared" si="50"/>
        <v>-5.2184940221885245E-2</v>
      </c>
      <c r="Y180" s="360"/>
      <c r="Z180" s="222"/>
      <c r="AA180" s="362" t="str">
        <f>IFERROR(IF(OR(AA179/#REF!-1&gt;2,AA179/#REF!-1&lt;-0.95),"-",AA179/#REF!-1),"-")</f>
        <v>-</v>
      </c>
      <c r="AB180" s="362" t="str">
        <f>IFERROR(IF(OR(AB179/#REF!-1&gt;2,AB179/#REF!-1&lt;-0.95),"-",AB179/#REF!-1),"-")</f>
        <v>-</v>
      </c>
      <c r="AC180" s="362" t="str">
        <f>IFERROR(IF(OR(AC179/#REF!-1&gt;2,AC179/#REF!-1&lt;-0.95),"-",AC179/#REF!-1),"-")</f>
        <v>-</v>
      </c>
      <c r="AD180" s="362">
        <f>IFERROR(IF(OR(AD179/W179-1&gt;2,AD179/W179-1&lt;-0.95),"-",AD179/W179-1),"-")</f>
        <v>-5.2184940221885245E-2</v>
      </c>
      <c r="AE180" s="362">
        <f>IFERROR(IF(OR(AE179/AA179-1&gt;2,AE179/AA179-1&lt;-0.95),"-",AE179/AA179-1),"-")</f>
        <v>-2.411827782545295E-2</v>
      </c>
      <c r="AF180" s="347"/>
      <c r="AG180" s="347"/>
      <c r="AH180" s="347"/>
      <c r="AI180" s="222"/>
      <c r="AJ180" s="362"/>
      <c r="AK180" s="362"/>
      <c r="AL180" s="362"/>
      <c r="AM180" s="362"/>
      <c r="AN180" s="362"/>
      <c r="AO180" s="362"/>
      <c r="AP180" s="362"/>
      <c r="AQ180" s="362"/>
      <c r="AR180" s="222"/>
      <c r="AS180" s="222"/>
      <c r="AT180" s="222"/>
      <c r="AU180" s="222"/>
      <c r="AV180" s="222"/>
      <c r="AW180" s="222"/>
      <c r="AX180" s="222"/>
      <c r="AY180"/>
    </row>
    <row r="181" spans="2:51" s="78" customFormat="1" ht="15" customHeight="1" x14ac:dyDescent="0.25">
      <c r="B181" s="88"/>
      <c r="C181" s="88"/>
      <c r="D181" s="88"/>
      <c r="E181" s="88"/>
      <c r="F181" s="88"/>
      <c r="G181" s="88"/>
      <c r="H181" s="88"/>
      <c r="I181" s="88"/>
      <c r="J181" s="88"/>
      <c r="K181" s="88"/>
      <c r="L181" s="88"/>
      <c r="M181" s="88"/>
      <c r="N181" s="88"/>
      <c r="O181" s="88"/>
      <c r="P181" s="88"/>
      <c r="Q181" s="88"/>
      <c r="R181" s="88"/>
      <c r="S181" s="88"/>
      <c r="T181" s="347"/>
      <c r="U181" s="347"/>
      <c r="V181" s="347"/>
      <c r="W181" s="347"/>
      <c r="X181" s="347"/>
      <c r="Y181" s="347"/>
      <c r="Z181" s="222"/>
      <c r="AA181" s="347"/>
      <c r="AB181" s="347"/>
      <c r="AC181" s="347"/>
      <c r="AD181" s="347"/>
      <c r="AE181" s="347"/>
      <c r="AF181" s="347"/>
      <c r="AG181" s="347"/>
      <c r="AH181" s="347"/>
      <c r="AI181" s="222"/>
      <c r="AJ181" s="347"/>
      <c r="AK181" s="347"/>
      <c r="AL181" s="347"/>
      <c r="AM181" s="347"/>
      <c r="AN181" s="347"/>
      <c r="AO181" s="347"/>
      <c r="AP181" s="347"/>
      <c r="AQ181" s="347"/>
      <c r="AR181" s="222"/>
      <c r="AS181" s="222"/>
      <c r="AT181" s="222"/>
      <c r="AU181" s="222"/>
      <c r="AV181" s="222"/>
      <c r="AW181" s="222"/>
      <c r="AX181" s="222"/>
      <c r="AY181"/>
    </row>
    <row r="182" spans="2:51" s="78" customFormat="1" ht="30" customHeight="1" x14ac:dyDescent="0.45">
      <c r="B182" s="185" t="s">
        <v>165</v>
      </c>
      <c r="C182" s="185"/>
      <c r="D182" s="185"/>
      <c r="E182" s="185"/>
      <c r="F182" s="185"/>
      <c r="G182" s="185"/>
      <c r="H182" s="185"/>
      <c r="I182" s="185"/>
      <c r="J182" s="185"/>
      <c r="K182" s="185"/>
      <c r="L182" s="185"/>
      <c r="M182" s="185"/>
      <c r="N182" s="185"/>
      <c r="O182" s="185"/>
      <c r="P182" s="185"/>
      <c r="Q182" s="185"/>
      <c r="R182" s="185"/>
      <c r="S182" s="185"/>
      <c r="T182" s="347"/>
      <c r="U182" s="347"/>
      <c r="V182" s="347"/>
      <c r="W182" s="347"/>
      <c r="X182" s="347"/>
      <c r="Y182" s="347"/>
      <c r="Z182" s="222"/>
      <c r="AA182" s="347"/>
      <c r="AB182" s="347"/>
      <c r="AC182" s="347"/>
      <c r="AD182" s="347"/>
      <c r="AE182" s="347"/>
      <c r="AF182" s="347"/>
      <c r="AG182" s="347"/>
      <c r="AH182" s="347"/>
      <c r="AI182" s="222"/>
      <c r="AJ182" s="347"/>
      <c r="AK182" s="347"/>
      <c r="AL182" s="347"/>
      <c r="AM182" s="347"/>
      <c r="AN182" s="347"/>
      <c r="AO182" s="347"/>
      <c r="AP182" s="347"/>
      <c r="AQ182" s="347"/>
      <c r="AR182" s="222"/>
      <c r="AS182" s="222"/>
      <c r="AT182" s="222"/>
      <c r="AU182" s="222"/>
      <c r="AV182" s="222"/>
      <c r="AW182" s="222"/>
      <c r="AX182" s="222"/>
      <c r="AY182"/>
    </row>
    <row r="183" spans="2:51" s="78" customFormat="1" ht="15" customHeight="1" x14ac:dyDescent="0.25">
      <c r="B183" s="164" t="s">
        <v>133</v>
      </c>
      <c r="C183" s="172"/>
      <c r="D183" s="172"/>
      <c r="E183" s="172"/>
      <c r="F183" s="172"/>
      <c r="G183" s="172"/>
      <c r="H183" s="172"/>
      <c r="I183" s="172"/>
      <c r="J183" s="172"/>
      <c r="K183" s="172"/>
      <c r="L183" s="172"/>
      <c r="M183" s="172"/>
      <c r="N183" s="172"/>
      <c r="O183" s="172"/>
      <c r="P183" s="172"/>
      <c r="Q183" s="172"/>
      <c r="R183" s="172"/>
      <c r="S183" s="172"/>
      <c r="T183" s="227">
        <v>2018</v>
      </c>
      <c r="U183" s="227">
        <v>2019</v>
      </c>
      <c r="V183" s="227">
        <v>2020</v>
      </c>
      <c r="W183" s="227">
        <v>2021</v>
      </c>
      <c r="X183" s="228">
        <v>2022</v>
      </c>
      <c r="Y183" s="229">
        <v>2023</v>
      </c>
      <c r="Z183" s="222"/>
      <c r="AA183" s="230" t="s">
        <v>290</v>
      </c>
      <c r="AB183" s="230" t="s">
        <v>291</v>
      </c>
      <c r="AC183" s="230" t="s">
        <v>292</v>
      </c>
      <c r="AD183" s="230">
        <v>2022</v>
      </c>
      <c r="AE183" s="231" t="s">
        <v>320</v>
      </c>
      <c r="AF183" s="231" t="s">
        <v>321</v>
      </c>
      <c r="AG183" s="232" t="s">
        <v>322</v>
      </c>
      <c r="AH183" s="233">
        <v>2023</v>
      </c>
      <c r="AI183" s="222"/>
      <c r="AJ183" s="230" t="s">
        <v>290</v>
      </c>
      <c r="AK183" s="230" t="s">
        <v>293</v>
      </c>
      <c r="AL183" s="230" t="s">
        <v>294</v>
      </c>
      <c r="AM183" s="230" t="s">
        <v>295</v>
      </c>
      <c r="AN183" s="231" t="s">
        <v>320</v>
      </c>
      <c r="AO183" s="231" t="s">
        <v>325</v>
      </c>
      <c r="AP183" s="231" t="s">
        <v>323</v>
      </c>
      <c r="AQ183" s="231" t="s">
        <v>324</v>
      </c>
      <c r="AR183" s="222"/>
      <c r="AS183" s="222"/>
      <c r="AT183" s="222"/>
      <c r="AU183" s="222"/>
      <c r="AV183" s="222"/>
      <c r="AW183" s="222"/>
      <c r="AX183" s="222"/>
      <c r="AY183"/>
    </row>
    <row r="184" spans="2:51" s="78" customFormat="1" ht="15" customHeight="1" x14ac:dyDescent="0.25">
      <c r="B184" s="89" t="s">
        <v>120</v>
      </c>
      <c r="C184" s="89"/>
      <c r="D184" s="89"/>
      <c r="E184" s="89"/>
      <c r="F184" s="89"/>
      <c r="G184" s="89"/>
      <c r="H184" s="89"/>
      <c r="I184" s="89"/>
      <c r="J184" s="89"/>
      <c r="K184" s="89"/>
      <c r="L184" s="89"/>
      <c r="M184" s="89"/>
      <c r="N184" s="89"/>
      <c r="O184" s="89"/>
      <c r="P184" s="89"/>
      <c r="Q184" s="89"/>
      <c r="R184" s="89"/>
      <c r="S184" s="89"/>
      <c r="T184" s="348">
        <v>1869.5664734000004</v>
      </c>
      <c r="U184" s="348">
        <v>2498.4689220699993</v>
      </c>
      <c r="V184" s="348">
        <v>2624.6599612699988</v>
      </c>
      <c r="W184" s="348">
        <v>3462.7299483300021</v>
      </c>
      <c r="X184" s="348">
        <f t="shared" ref="X184:X199" si="51">AD184</f>
        <v>4601.2121606999972</v>
      </c>
      <c r="Y184" s="348"/>
      <c r="Z184" s="222"/>
      <c r="AA184" s="348">
        <v>1133.3169047500014</v>
      </c>
      <c r="AB184" s="348">
        <v>2199.8156810900009</v>
      </c>
      <c r="AC184" s="348">
        <v>3474.0234048999992</v>
      </c>
      <c r="AD184" s="375">
        <v>4601.2121606999972</v>
      </c>
      <c r="AE184" s="375">
        <v>1254.7129401399993</v>
      </c>
      <c r="AF184" s="347"/>
      <c r="AG184" s="347"/>
      <c r="AH184" s="347"/>
      <c r="AI184" s="222"/>
      <c r="AJ184" s="348">
        <f>AA184</f>
        <v>1133.3169047500014</v>
      </c>
      <c r="AK184" s="348">
        <f>AB184-AA184</f>
        <v>1066.4987763399995</v>
      </c>
      <c r="AL184" s="348">
        <f t="shared" ref="AL184:AL199" si="52">AC184-AB184</f>
        <v>1274.2077238099982</v>
      </c>
      <c r="AM184" s="348">
        <f>AD184-AC184</f>
        <v>1127.188755799998</v>
      </c>
      <c r="AN184" s="348">
        <f>AE184</f>
        <v>1254.7129401399993</v>
      </c>
      <c r="AO184" s="348"/>
      <c r="AP184" s="348"/>
      <c r="AQ184" s="348"/>
      <c r="AR184" s="222"/>
      <c r="AS184" s="222"/>
      <c r="AT184" s="222"/>
      <c r="AU184" s="222"/>
      <c r="AV184" s="222"/>
      <c r="AW184" s="222"/>
      <c r="AX184" s="222"/>
      <c r="AY184"/>
    </row>
    <row r="185" spans="2:51" s="78" customFormat="1" ht="15" customHeight="1" x14ac:dyDescent="0.25">
      <c r="B185" s="109" t="s">
        <v>141</v>
      </c>
      <c r="C185" s="109"/>
      <c r="D185" s="109"/>
      <c r="E185" s="109"/>
      <c r="F185" s="109"/>
      <c r="G185" s="109"/>
      <c r="H185" s="109"/>
      <c r="I185" s="109"/>
      <c r="J185" s="109"/>
      <c r="K185" s="109"/>
      <c r="L185" s="109"/>
      <c r="M185" s="109"/>
      <c r="N185" s="109"/>
      <c r="O185" s="109"/>
      <c r="P185" s="109"/>
      <c r="Q185" s="109"/>
      <c r="R185" s="109"/>
      <c r="S185" s="109"/>
      <c r="T185" s="377">
        <v>1832.4598304001124</v>
      </c>
      <c r="U185" s="377">
        <v>2253</v>
      </c>
      <c r="V185" s="377">
        <v>2233.3252525699977</v>
      </c>
      <c r="W185" s="377">
        <v>2769.5292341899994</v>
      </c>
      <c r="X185" s="377">
        <f t="shared" si="51"/>
        <v>3525.336321339998</v>
      </c>
      <c r="Y185" s="377"/>
      <c r="Z185" s="222"/>
      <c r="AA185" s="377">
        <v>964.27001514000051</v>
      </c>
      <c r="AB185" s="377">
        <v>1847.4857571500008</v>
      </c>
      <c r="AC185" s="377">
        <v>2640.7195947699988</v>
      </c>
      <c r="AD185" s="379">
        <v>3525.336321339998</v>
      </c>
      <c r="AE185" s="377">
        <v>982.55535538999993</v>
      </c>
      <c r="AF185" s="347"/>
      <c r="AG185" s="347"/>
      <c r="AH185" s="347"/>
      <c r="AI185" s="222"/>
      <c r="AJ185" s="377">
        <f t="shared" ref="AJ185:AJ199" si="53">AA185</f>
        <v>964.27001514000051</v>
      </c>
      <c r="AK185" s="377">
        <f t="shared" ref="AK185:AK199" si="54">AB185-AA185</f>
        <v>883.21574201000033</v>
      </c>
      <c r="AL185" s="377">
        <f t="shared" si="52"/>
        <v>793.23383761999798</v>
      </c>
      <c r="AM185" s="377">
        <f t="shared" ref="AM185:AM199" si="55">AD185-AC185</f>
        <v>884.61672656999917</v>
      </c>
      <c r="AN185" s="348">
        <f t="shared" ref="AN185:AN199" si="56">AE185</f>
        <v>982.55535538999993</v>
      </c>
      <c r="AO185" s="348"/>
      <c r="AP185" s="348"/>
      <c r="AQ185" s="348"/>
      <c r="AR185" s="222"/>
      <c r="AS185" s="222"/>
      <c r="AT185" s="222"/>
      <c r="AU185" s="222"/>
      <c r="AV185" s="222"/>
      <c r="AW185" s="222"/>
      <c r="AX185" s="222"/>
      <c r="AY185"/>
    </row>
    <row r="186" spans="2:51" s="78" customFormat="1" ht="15" customHeight="1" x14ac:dyDescent="0.25">
      <c r="B186" s="217" t="s">
        <v>451</v>
      </c>
      <c r="C186" s="92"/>
      <c r="D186" s="92"/>
      <c r="E186" s="92"/>
      <c r="F186" s="92"/>
      <c r="G186" s="92"/>
      <c r="H186" s="92"/>
      <c r="I186" s="92"/>
      <c r="J186" s="92"/>
      <c r="K186" s="92"/>
      <c r="L186" s="92"/>
      <c r="M186" s="92"/>
      <c r="N186" s="92"/>
      <c r="O186" s="92"/>
      <c r="P186" s="92"/>
      <c r="Q186" s="92"/>
      <c r="R186" s="92"/>
      <c r="S186" s="92"/>
      <c r="T186" s="349">
        <v>1650.1156146185117</v>
      </c>
      <c r="U186" s="349">
        <v>1869</v>
      </c>
      <c r="V186" s="349">
        <v>2051.0183528470347</v>
      </c>
      <c r="W186" s="349">
        <v>2446.8849107119086</v>
      </c>
      <c r="X186" s="349">
        <f t="shared" si="51"/>
        <v>3092.4945162767563</v>
      </c>
      <c r="Y186" s="349"/>
      <c r="Z186" s="222"/>
      <c r="AA186" s="349">
        <v>785.37922626947204</v>
      </c>
      <c r="AB186" s="349">
        <v>1554.472083736837</v>
      </c>
      <c r="AC186" s="349">
        <v>2317</v>
      </c>
      <c r="AD186" s="352">
        <v>3092.4945162767563</v>
      </c>
      <c r="AE186" s="349">
        <v>816.436755069951</v>
      </c>
      <c r="AF186" s="347"/>
      <c r="AG186" s="347"/>
      <c r="AH186" s="347"/>
      <c r="AI186" s="222"/>
      <c r="AJ186" s="377">
        <f t="shared" si="53"/>
        <v>785.37922626947204</v>
      </c>
      <c r="AK186" s="377">
        <f t="shared" si="54"/>
        <v>769.09285746736498</v>
      </c>
      <c r="AL186" s="377">
        <f t="shared" si="52"/>
        <v>762.52791626316298</v>
      </c>
      <c r="AM186" s="377">
        <f t="shared" si="55"/>
        <v>775.49451627675626</v>
      </c>
      <c r="AN186" s="348">
        <f t="shared" si="56"/>
        <v>816.436755069951</v>
      </c>
      <c r="AO186" s="348"/>
      <c r="AP186" s="348"/>
      <c r="AQ186" s="348"/>
      <c r="AR186" s="222"/>
      <c r="AS186" s="222"/>
      <c r="AT186" s="222"/>
      <c r="AU186" s="222"/>
      <c r="AV186" s="222"/>
      <c r="AW186" s="222"/>
      <c r="AX186" s="222"/>
      <c r="AY186"/>
    </row>
    <row r="187" spans="2:51" s="78" customFormat="1" ht="15" customHeight="1" x14ac:dyDescent="0.25">
      <c r="B187" s="217" t="s">
        <v>60</v>
      </c>
      <c r="C187" s="93"/>
      <c r="D187" s="93"/>
      <c r="E187" s="93"/>
      <c r="F187" s="93"/>
      <c r="G187" s="93"/>
      <c r="H187" s="93"/>
      <c r="I187" s="93"/>
      <c r="J187" s="93"/>
      <c r="K187" s="93"/>
      <c r="L187" s="93"/>
      <c r="M187" s="93"/>
      <c r="N187" s="93"/>
      <c r="O187" s="93"/>
      <c r="P187" s="93"/>
      <c r="Q187" s="93"/>
      <c r="R187" s="93"/>
      <c r="S187" s="93"/>
      <c r="T187" s="349">
        <v>182.34421578160064</v>
      </c>
      <c r="U187" s="349">
        <v>384</v>
      </c>
      <c r="V187" s="349">
        <v>182.30689972296295</v>
      </c>
      <c r="W187" s="349">
        <v>322.64432347809088</v>
      </c>
      <c r="X187" s="349">
        <f t="shared" si="51"/>
        <v>432.84180506324174</v>
      </c>
      <c r="Y187" s="349"/>
      <c r="Z187" s="222"/>
      <c r="AA187" s="349">
        <v>178.89078887052847</v>
      </c>
      <c r="AB187" s="349">
        <v>293.01367341316381</v>
      </c>
      <c r="AC187" s="349">
        <v>323.71959476999882</v>
      </c>
      <c r="AD187" s="352">
        <v>432.84180506324174</v>
      </c>
      <c r="AE187" s="349">
        <v>166.11860032004893</v>
      </c>
      <c r="AF187" s="347"/>
      <c r="AG187" s="347"/>
      <c r="AH187" s="347"/>
      <c r="AI187" s="222"/>
      <c r="AJ187" s="377">
        <f t="shared" si="53"/>
        <v>178.89078887052847</v>
      </c>
      <c r="AK187" s="377">
        <f t="shared" si="54"/>
        <v>114.12288454263535</v>
      </c>
      <c r="AL187" s="377">
        <f t="shared" si="52"/>
        <v>30.705921356835006</v>
      </c>
      <c r="AM187" s="377">
        <f t="shared" si="55"/>
        <v>109.12221029324292</v>
      </c>
      <c r="AN187" s="348">
        <f t="shared" si="56"/>
        <v>166.11860032004893</v>
      </c>
      <c r="AO187" s="348"/>
      <c r="AP187" s="348"/>
      <c r="AQ187" s="348"/>
      <c r="AR187" s="222"/>
      <c r="AS187" s="222"/>
      <c r="AT187" s="222"/>
      <c r="AU187" s="222"/>
      <c r="AV187" s="222"/>
      <c r="AW187" s="222"/>
      <c r="AX187" s="222"/>
      <c r="AY187"/>
    </row>
    <row r="188" spans="2:51" s="78" customFormat="1" ht="15" customHeight="1" x14ac:dyDescent="0.25">
      <c r="B188" s="109" t="s">
        <v>142</v>
      </c>
      <c r="C188" s="109"/>
      <c r="D188" s="109"/>
      <c r="E188" s="109"/>
      <c r="F188" s="109"/>
      <c r="G188" s="109"/>
      <c r="H188" s="109"/>
      <c r="I188" s="109"/>
      <c r="J188" s="109"/>
      <c r="K188" s="109"/>
      <c r="L188" s="109"/>
      <c r="M188" s="109"/>
      <c r="N188" s="109"/>
      <c r="O188" s="109"/>
      <c r="P188" s="109"/>
      <c r="Q188" s="109"/>
      <c r="R188" s="109"/>
      <c r="S188" s="109"/>
      <c r="T188" s="377">
        <f>T259</f>
        <v>37.106424089999969</v>
      </c>
      <c r="U188" s="377">
        <f>U259</f>
        <v>245.64252396000006</v>
      </c>
      <c r="V188" s="377">
        <f>V259</f>
        <v>391.33470870000014</v>
      </c>
      <c r="W188" s="377">
        <f>W259</f>
        <v>693.20071413999995</v>
      </c>
      <c r="X188" s="377">
        <f t="shared" si="51"/>
        <v>1075.8758393599999</v>
      </c>
      <c r="Y188" s="377"/>
      <c r="Z188" s="222"/>
      <c r="AA188" s="377">
        <f>AA259</f>
        <v>169.04688961000002</v>
      </c>
      <c r="AB188" s="377">
        <f>AB259</f>
        <v>352.32992394000013</v>
      </c>
      <c r="AC188" s="377">
        <f>AC259</f>
        <v>833.3038101300001</v>
      </c>
      <c r="AD188" s="379">
        <f>AD259</f>
        <v>1075.8758393599999</v>
      </c>
      <c r="AE188" s="377">
        <f>AE259</f>
        <v>272.15758475000007</v>
      </c>
      <c r="AF188" s="347"/>
      <c r="AG188" s="347"/>
      <c r="AH188" s="347"/>
      <c r="AI188" s="222"/>
      <c r="AJ188" s="377">
        <f t="shared" si="53"/>
        <v>169.04688961000002</v>
      </c>
      <c r="AK188" s="377">
        <f t="shared" si="54"/>
        <v>183.28303433000011</v>
      </c>
      <c r="AL188" s="377">
        <f t="shared" si="52"/>
        <v>480.97388618999997</v>
      </c>
      <c r="AM188" s="377">
        <f t="shared" si="55"/>
        <v>242.57202922999977</v>
      </c>
      <c r="AN188" s="348">
        <f t="shared" si="56"/>
        <v>272.15758475000007</v>
      </c>
      <c r="AO188" s="348"/>
      <c r="AP188" s="348"/>
      <c r="AQ188" s="348"/>
      <c r="AR188" s="222"/>
      <c r="AS188" s="222"/>
      <c r="AT188" s="222"/>
      <c r="AU188" s="222"/>
      <c r="AV188" s="222"/>
      <c r="AW188" s="222"/>
      <c r="AX188" s="222"/>
      <c r="AY188"/>
    </row>
    <row r="189" spans="2:51" s="78" customFormat="1" ht="15" customHeight="1" x14ac:dyDescent="0.25">
      <c r="B189" s="90" t="s">
        <v>166</v>
      </c>
      <c r="C189" s="90"/>
      <c r="D189" s="90"/>
      <c r="E189" s="90"/>
      <c r="F189" s="90"/>
      <c r="G189" s="90"/>
      <c r="H189" s="90"/>
      <c r="I189" s="90"/>
      <c r="J189" s="90"/>
      <c r="K189" s="90"/>
      <c r="L189" s="90"/>
      <c r="M189" s="90"/>
      <c r="N189" s="90"/>
      <c r="O189" s="90"/>
      <c r="P189" s="90"/>
      <c r="Q189" s="90"/>
      <c r="R189" s="90"/>
      <c r="S189" s="90"/>
      <c r="T189" s="349">
        <v>766.94518435999998</v>
      </c>
      <c r="U189" s="349">
        <v>663.64061744999992</v>
      </c>
      <c r="V189" s="349">
        <v>788.33915197999966</v>
      </c>
      <c r="W189" s="349">
        <v>807.25093162000007</v>
      </c>
      <c r="X189" s="349">
        <f t="shared" si="51"/>
        <v>960.3190964800001</v>
      </c>
      <c r="Y189" s="349"/>
      <c r="Z189" s="222"/>
      <c r="AA189" s="349">
        <v>211.46386757000002</v>
      </c>
      <c r="AB189" s="349">
        <v>464.83354891000027</v>
      </c>
      <c r="AC189" s="349">
        <v>705.29280845999995</v>
      </c>
      <c r="AD189" s="352">
        <v>960.3190964800001</v>
      </c>
      <c r="AE189" s="352">
        <v>246.51924021000005</v>
      </c>
      <c r="AF189" s="347"/>
      <c r="AG189" s="347"/>
      <c r="AH189" s="347"/>
      <c r="AI189" s="222"/>
      <c r="AJ189" s="377">
        <f t="shared" si="53"/>
        <v>211.46386757000002</v>
      </c>
      <c r="AK189" s="377">
        <f t="shared" si="54"/>
        <v>253.36968134000026</v>
      </c>
      <c r="AL189" s="377">
        <f t="shared" si="52"/>
        <v>240.45925954999967</v>
      </c>
      <c r="AM189" s="377">
        <f t="shared" si="55"/>
        <v>255.02628802000015</v>
      </c>
      <c r="AN189" s="348">
        <f t="shared" si="56"/>
        <v>246.51924021000005</v>
      </c>
      <c r="AO189" s="348"/>
      <c r="AP189" s="348"/>
      <c r="AQ189" s="348"/>
      <c r="AR189" s="222"/>
      <c r="AS189" s="222"/>
      <c r="AT189" s="222"/>
      <c r="AU189" s="222"/>
      <c r="AV189" s="222"/>
      <c r="AW189" s="222"/>
      <c r="AX189" s="222"/>
      <c r="AY189"/>
    </row>
    <row r="190" spans="2:51" s="78" customFormat="1" ht="15" customHeight="1" x14ac:dyDescent="0.25">
      <c r="B190" s="90" t="s">
        <v>167</v>
      </c>
      <c r="C190" s="90"/>
      <c r="D190" s="90"/>
      <c r="E190" s="90"/>
      <c r="F190" s="90"/>
      <c r="G190" s="90"/>
      <c r="H190" s="90"/>
      <c r="I190" s="90"/>
      <c r="J190" s="90"/>
      <c r="K190" s="90"/>
      <c r="L190" s="90"/>
      <c r="M190" s="90"/>
      <c r="N190" s="90"/>
      <c r="O190" s="90"/>
      <c r="P190" s="90"/>
      <c r="Q190" s="90"/>
      <c r="R190" s="90"/>
      <c r="S190" s="90"/>
      <c r="T190" s="349">
        <v>185.31464266999998</v>
      </c>
      <c r="U190" s="349">
        <v>211.21137426999999</v>
      </c>
      <c r="V190" s="349">
        <v>247.09630837999998</v>
      </c>
      <c r="W190" s="349">
        <v>-97.449363030000001</v>
      </c>
      <c r="X190" s="349">
        <f t="shared" si="51"/>
        <v>296.79930977000004</v>
      </c>
      <c r="Y190" s="349"/>
      <c r="Z190" s="222"/>
      <c r="AA190" s="349">
        <v>79.084189389999992</v>
      </c>
      <c r="AB190" s="349">
        <v>143.44841778999998</v>
      </c>
      <c r="AC190" s="349">
        <v>230.22669361999996</v>
      </c>
      <c r="AD190" s="352">
        <v>296.79930977000004</v>
      </c>
      <c r="AE190" s="352">
        <v>80.085134180000011</v>
      </c>
      <c r="AF190" s="347"/>
      <c r="AG190" s="347"/>
      <c r="AH190" s="347"/>
      <c r="AI190" s="222"/>
      <c r="AJ190" s="377">
        <f t="shared" si="53"/>
        <v>79.084189389999992</v>
      </c>
      <c r="AK190" s="377">
        <f t="shared" si="54"/>
        <v>64.364228399999988</v>
      </c>
      <c r="AL190" s="377">
        <f t="shared" si="52"/>
        <v>86.778275829999984</v>
      </c>
      <c r="AM190" s="377">
        <f t="shared" si="55"/>
        <v>66.572616150000073</v>
      </c>
      <c r="AN190" s="348">
        <f t="shared" si="56"/>
        <v>80.085134180000011</v>
      </c>
      <c r="AO190" s="348"/>
      <c r="AP190" s="348"/>
      <c r="AQ190" s="348"/>
      <c r="AR190" s="222"/>
      <c r="AS190" s="222"/>
      <c r="AT190" s="222"/>
      <c r="AU190" s="222"/>
      <c r="AV190" s="222"/>
      <c r="AW190" s="222"/>
      <c r="AX190" s="222"/>
      <c r="AY190"/>
    </row>
    <row r="191" spans="2:51" s="78" customFormat="1" ht="15" customHeight="1" x14ac:dyDescent="0.25">
      <c r="B191" s="89" t="s">
        <v>168</v>
      </c>
      <c r="C191" s="89"/>
      <c r="D191" s="89"/>
      <c r="E191" s="89"/>
      <c r="F191" s="89"/>
      <c r="G191" s="89"/>
      <c r="H191" s="89"/>
      <c r="I191" s="89"/>
      <c r="J191" s="89"/>
      <c r="K191" s="89"/>
      <c r="L191" s="89"/>
      <c r="M191" s="89"/>
      <c r="N191" s="89"/>
      <c r="O191" s="89"/>
      <c r="P191" s="89"/>
      <c r="Q191" s="89"/>
      <c r="R191" s="89"/>
      <c r="S191" s="89"/>
      <c r="T191" s="348">
        <v>952.32243559999995</v>
      </c>
      <c r="U191" s="348">
        <v>874.85199171999989</v>
      </c>
      <c r="V191" s="348">
        <v>1035.4354603599995</v>
      </c>
      <c r="W191" s="348">
        <v>709.80156858999999</v>
      </c>
      <c r="X191" s="348">
        <f t="shared" si="51"/>
        <v>1257.1184062500001</v>
      </c>
      <c r="Y191" s="348"/>
      <c r="Z191" s="222"/>
      <c r="AA191" s="348">
        <v>290.54805696</v>
      </c>
      <c r="AB191" s="348">
        <v>608.28196670000023</v>
      </c>
      <c r="AC191" s="348">
        <v>935.51950207999994</v>
      </c>
      <c r="AD191" s="375">
        <v>1257.1184062500001</v>
      </c>
      <c r="AE191" s="375">
        <v>326.60437439000009</v>
      </c>
      <c r="AF191" s="347"/>
      <c r="AG191" s="347"/>
      <c r="AH191" s="347"/>
      <c r="AI191" s="222"/>
      <c r="AJ191" s="348">
        <f t="shared" si="53"/>
        <v>290.54805696</v>
      </c>
      <c r="AK191" s="348">
        <f t="shared" si="54"/>
        <v>317.73390974000023</v>
      </c>
      <c r="AL191" s="348">
        <f t="shared" si="52"/>
        <v>327.23753537999971</v>
      </c>
      <c r="AM191" s="348">
        <f t="shared" si="55"/>
        <v>321.5989041700002</v>
      </c>
      <c r="AN191" s="348">
        <f t="shared" si="56"/>
        <v>326.60437439000009</v>
      </c>
      <c r="AO191" s="348"/>
      <c r="AP191" s="348"/>
      <c r="AQ191" s="348"/>
      <c r="AR191" s="222"/>
      <c r="AS191" s="222"/>
      <c r="AT191" s="222"/>
      <c r="AU191" s="222"/>
      <c r="AV191" s="222"/>
      <c r="AW191" s="222"/>
      <c r="AX191" s="222"/>
      <c r="AY191"/>
    </row>
    <row r="192" spans="2:51" s="78" customFormat="1" ht="15" customHeight="1" x14ac:dyDescent="0.25">
      <c r="B192" s="85" t="s">
        <v>169</v>
      </c>
      <c r="C192" s="85"/>
      <c r="D192" s="85"/>
      <c r="E192" s="85"/>
      <c r="F192" s="85"/>
      <c r="G192" s="85"/>
      <c r="H192" s="85"/>
      <c r="I192" s="85"/>
      <c r="J192" s="85"/>
      <c r="K192" s="85"/>
      <c r="L192" s="85"/>
      <c r="M192" s="85"/>
      <c r="N192" s="85"/>
      <c r="O192" s="85"/>
      <c r="P192" s="85"/>
      <c r="Q192" s="85"/>
      <c r="R192" s="85"/>
      <c r="S192" s="85"/>
      <c r="T192" s="350">
        <v>0</v>
      </c>
      <c r="U192" s="350">
        <v>0</v>
      </c>
      <c r="V192" s="350">
        <v>0</v>
      </c>
      <c r="W192" s="350">
        <v>0</v>
      </c>
      <c r="X192" s="350">
        <f t="shared" si="51"/>
        <v>0</v>
      </c>
      <c r="Y192" s="350"/>
      <c r="Z192" s="222"/>
      <c r="AA192" s="350">
        <v>0</v>
      </c>
      <c r="AB192" s="350">
        <v>0</v>
      </c>
      <c r="AC192" s="350">
        <v>0</v>
      </c>
      <c r="AD192" s="443"/>
      <c r="AE192" s="350"/>
      <c r="AF192" s="347"/>
      <c r="AG192" s="347"/>
      <c r="AH192" s="347"/>
      <c r="AI192" s="222"/>
      <c r="AJ192" s="348">
        <f t="shared" si="53"/>
        <v>0</v>
      </c>
      <c r="AK192" s="348">
        <f t="shared" si="54"/>
        <v>0</v>
      </c>
      <c r="AL192" s="348">
        <f t="shared" si="52"/>
        <v>0</v>
      </c>
      <c r="AM192" s="348">
        <f t="shared" si="55"/>
        <v>0</v>
      </c>
      <c r="AN192" s="348">
        <f t="shared" si="56"/>
        <v>0</v>
      </c>
      <c r="AO192" s="348"/>
      <c r="AP192" s="348"/>
      <c r="AQ192" s="348"/>
      <c r="AR192" s="222"/>
      <c r="AS192" s="222"/>
      <c r="AT192" s="222"/>
      <c r="AU192" s="222"/>
      <c r="AV192" s="222"/>
      <c r="AW192" s="222"/>
      <c r="AX192" s="222"/>
      <c r="AY192"/>
    </row>
    <row r="193" spans="2:51" s="78" customFormat="1" ht="15" customHeight="1" x14ac:dyDescent="0.25">
      <c r="B193" s="77" t="s">
        <v>90</v>
      </c>
      <c r="C193" s="77"/>
      <c r="D193" s="77"/>
      <c r="E193" s="77"/>
      <c r="F193" s="77"/>
      <c r="G193" s="77"/>
      <c r="H193" s="77"/>
      <c r="I193" s="77"/>
      <c r="J193" s="77"/>
      <c r="K193" s="77"/>
      <c r="L193" s="77"/>
      <c r="M193" s="77"/>
      <c r="N193" s="77"/>
      <c r="O193" s="77"/>
      <c r="P193" s="77"/>
      <c r="Q193" s="77"/>
      <c r="R193" s="77"/>
      <c r="S193" s="77"/>
      <c r="T193" s="348">
        <v>917.18142923000005</v>
      </c>
      <c r="U193" s="348">
        <v>1623.6169303500005</v>
      </c>
      <c r="V193" s="348">
        <v>1589.2245009099993</v>
      </c>
      <c r="W193" s="348">
        <v>2752.9283797400035</v>
      </c>
      <c r="X193" s="348">
        <f t="shared" si="51"/>
        <v>3344.093754459996</v>
      </c>
      <c r="Y193" s="348"/>
      <c r="Z193" s="222"/>
      <c r="AA193" s="348">
        <v>842.76884778999965</v>
      </c>
      <c r="AB193" s="348">
        <v>1591.5337143900013</v>
      </c>
      <c r="AC193" s="348">
        <v>2538.5039028199976</v>
      </c>
      <c r="AD193" s="375">
        <v>3344.093754459996</v>
      </c>
      <c r="AE193" s="348">
        <v>928.10856575000037</v>
      </c>
      <c r="AF193" s="347"/>
      <c r="AG193" s="347"/>
      <c r="AH193" s="347"/>
      <c r="AI193" s="222"/>
      <c r="AJ193" s="348">
        <f t="shared" si="53"/>
        <v>842.76884778999965</v>
      </c>
      <c r="AK193" s="348">
        <f t="shared" si="54"/>
        <v>748.7648666000016</v>
      </c>
      <c r="AL193" s="348">
        <f t="shared" si="52"/>
        <v>946.97018842999637</v>
      </c>
      <c r="AM193" s="348">
        <f t="shared" si="55"/>
        <v>805.58985163999841</v>
      </c>
      <c r="AN193" s="348">
        <f t="shared" si="56"/>
        <v>928.10856575000037</v>
      </c>
      <c r="AO193" s="348"/>
      <c r="AP193" s="348"/>
      <c r="AQ193" s="348"/>
      <c r="AR193" s="222"/>
      <c r="AS193" s="222"/>
      <c r="AT193" s="222"/>
      <c r="AU193" s="222"/>
      <c r="AV193" s="222"/>
      <c r="AW193" s="222"/>
      <c r="AX193" s="222"/>
      <c r="AY193"/>
    </row>
    <row r="194" spans="2:51" s="78" customFormat="1" ht="15" customHeight="1" x14ac:dyDescent="0.25">
      <c r="B194" s="109" t="s">
        <v>141</v>
      </c>
      <c r="C194" s="109"/>
      <c r="D194" s="109"/>
      <c r="E194" s="109"/>
      <c r="F194" s="109"/>
      <c r="G194" s="109"/>
      <c r="H194" s="109"/>
      <c r="I194" s="109"/>
      <c r="J194" s="109"/>
      <c r="K194" s="109"/>
      <c r="L194" s="109"/>
      <c r="M194" s="109"/>
      <c r="N194" s="109"/>
      <c r="O194" s="109"/>
      <c r="P194" s="109"/>
      <c r="Q194" s="109"/>
      <c r="R194" s="109"/>
      <c r="S194" s="109"/>
      <c r="T194" s="377">
        <v>886.96392712999955</v>
      </c>
      <c r="U194" s="377">
        <v>1392.6288562600002</v>
      </c>
      <c r="V194" s="377">
        <v>1218.6247817799986</v>
      </c>
      <c r="W194" s="377">
        <v>1768.329731380001</v>
      </c>
      <c r="X194" s="377">
        <f t="shared" si="51"/>
        <v>2373.7723656200019</v>
      </c>
      <c r="Y194" s="377"/>
      <c r="Z194" s="222"/>
      <c r="AA194" s="377">
        <v>686.47822642000028</v>
      </c>
      <c r="AB194" s="377">
        <v>1288.7947428599998</v>
      </c>
      <c r="AC194" s="377">
        <v>1787.0562811699999</v>
      </c>
      <c r="AD194" s="379">
        <v>2373.7723656200019</v>
      </c>
      <c r="AE194" s="377">
        <v>680.6399568100004</v>
      </c>
      <c r="AF194" s="347"/>
      <c r="AG194" s="347"/>
      <c r="AH194" s="347"/>
      <c r="AI194" s="222"/>
      <c r="AJ194" s="377">
        <f t="shared" si="53"/>
        <v>686.47822642000028</v>
      </c>
      <c r="AK194" s="377">
        <f t="shared" si="54"/>
        <v>602.31651643999953</v>
      </c>
      <c r="AL194" s="377">
        <f t="shared" si="52"/>
        <v>498.26153831000011</v>
      </c>
      <c r="AM194" s="377">
        <f t="shared" si="55"/>
        <v>586.71608445000197</v>
      </c>
      <c r="AN194" s="348">
        <f t="shared" si="56"/>
        <v>680.6399568100004</v>
      </c>
      <c r="AO194" s="348"/>
      <c r="AP194" s="348"/>
      <c r="AQ194" s="348"/>
      <c r="AR194" s="222"/>
      <c r="AS194" s="222"/>
      <c r="AT194" s="222"/>
      <c r="AU194" s="222"/>
      <c r="AV194" s="222"/>
      <c r="AW194" s="222"/>
      <c r="AX194" s="222"/>
      <c r="AY194"/>
    </row>
    <row r="195" spans="2:51" s="78" customFormat="1" ht="15" customHeight="1" x14ac:dyDescent="0.25">
      <c r="B195" s="218" t="s">
        <v>151</v>
      </c>
      <c r="C195" s="91"/>
      <c r="D195" s="91"/>
      <c r="E195" s="91"/>
      <c r="F195" s="91"/>
      <c r="G195" s="91"/>
      <c r="H195" s="91"/>
      <c r="I195" s="91"/>
      <c r="J195" s="91"/>
      <c r="K195" s="91"/>
      <c r="L195" s="91"/>
      <c r="M195" s="91"/>
      <c r="N195" s="91"/>
      <c r="O195" s="91"/>
      <c r="P195" s="91"/>
      <c r="Q195" s="91"/>
      <c r="R195" s="91"/>
      <c r="S195" s="91"/>
      <c r="T195" s="349">
        <v>460.18352926999967</v>
      </c>
      <c r="U195" s="349">
        <v>633.76424679000081</v>
      </c>
      <c r="V195" s="349">
        <v>639.61768847999997</v>
      </c>
      <c r="W195" s="349">
        <v>882.27439184999969</v>
      </c>
      <c r="X195" s="349">
        <f t="shared" si="51"/>
        <v>1189.5722069800006</v>
      </c>
      <c r="Y195" s="349"/>
      <c r="Z195" s="222"/>
      <c r="AA195" s="349">
        <v>344.2859518399996</v>
      </c>
      <c r="AB195" s="349">
        <v>660.39654301999985</v>
      </c>
      <c r="AC195" s="349">
        <v>883.39074633999962</v>
      </c>
      <c r="AD195" s="352">
        <v>1189.5722069800006</v>
      </c>
      <c r="AE195" s="349">
        <v>324.82095149999992</v>
      </c>
      <c r="AF195" s="347"/>
      <c r="AG195" s="347"/>
      <c r="AH195" s="347"/>
      <c r="AI195" s="222"/>
      <c r="AJ195" s="377">
        <f t="shared" si="53"/>
        <v>344.2859518399996</v>
      </c>
      <c r="AK195" s="377">
        <f t="shared" si="54"/>
        <v>316.11059118000026</v>
      </c>
      <c r="AL195" s="377">
        <f t="shared" si="52"/>
        <v>222.99420331999977</v>
      </c>
      <c r="AM195" s="377">
        <f t="shared" si="55"/>
        <v>306.18146064000098</v>
      </c>
      <c r="AN195" s="348">
        <f t="shared" si="56"/>
        <v>324.82095149999992</v>
      </c>
      <c r="AO195" s="348"/>
      <c r="AP195" s="348"/>
      <c r="AQ195" s="348"/>
      <c r="AR195" s="222"/>
      <c r="AS195" s="222"/>
      <c r="AT195" s="222"/>
      <c r="AU195" s="222"/>
      <c r="AV195" s="222"/>
      <c r="AW195" s="222"/>
      <c r="AX195" s="222"/>
      <c r="AY195"/>
    </row>
    <row r="196" spans="2:51" s="78" customFormat="1" ht="15" customHeight="1" x14ac:dyDescent="0.25">
      <c r="B196" s="218" t="s">
        <v>154</v>
      </c>
      <c r="C196" s="91"/>
      <c r="D196" s="91"/>
      <c r="E196" s="91"/>
      <c r="F196" s="91"/>
      <c r="G196" s="91"/>
      <c r="H196" s="91"/>
      <c r="I196" s="91"/>
      <c r="J196" s="91"/>
      <c r="K196" s="91"/>
      <c r="L196" s="91"/>
      <c r="M196" s="91"/>
      <c r="N196" s="91"/>
      <c r="O196" s="91"/>
      <c r="P196" s="91"/>
      <c r="Q196" s="91"/>
      <c r="R196" s="91"/>
      <c r="S196" s="91"/>
      <c r="T196" s="349">
        <v>426.78039785999994</v>
      </c>
      <c r="U196" s="349">
        <v>758.86460946999932</v>
      </c>
      <c r="V196" s="349">
        <v>579.00709329999972</v>
      </c>
      <c r="W196" s="349">
        <v>886.05533953000042</v>
      </c>
      <c r="X196" s="349">
        <f t="shared" si="51"/>
        <v>1184.2001586399992</v>
      </c>
      <c r="Y196" s="349"/>
      <c r="Z196" s="222"/>
      <c r="AA196" s="349">
        <v>342.19227457999949</v>
      </c>
      <c r="AB196" s="349">
        <v>628.39819984000155</v>
      </c>
      <c r="AC196" s="349">
        <v>903.66553483000155</v>
      </c>
      <c r="AD196" s="352">
        <v>1184.2001586399992</v>
      </c>
      <c r="AE196" s="349">
        <v>355.81900531000014</v>
      </c>
      <c r="AF196" s="347"/>
      <c r="AG196" s="347"/>
      <c r="AH196" s="347"/>
      <c r="AI196" s="222"/>
      <c r="AJ196" s="377">
        <f t="shared" si="53"/>
        <v>342.19227457999949</v>
      </c>
      <c r="AK196" s="377">
        <f t="shared" si="54"/>
        <v>286.20592526000206</v>
      </c>
      <c r="AL196" s="377">
        <f t="shared" si="52"/>
        <v>275.26733498999999</v>
      </c>
      <c r="AM196" s="377">
        <f t="shared" si="55"/>
        <v>280.5346238099977</v>
      </c>
      <c r="AN196" s="348">
        <f t="shared" si="56"/>
        <v>355.81900531000014</v>
      </c>
      <c r="AO196" s="348"/>
      <c r="AP196" s="348"/>
      <c r="AQ196" s="348"/>
      <c r="AR196" s="222"/>
      <c r="AS196" s="222"/>
      <c r="AT196" s="222"/>
      <c r="AU196" s="222"/>
      <c r="AV196" s="222"/>
      <c r="AW196" s="222"/>
      <c r="AX196" s="222"/>
      <c r="AY196"/>
    </row>
    <row r="197" spans="2:51" s="78" customFormat="1" ht="15" customHeight="1" x14ac:dyDescent="0.25">
      <c r="B197" s="109" t="s">
        <v>142</v>
      </c>
      <c r="C197" s="109"/>
      <c r="D197" s="109"/>
      <c r="E197" s="109"/>
      <c r="F197" s="109"/>
      <c r="G197" s="109"/>
      <c r="H197" s="109"/>
      <c r="I197" s="109"/>
      <c r="J197" s="109"/>
      <c r="K197" s="109"/>
      <c r="L197" s="109"/>
      <c r="M197" s="109"/>
      <c r="N197" s="109"/>
      <c r="O197" s="109"/>
      <c r="P197" s="109"/>
      <c r="Q197" s="109"/>
      <c r="R197" s="109"/>
      <c r="S197" s="109"/>
      <c r="T197" s="377">
        <f>T260</f>
        <v>30.217502099999983</v>
      </c>
      <c r="U197" s="377">
        <f>U260</f>
        <v>230.98807409000005</v>
      </c>
      <c r="V197" s="377">
        <f>V260</f>
        <v>370.59971913000038</v>
      </c>
      <c r="W197" s="377">
        <f>W260</f>
        <v>984.59864835999952</v>
      </c>
      <c r="X197" s="377">
        <f t="shared" si="51"/>
        <v>970.32138884000051</v>
      </c>
      <c r="Y197" s="377"/>
      <c r="Z197" s="222"/>
      <c r="AA197" s="377">
        <f>AA260</f>
        <v>156.29062136999994</v>
      </c>
      <c r="AB197" s="377">
        <f>AB260</f>
        <v>302.73897153000013</v>
      </c>
      <c r="AC197" s="377">
        <f>AC260</f>
        <v>751.44762164999997</v>
      </c>
      <c r="AD197" s="379">
        <f>AD260</f>
        <v>970.32138884000051</v>
      </c>
      <c r="AE197" s="377">
        <f>AE260</f>
        <v>247.46860894000008</v>
      </c>
      <c r="AF197" s="347"/>
      <c r="AG197" s="347"/>
      <c r="AH197" s="347"/>
      <c r="AI197" s="222"/>
      <c r="AJ197" s="377">
        <f t="shared" si="53"/>
        <v>156.29062136999994</v>
      </c>
      <c r="AK197" s="377">
        <f t="shared" si="54"/>
        <v>146.44835016000019</v>
      </c>
      <c r="AL197" s="377">
        <f t="shared" si="52"/>
        <v>448.70865011999985</v>
      </c>
      <c r="AM197" s="377">
        <f t="shared" si="55"/>
        <v>218.87376719000054</v>
      </c>
      <c r="AN197" s="348">
        <f t="shared" si="56"/>
        <v>247.46860894000008</v>
      </c>
      <c r="AO197" s="348"/>
      <c r="AP197" s="348"/>
      <c r="AQ197" s="348"/>
      <c r="AR197" s="222"/>
      <c r="AS197" s="222"/>
      <c r="AT197" s="222"/>
      <c r="AU197" s="222"/>
      <c r="AV197" s="222"/>
      <c r="AW197" s="222"/>
      <c r="AX197" s="222"/>
      <c r="AY197"/>
    </row>
    <row r="198" spans="2:51" s="78" customFormat="1" ht="15" customHeight="1" x14ac:dyDescent="0.25">
      <c r="B198" s="83" t="s">
        <v>170</v>
      </c>
      <c r="C198" s="83"/>
      <c r="D198" s="83"/>
      <c r="E198" s="83"/>
      <c r="F198" s="83"/>
      <c r="G198" s="83"/>
      <c r="H198" s="83"/>
      <c r="I198" s="83"/>
      <c r="J198" s="83"/>
      <c r="K198" s="83"/>
      <c r="L198" s="83"/>
      <c r="M198" s="83"/>
      <c r="N198" s="83"/>
      <c r="O198" s="83"/>
      <c r="P198" s="83"/>
      <c r="Q198" s="83"/>
      <c r="R198" s="83"/>
      <c r="S198" s="83"/>
      <c r="T198" s="349">
        <v>255.68366648999995</v>
      </c>
      <c r="U198" s="349">
        <v>282.28774637000004</v>
      </c>
      <c r="V198" s="349">
        <v>303.78251881000006</v>
      </c>
      <c r="W198" s="349">
        <v>310.64421715000003</v>
      </c>
      <c r="X198" s="349">
        <f t="shared" si="51"/>
        <v>403.6059651700001</v>
      </c>
      <c r="Y198" s="349"/>
      <c r="Z198" s="222"/>
      <c r="AA198" s="349">
        <v>78.085455290000013</v>
      </c>
      <c r="AB198" s="349">
        <v>198.23123948</v>
      </c>
      <c r="AC198" s="349">
        <v>314.18837866000001</v>
      </c>
      <c r="AD198" s="352">
        <v>403.6059651700001</v>
      </c>
      <c r="AE198" s="352">
        <v>117.68291075</v>
      </c>
      <c r="AF198" s="347"/>
      <c r="AG198" s="347"/>
      <c r="AH198" s="347"/>
      <c r="AI198" s="222"/>
      <c r="AJ198" s="377">
        <f t="shared" si="53"/>
        <v>78.085455290000013</v>
      </c>
      <c r="AK198" s="377">
        <f t="shared" si="54"/>
        <v>120.14578418999999</v>
      </c>
      <c r="AL198" s="377">
        <f t="shared" si="52"/>
        <v>115.95713918000001</v>
      </c>
      <c r="AM198" s="377">
        <f t="shared" si="55"/>
        <v>89.417586510000092</v>
      </c>
      <c r="AN198" s="348">
        <f t="shared" si="56"/>
        <v>117.68291075</v>
      </c>
      <c r="AO198" s="348"/>
      <c r="AP198" s="348"/>
      <c r="AQ198" s="348"/>
      <c r="AR198" s="222"/>
      <c r="AS198" s="222"/>
      <c r="AT198" s="222"/>
      <c r="AU198" s="222"/>
      <c r="AV198" s="222"/>
      <c r="AW198" s="222"/>
      <c r="AX198" s="222"/>
      <c r="AY198"/>
    </row>
    <row r="199" spans="2:51" s="78" customFormat="1" ht="15" customHeight="1" x14ac:dyDescent="0.25">
      <c r="B199" s="77" t="s">
        <v>95</v>
      </c>
      <c r="C199" s="77"/>
      <c r="D199" s="77"/>
      <c r="E199" s="77"/>
      <c r="F199" s="77"/>
      <c r="G199" s="77"/>
      <c r="H199" s="77"/>
      <c r="I199" s="77"/>
      <c r="J199" s="77"/>
      <c r="K199" s="77"/>
      <c r="L199" s="77"/>
      <c r="M199" s="77"/>
      <c r="N199" s="77"/>
      <c r="O199" s="77"/>
      <c r="P199" s="77"/>
      <c r="Q199" s="77"/>
      <c r="R199" s="77"/>
      <c r="S199" s="77"/>
      <c r="T199" s="348">
        <v>661.49776273999953</v>
      </c>
      <c r="U199" s="348">
        <v>1341.3291839800004</v>
      </c>
      <c r="V199" s="348">
        <v>1285.441982099999</v>
      </c>
      <c r="W199" s="348">
        <v>2442.2841625900037</v>
      </c>
      <c r="X199" s="348">
        <f t="shared" si="51"/>
        <v>2940.487789289999</v>
      </c>
      <c r="Y199" s="348"/>
      <c r="Z199" s="222"/>
      <c r="AA199" s="348">
        <v>764.68339249999849</v>
      </c>
      <c r="AB199" s="348">
        <v>1393.3024749100016</v>
      </c>
      <c r="AC199" s="348">
        <v>2224.3155241599989</v>
      </c>
      <c r="AD199" s="375">
        <v>2940.487789289999</v>
      </c>
      <c r="AE199" s="375">
        <v>810.42565499999967</v>
      </c>
      <c r="AF199" s="347"/>
      <c r="AG199" s="347"/>
      <c r="AH199" s="347"/>
      <c r="AI199" s="222"/>
      <c r="AJ199" s="348">
        <f t="shared" si="53"/>
        <v>764.68339249999849</v>
      </c>
      <c r="AK199" s="348">
        <f t="shared" si="54"/>
        <v>628.6190824100031</v>
      </c>
      <c r="AL199" s="348">
        <f t="shared" si="52"/>
        <v>831.01304924999727</v>
      </c>
      <c r="AM199" s="348">
        <f t="shared" si="55"/>
        <v>716.17226513000014</v>
      </c>
      <c r="AN199" s="348">
        <f t="shared" si="56"/>
        <v>810.42565499999967</v>
      </c>
      <c r="AO199" s="348"/>
      <c r="AP199" s="348"/>
      <c r="AQ199" s="348"/>
      <c r="AR199" s="222"/>
      <c r="AS199" s="222"/>
      <c r="AT199" s="222"/>
      <c r="AU199" s="222"/>
      <c r="AV199" s="222"/>
      <c r="AW199" s="222"/>
      <c r="AX199" s="222"/>
      <c r="AY199"/>
    </row>
    <row r="200" spans="2:51" s="78" customFormat="1" ht="15" customHeight="1" x14ac:dyDescent="0.25">
      <c r="B200" s="77"/>
      <c r="C200" s="77"/>
      <c r="D200" s="77"/>
      <c r="E200" s="77"/>
      <c r="F200" s="77"/>
      <c r="G200" s="77"/>
      <c r="H200" s="77"/>
      <c r="I200" s="77"/>
      <c r="J200" s="77"/>
      <c r="K200" s="77"/>
      <c r="L200" s="77"/>
      <c r="M200" s="77"/>
      <c r="N200" s="77"/>
      <c r="O200" s="77"/>
      <c r="P200" s="77"/>
      <c r="Q200" s="77"/>
      <c r="R200" s="77"/>
      <c r="S200" s="77"/>
      <c r="T200" s="348"/>
      <c r="U200" s="348"/>
      <c r="V200" s="348"/>
      <c r="W200" s="347"/>
      <c r="X200" s="347"/>
      <c r="Y200" s="347"/>
      <c r="Z200" s="222"/>
      <c r="AA200" s="348"/>
      <c r="AB200" s="348"/>
      <c r="AC200" s="348"/>
      <c r="AD200" s="348"/>
      <c r="AE200" s="348"/>
      <c r="AF200" s="348"/>
      <c r="AG200" s="348"/>
      <c r="AH200" s="348"/>
      <c r="AI200" s="222"/>
      <c r="AJ200" s="348"/>
      <c r="AK200" s="347"/>
      <c r="AL200" s="347"/>
      <c r="AM200" s="347"/>
      <c r="AN200" s="348"/>
      <c r="AO200" s="347"/>
      <c r="AP200" s="347"/>
      <c r="AQ200" s="347"/>
      <c r="AR200" s="222"/>
      <c r="AS200" s="222"/>
      <c r="AT200" s="222"/>
      <c r="AU200" s="222"/>
      <c r="AV200" s="222"/>
      <c r="AW200" s="222"/>
      <c r="AX200" s="222"/>
      <c r="AY200"/>
    </row>
    <row r="201" spans="2:51" s="78" customFormat="1" ht="15" customHeight="1" x14ac:dyDescent="0.25">
      <c r="B201" s="164" t="s">
        <v>119</v>
      </c>
      <c r="C201" s="172"/>
      <c r="D201" s="172"/>
      <c r="E201" s="172"/>
      <c r="F201" s="172"/>
      <c r="G201" s="172"/>
      <c r="H201" s="172"/>
      <c r="I201" s="172"/>
      <c r="J201" s="172"/>
      <c r="K201" s="172"/>
      <c r="L201" s="172"/>
      <c r="M201" s="172"/>
      <c r="N201" s="172"/>
      <c r="O201" s="172"/>
      <c r="P201" s="172"/>
      <c r="Q201" s="172"/>
      <c r="R201" s="172"/>
      <c r="S201" s="172"/>
      <c r="T201" s="227">
        <v>2018</v>
      </c>
      <c r="U201" s="227">
        <v>2019</v>
      </c>
      <c r="V201" s="227">
        <v>2020</v>
      </c>
      <c r="W201" s="227">
        <v>2021</v>
      </c>
      <c r="X201" s="228">
        <v>2022</v>
      </c>
      <c r="Y201" s="229">
        <v>2023</v>
      </c>
      <c r="Z201" s="222"/>
      <c r="AA201" s="230" t="s">
        <v>290</v>
      </c>
      <c r="AB201" s="230" t="s">
        <v>291</v>
      </c>
      <c r="AC201" s="230" t="s">
        <v>292</v>
      </c>
      <c r="AD201" s="230">
        <v>2022</v>
      </c>
      <c r="AE201" s="231" t="s">
        <v>320</v>
      </c>
      <c r="AF201" s="231" t="s">
        <v>321</v>
      </c>
      <c r="AG201" s="232" t="s">
        <v>322</v>
      </c>
      <c r="AH201" s="233">
        <v>2023</v>
      </c>
      <c r="AI201" s="222"/>
      <c r="AJ201" s="230" t="s">
        <v>290</v>
      </c>
      <c r="AK201" s="230" t="s">
        <v>293</v>
      </c>
      <c r="AL201" s="230" t="s">
        <v>294</v>
      </c>
      <c r="AM201" s="230" t="s">
        <v>295</v>
      </c>
      <c r="AN201" s="231" t="s">
        <v>320</v>
      </c>
      <c r="AO201" s="231" t="s">
        <v>325</v>
      </c>
      <c r="AP201" s="231" t="s">
        <v>323</v>
      </c>
      <c r="AQ201" s="231" t="s">
        <v>324</v>
      </c>
      <c r="AR201" s="222"/>
      <c r="AS201" s="222"/>
      <c r="AT201" s="222"/>
      <c r="AU201" s="222"/>
      <c r="AV201" s="222"/>
      <c r="AW201" s="222"/>
      <c r="AX201" s="222"/>
      <c r="AY201"/>
    </row>
    <row r="202" spans="2:51" s="78" customFormat="1" ht="15" customHeight="1" x14ac:dyDescent="0.25">
      <c r="B202" s="89" t="s">
        <v>120</v>
      </c>
      <c r="C202" s="89"/>
      <c r="D202" s="89"/>
      <c r="E202" s="89"/>
      <c r="F202" s="89"/>
      <c r="G202" s="89"/>
      <c r="H202" s="89"/>
      <c r="I202" s="89"/>
      <c r="J202" s="89"/>
      <c r="K202" s="89"/>
      <c r="L202" s="89"/>
      <c r="M202" s="89"/>
      <c r="N202" s="89"/>
      <c r="O202" s="89"/>
      <c r="P202" s="89"/>
      <c r="Q202" s="89"/>
      <c r="R202" s="89"/>
      <c r="S202" s="89"/>
      <c r="T202" s="348">
        <v>434.46997201355873</v>
      </c>
      <c r="U202" s="348">
        <v>566.68493635910374</v>
      </c>
      <c r="V202" s="348">
        <v>445.69499835799922</v>
      </c>
      <c r="W202" s="348">
        <v>542.92719822999959</v>
      </c>
      <c r="X202" s="348">
        <f t="shared" ref="X202:X213" si="57">AD202</f>
        <v>845.8259852931169</v>
      </c>
      <c r="Y202" s="348"/>
      <c r="Z202" s="253"/>
      <c r="AA202" s="348">
        <v>193.08392385100021</v>
      </c>
      <c r="AB202" s="375">
        <v>395.90122968046518</v>
      </c>
      <c r="AC202" s="375">
        <v>635.9087228004031</v>
      </c>
      <c r="AD202" s="375">
        <v>845.8259852931169</v>
      </c>
      <c r="AE202" s="375">
        <v>225.05863896981296</v>
      </c>
      <c r="AF202" s="347"/>
      <c r="AG202" s="347"/>
      <c r="AH202" s="347"/>
      <c r="AI202" s="348"/>
      <c r="AJ202" s="348">
        <f t="shared" ref="AJ202:AJ213" si="58">AA202</f>
        <v>193.08392385100021</v>
      </c>
      <c r="AK202" s="348">
        <f t="shared" ref="AK202:AK213" si="59">AB202-AA202</f>
        <v>202.81730582946497</v>
      </c>
      <c r="AL202" s="348">
        <f t="shared" ref="AL202:AL213" si="60">AC202-AB202</f>
        <v>240.00749311993792</v>
      </c>
      <c r="AM202" s="348">
        <f t="shared" ref="AM202:AM213" si="61">AD202-AC202</f>
        <v>209.9172624927138</v>
      </c>
      <c r="AN202" s="348">
        <f t="shared" ref="AN202:AN213" si="62">AE202</f>
        <v>225.05863896981296</v>
      </c>
      <c r="AO202" s="348"/>
      <c r="AP202" s="348"/>
      <c r="AQ202" s="348"/>
      <c r="AR202" s="222"/>
      <c r="AS202" s="222"/>
      <c r="AT202" s="222"/>
      <c r="AU202" s="222"/>
      <c r="AV202" s="222"/>
      <c r="AW202" s="222"/>
      <c r="AX202" s="222"/>
      <c r="AY202"/>
    </row>
    <row r="203" spans="2:51" s="78" customFormat="1" ht="15" customHeight="1" x14ac:dyDescent="0.25">
      <c r="B203" s="109" t="s">
        <v>141</v>
      </c>
      <c r="C203" s="109"/>
      <c r="D203" s="109"/>
      <c r="E203" s="109"/>
      <c r="F203" s="109"/>
      <c r="G203" s="109"/>
      <c r="H203" s="109"/>
      <c r="I203" s="109"/>
      <c r="J203" s="109"/>
      <c r="K203" s="109"/>
      <c r="L203" s="109"/>
      <c r="M203" s="109"/>
      <c r="N203" s="109"/>
      <c r="O203" s="109"/>
      <c r="P203" s="109"/>
      <c r="Q203" s="109"/>
      <c r="R203" s="109"/>
      <c r="S203" s="109"/>
      <c r="T203" s="379">
        <v>425.83611525744249</v>
      </c>
      <c r="U203" s="379">
        <v>510.92558404976609</v>
      </c>
      <c r="V203" s="349">
        <v>379.38402424094784</v>
      </c>
      <c r="W203" s="349">
        <v>434.2391032419996</v>
      </c>
      <c r="X203" s="379">
        <f t="shared" si="57"/>
        <v>648.05120114987585</v>
      </c>
      <c r="Y203" s="379"/>
      <c r="Z203" s="253"/>
      <c r="AA203" s="349">
        <v>164.28329760200018</v>
      </c>
      <c r="AB203" s="352">
        <v>332.4923489546232</v>
      </c>
      <c r="AC203" s="352">
        <v>483.37516161106873</v>
      </c>
      <c r="AD203" s="352">
        <v>648.05120114987585</v>
      </c>
      <c r="AE203" s="352">
        <v>176.24156404544692</v>
      </c>
      <c r="AF203" s="347"/>
      <c r="AG203" s="347"/>
      <c r="AH203" s="347"/>
      <c r="AI203" s="349"/>
      <c r="AJ203" s="377">
        <f t="shared" si="58"/>
        <v>164.28329760200018</v>
      </c>
      <c r="AK203" s="377">
        <f t="shared" si="59"/>
        <v>168.20905135262302</v>
      </c>
      <c r="AL203" s="377">
        <f t="shared" si="60"/>
        <v>150.88281265644554</v>
      </c>
      <c r="AM203" s="377">
        <f t="shared" si="61"/>
        <v>164.67603953880712</v>
      </c>
      <c r="AN203" s="377">
        <f t="shared" si="62"/>
        <v>176.24156404544692</v>
      </c>
      <c r="AO203" s="377"/>
      <c r="AP203" s="377"/>
      <c r="AQ203" s="377"/>
      <c r="AR203" s="222"/>
      <c r="AS203" s="222"/>
      <c r="AT203" s="222"/>
      <c r="AU203" s="222"/>
      <c r="AV203" s="222"/>
      <c r="AW203" s="222"/>
      <c r="AX203" s="222"/>
      <c r="AY203"/>
    </row>
    <row r="204" spans="2:51" s="78" customFormat="1" ht="15" customHeight="1" x14ac:dyDescent="0.25">
      <c r="B204" s="109" t="s">
        <v>142</v>
      </c>
      <c r="C204" s="109"/>
      <c r="D204" s="109"/>
      <c r="E204" s="109"/>
      <c r="F204" s="109"/>
      <c r="G204" s="109"/>
      <c r="H204" s="109"/>
      <c r="I204" s="109"/>
      <c r="J204" s="109"/>
      <c r="K204" s="109"/>
      <c r="L204" s="109"/>
      <c r="M204" s="109"/>
      <c r="N204" s="109"/>
      <c r="O204" s="109"/>
      <c r="P204" s="109"/>
      <c r="Q204" s="109"/>
      <c r="R204" s="109"/>
      <c r="S204" s="109"/>
      <c r="T204" s="379">
        <v>8.6338330831438661</v>
      </c>
      <c r="U204" s="379">
        <v>55.759352309337558</v>
      </c>
      <c r="V204" s="349">
        <v>66.518680622334273</v>
      </c>
      <c r="W204" s="349">
        <v>108.68809498799996</v>
      </c>
      <c r="X204" s="379">
        <f t="shared" si="57"/>
        <v>197.77478414324705</v>
      </c>
      <c r="Y204" s="379"/>
      <c r="Z204" s="222"/>
      <c r="AA204" s="349">
        <v>28.800626419</v>
      </c>
      <c r="AB204" s="352">
        <v>63.408880725841989</v>
      </c>
      <c r="AC204" s="352">
        <v>152.53356118932803</v>
      </c>
      <c r="AD204" s="352">
        <v>197.77478414324705</v>
      </c>
      <c r="AE204" s="352">
        <v>48.817074926158014</v>
      </c>
      <c r="AF204" s="347"/>
      <c r="AG204" s="347"/>
      <c r="AH204" s="347"/>
      <c r="AI204" s="349"/>
      <c r="AJ204" s="377">
        <f t="shared" si="58"/>
        <v>28.800626419</v>
      </c>
      <c r="AK204" s="377">
        <f t="shared" si="59"/>
        <v>34.608254306841985</v>
      </c>
      <c r="AL204" s="377">
        <f t="shared" si="60"/>
        <v>89.124680463486044</v>
      </c>
      <c r="AM204" s="377">
        <f t="shared" si="61"/>
        <v>45.241222953919021</v>
      </c>
      <c r="AN204" s="377">
        <f t="shared" si="62"/>
        <v>48.817074926158014</v>
      </c>
      <c r="AO204" s="377"/>
      <c r="AP204" s="377"/>
      <c r="AQ204" s="377"/>
      <c r="AR204" s="222"/>
      <c r="AS204" s="222"/>
      <c r="AT204" s="222"/>
      <c r="AU204" s="222"/>
      <c r="AV204" s="222"/>
      <c r="AW204" s="222"/>
      <c r="AX204" s="222"/>
      <c r="AY204"/>
    </row>
    <row r="205" spans="2:51" s="78" customFormat="1" ht="15" customHeight="1" x14ac:dyDescent="0.25">
      <c r="B205" s="90" t="s">
        <v>166</v>
      </c>
      <c r="C205" s="90"/>
      <c r="D205" s="90"/>
      <c r="E205" s="90"/>
      <c r="F205" s="90"/>
      <c r="G205" s="90"/>
      <c r="H205" s="90"/>
      <c r="I205" s="90"/>
      <c r="J205" s="90"/>
      <c r="K205" s="90"/>
      <c r="L205" s="90"/>
      <c r="M205" s="90"/>
      <c r="N205" s="90"/>
      <c r="O205" s="90"/>
      <c r="P205" s="90"/>
      <c r="Q205" s="90"/>
      <c r="R205" s="90"/>
      <c r="S205" s="90"/>
      <c r="T205" s="377">
        <v>184.29190372971934</v>
      </c>
      <c r="U205" s="377">
        <v>159.81776920969534</v>
      </c>
      <c r="V205" s="349">
        <v>133.86831902700001</v>
      </c>
      <c r="W205" s="349">
        <v>126.57021862000003</v>
      </c>
      <c r="X205" s="377">
        <f t="shared" si="57"/>
        <v>176.53236095343593</v>
      </c>
      <c r="Y205" s="377"/>
      <c r="Z205" s="222"/>
      <c r="AA205" s="349">
        <v>36.027234012000001</v>
      </c>
      <c r="AB205" s="352">
        <v>83.656178648121994</v>
      </c>
      <c r="AC205" s="352">
        <v>129.101562296764</v>
      </c>
      <c r="AD205" s="352">
        <v>176.53236095343593</v>
      </c>
      <c r="AE205" s="352">
        <v>44.218309150284</v>
      </c>
      <c r="AF205" s="347"/>
      <c r="AG205" s="347"/>
      <c r="AH205" s="347"/>
      <c r="AI205" s="349"/>
      <c r="AJ205" s="349">
        <f t="shared" si="58"/>
        <v>36.027234012000001</v>
      </c>
      <c r="AK205" s="349">
        <f t="shared" si="59"/>
        <v>47.628944636121993</v>
      </c>
      <c r="AL205" s="349">
        <f t="shared" si="60"/>
        <v>45.445383648642007</v>
      </c>
      <c r="AM205" s="349">
        <f t="shared" si="61"/>
        <v>47.430798656671925</v>
      </c>
      <c r="AN205" s="349">
        <f t="shared" si="62"/>
        <v>44.218309150284</v>
      </c>
      <c r="AO205" s="349"/>
      <c r="AP205" s="349"/>
      <c r="AQ205" s="349"/>
      <c r="AR205" s="222"/>
      <c r="AS205" s="222"/>
      <c r="AT205" s="222"/>
      <c r="AU205" s="222"/>
      <c r="AV205" s="222"/>
      <c r="AW205" s="222"/>
      <c r="AX205" s="222"/>
      <c r="AY205"/>
    </row>
    <row r="206" spans="2:51" s="78" customFormat="1" ht="15" customHeight="1" x14ac:dyDescent="0.25">
      <c r="B206" s="90" t="s">
        <v>167</v>
      </c>
      <c r="C206" s="90"/>
      <c r="D206" s="90"/>
      <c r="E206" s="90"/>
      <c r="F206" s="90"/>
      <c r="G206" s="90"/>
      <c r="H206" s="90"/>
      <c r="I206" s="90"/>
      <c r="J206" s="90"/>
      <c r="K206" s="90"/>
      <c r="L206" s="90"/>
      <c r="M206" s="90"/>
      <c r="N206" s="90"/>
      <c r="O206" s="90"/>
      <c r="P206" s="90"/>
      <c r="Q206" s="90"/>
      <c r="R206" s="90"/>
      <c r="S206" s="90"/>
      <c r="T206" s="377">
        <v>44.317474541302467</v>
      </c>
      <c r="U206" s="377">
        <v>47.254298570171748</v>
      </c>
      <c r="V206" s="349">
        <v>41.959564431999986</v>
      </c>
      <c r="W206" s="349">
        <v>-10.949123147000002</v>
      </c>
      <c r="X206" s="377">
        <f t="shared" si="57"/>
        <v>54.559659466418005</v>
      </c>
      <c r="Y206" s="377"/>
      <c r="Z206" s="222"/>
      <c r="AA206" s="349">
        <v>13.473623795999998</v>
      </c>
      <c r="AB206" s="352">
        <v>25.816437934761993</v>
      </c>
      <c r="AC206" s="352">
        <v>42.142249959499999</v>
      </c>
      <c r="AD206" s="352">
        <v>54.559659466418005</v>
      </c>
      <c r="AE206" s="352">
        <v>14.364920232989</v>
      </c>
      <c r="AF206" s="347"/>
      <c r="AG206" s="347"/>
      <c r="AH206" s="347"/>
      <c r="AI206" s="349"/>
      <c r="AJ206" s="349">
        <f t="shared" si="58"/>
        <v>13.473623795999998</v>
      </c>
      <c r="AK206" s="349">
        <f t="shared" si="59"/>
        <v>12.342814138761995</v>
      </c>
      <c r="AL206" s="349">
        <f t="shared" si="60"/>
        <v>16.325812024738006</v>
      </c>
      <c r="AM206" s="349">
        <f t="shared" si="61"/>
        <v>12.417409506918005</v>
      </c>
      <c r="AN206" s="349">
        <f t="shared" si="62"/>
        <v>14.364920232989</v>
      </c>
      <c r="AO206" s="349"/>
      <c r="AP206" s="349"/>
      <c r="AQ206" s="349"/>
      <c r="AR206" s="380"/>
      <c r="AS206" s="222"/>
      <c r="AT206" s="222"/>
      <c r="AU206" s="222"/>
      <c r="AV206" s="222"/>
      <c r="AW206" s="222"/>
      <c r="AX206" s="222"/>
      <c r="AY206"/>
    </row>
    <row r="207" spans="2:51" s="78" customFormat="1" ht="15" customHeight="1" x14ac:dyDescent="0.25">
      <c r="B207" s="89" t="s">
        <v>168</v>
      </c>
      <c r="C207" s="89"/>
      <c r="D207" s="89"/>
      <c r="E207" s="89"/>
      <c r="F207" s="89"/>
      <c r="G207" s="89"/>
      <c r="H207" s="89"/>
      <c r="I207" s="89"/>
      <c r="J207" s="89"/>
      <c r="K207" s="89"/>
      <c r="L207" s="89"/>
      <c r="M207" s="89"/>
      <c r="N207" s="89"/>
      <c r="O207" s="89"/>
      <c r="P207" s="89"/>
      <c r="Q207" s="89"/>
      <c r="R207" s="89"/>
      <c r="S207" s="89"/>
      <c r="T207" s="375">
        <f>+T205+T206</f>
        <v>228.6093782710218</v>
      </c>
      <c r="U207" s="375">
        <f>+U205+U206</f>
        <v>207.0720677798671</v>
      </c>
      <c r="V207" s="348">
        <f>+V205+V206</f>
        <v>175.82788345899999</v>
      </c>
      <c r="W207" s="348">
        <f>+W205+W206</f>
        <v>115.62109547300003</v>
      </c>
      <c r="X207" s="375">
        <f t="shared" si="57"/>
        <v>231.09202041985392</v>
      </c>
      <c r="Y207" s="375"/>
      <c r="Z207" s="222"/>
      <c r="AA207" s="348">
        <f>+AA205+AA206</f>
        <v>49.500857807999999</v>
      </c>
      <c r="AB207" s="375">
        <f>+AB205+AB206</f>
        <v>109.47261658288399</v>
      </c>
      <c r="AC207" s="375">
        <f>+AC205+AC206</f>
        <v>171.24381225626399</v>
      </c>
      <c r="AD207" s="375">
        <f>+AD205+AD206</f>
        <v>231.09202041985392</v>
      </c>
      <c r="AE207" s="375">
        <f>+AE205+AE206</f>
        <v>58.583229383273</v>
      </c>
      <c r="AF207" s="347"/>
      <c r="AG207" s="347"/>
      <c r="AH207" s="347"/>
      <c r="AI207" s="348"/>
      <c r="AJ207" s="348">
        <f t="shared" si="58"/>
        <v>49.500857807999999</v>
      </c>
      <c r="AK207" s="348">
        <f t="shared" si="59"/>
        <v>59.971758774883988</v>
      </c>
      <c r="AL207" s="348">
        <f t="shared" si="60"/>
        <v>61.771195673380006</v>
      </c>
      <c r="AM207" s="348">
        <f t="shared" si="61"/>
        <v>59.848208163589931</v>
      </c>
      <c r="AN207" s="348">
        <f t="shared" si="62"/>
        <v>58.583229383273</v>
      </c>
      <c r="AO207" s="348"/>
      <c r="AP207" s="348"/>
      <c r="AQ207" s="348"/>
      <c r="AR207" s="222"/>
      <c r="AS207" s="222"/>
      <c r="AT207" s="222"/>
      <c r="AU207" s="222"/>
      <c r="AV207" s="222"/>
      <c r="AW207" s="222"/>
      <c r="AX207" s="222"/>
      <c r="AY207"/>
    </row>
    <row r="208" spans="2:51" s="78" customFormat="1" ht="15" customHeight="1" x14ac:dyDescent="0.25">
      <c r="B208" s="85" t="s">
        <v>169</v>
      </c>
      <c r="C208" s="85"/>
      <c r="D208" s="85"/>
      <c r="E208" s="85"/>
      <c r="F208" s="85"/>
      <c r="G208" s="85"/>
      <c r="H208" s="85"/>
      <c r="I208" s="85"/>
      <c r="J208" s="85"/>
      <c r="K208" s="85"/>
      <c r="L208" s="85"/>
      <c r="M208" s="85"/>
      <c r="N208" s="85"/>
      <c r="O208" s="85"/>
      <c r="P208" s="85"/>
      <c r="Q208" s="85"/>
      <c r="R208" s="85"/>
      <c r="S208" s="85"/>
      <c r="T208" s="377">
        <v>0</v>
      </c>
      <c r="U208" s="377">
        <v>5.5595331444438774</v>
      </c>
      <c r="V208" s="349">
        <v>0</v>
      </c>
      <c r="W208" s="349">
        <v>0</v>
      </c>
      <c r="X208" s="377">
        <f t="shared" si="57"/>
        <v>0</v>
      </c>
      <c r="Y208" s="377"/>
      <c r="Z208" s="222"/>
      <c r="AA208" s="349">
        <v>0</v>
      </c>
      <c r="AB208" s="352">
        <v>0</v>
      </c>
      <c r="AC208" s="352">
        <v>0</v>
      </c>
      <c r="AD208" s="352">
        <v>0</v>
      </c>
      <c r="AE208" s="352">
        <v>0</v>
      </c>
      <c r="AF208" s="347"/>
      <c r="AG208" s="347"/>
      <c r="AH208" s="347"/>
      <c r="AI208" s="349"/>
      <c r="AJ208" s="350">
        <f t="shared" si="58"/>
        <v>0</v>
      </c>
      <c r="AK208" s="350">
        <f t="shared" si="59"/>
        <v>0</v>
      </c>
      <c r="AL208" s="350">
        <f t="shared" si="60"/>
        <v>0</v>
      </c>
      <c r="AM208" s="350">
        <f t="shared" si="61"/>
        <v>0</v>
      </c>
      <c r="AN208" s="350">
        <f t="shared" si="62"/>
        <v>0</v>
      </c>
      <c r="AO208" s="350"/>
      <c r="AP208" s="350"/>
      <c r="AQ208" s="350"/>
      <c r="AR208" s="222"/>
      <c r="AS208" s="222"/>
      <c r="AT208" s="222"/>
      <c r="AU208" s="222"/>
      <c r="AV208" s="222"/>
      <c r="AW208" s="222"/>
      <c r="AX208" s="222"/>
      <c r="AY208"/>
    </row>
    <row r="209" spans="2:51" s="78" customFormat="1" ht="15" customHeight="1" x14ac:dyDescent="0.25">
      <c r="B209" s="77" t="s">
        <v>90</v>
      </c>
      <c r="C209" s="77"/>
      <c r="D209" s="77"/>
      <c r="E209" s="77"/>
      <c r="F209" s="77"/>
      <c r="G209" s="77"/>
      <c r="H209" s="77"/>
      <c r="I209" s="77"/>
      <c r="J209" s="77"/>
      <c r="K209" s="77"/>
      <c r="L209" s="77"/>
      <c r="M209" s="77"/>
      <c r="N209" s="77"/>
      <c r="O209" s="77"/>
      <c r="P209" s="77"/>
      <c r="Q209" s="77"/>
      <c r="R209" s="77"/>
      <c r="S209" s="77"/>
      <c r="T209" s="348">
        <v>205.86059374253691</v>
      </c>
      <c r="U209" s="348">
        <v>365.17240172368054</v>
      </c>
      <c r="V209" s="348">
        <v>269.61742201450289</v>
      </c>
      <c r="W209" s="348">
        <v>427.30610275699991</v>
      </c>
      <c r="X209" s="348">
        <f t="shared" si="57"/>
        <v>614.73396487510718</v>
      </c>
      <c r="Y209" s="348"/>
      <c r="Z209" s="222"/>
      <c r="AA209" s="348">
        <v>143.58306621300022</v>
      </c>
      <c r="AB209" s="375">
        <v>286.42861309758166</v>
      </c>
      <c r="AC209" s="375">
        <v>464.66491054413234</v>
      </c>
      <c r="AD209" s="375">
        <v>614.73396487510718</v>
      </c>
      <c r="AE209" s="375">
        <v>166.47540958833213</v>
      </c>
      <c r="AF209" s="347"/>
      <c r="AG209" s="347"/>
      <c r="AH209" s="347"/>
      <c r="AI209" s="348"/>
      <c r="AJ209" s="348">
        <f t="shared" si="58"/>
        <v>143.58306621300022</v>
      </c>
      <c r="AK209" s="348">
        <f t="shared" si="59"/>
        <v>142.84554688458144</v>
      </c>
      <c r="AL209" s="348">
        <f t="shared" si="60"/>
        <v>178.23629744655068</v>
      </c>
      <c r="AM209" s="348">
        <f t="shared" si="61"/>
        <v>150.06905433097484</v>
      </c>
      <c r="AN209" s="348">
        <f t="shared" si="62"/>
        <v>166.47540958833213</v>
      </c>
      <c r="AO209" s="348"/>
      <c r="AP209" s="348"/>
      <c r="AQ209" s="348"/>
      <c r="AR209" s="222"/>
      <c r="AS209" s="222"/>
      <c r="AT209" s="222"/>
      <c r="AU209" s="222"/>
      <c r="AV209" s="222"/>
      <c r="AW209" s="222"/>
      <c r="AX209" s="222"/>
      <c r="AY209"/>
    </row>
    <row r="210" spans="2:51" s="78" customFormat="1" ht="15" customHeight="1" x14ac:dyDescent="0.25">
      <c r="B210" s="109" t="s">
        <v>141</v>
      </c>
      <c r="C210" s="109"/>
      <c r="D210" s="109"/>
      <c r="E210" s="109"/>
      <c r="F210" s="109"/>
      <c r="G210" s="109"/>
      <c r="H210" s="109"/>
      <c r="I210" s="109"/>
      <c r="J210" s="109"/>
      <c r="K210" s="109"/>
      <c r="L210" s="109"/>
      <c r="M210" s="109"/>
      <c r="N210" s="109"/>
      <c r="O210" s="109"/>
      <c r="P210" s="109"/>
      <c r="Q210" s="109"/>
      <c r="R210" s="109"/>
      <c r="S210" s="109"/>
      <c r="T210" s="377">
        <v>199.16847786334878</v>
      </c>
      <c r="U210" s="377">
        <v>313.30332813512592</v>
      </c>
      <c r="V210" s="349">
        <v>206.76490834686101</v>
      </c>
      <c r="W210" s="349">
        <v>277.25936498599992</v>
      </c>
      <c r="X210" s="377">
        <f t="shared" si="57"/>
        <v>436.36291479040204</v>
      </c>
      <c r="Y210" s="377"/>
      <c r="Z210" s="222"/>
      <c r="AA210" s="349">
        <v>116.95573334800021</v>
      </c>
      <c r="AB210" s="352">
        <v>231.94462512931167</v>
      </c>
      <c r="AC210" s="352">
        <v>327.11485930934742</v>
      </c>
      <c r="AD210" s="352">
        <v>436.36291479040204</v>
      </c>
      <c r="AE210" s="352">
        <v>122.08681157959606</v>
      </c>
      <c r="AF210" s="347"/>
      <c r="AG210" s="347"/>
      <c r="AH210" s="347"/>
      <c r="AI210" s="349"/>
      <c r="AJ210" s="377">
        <f t="shared" si="58"/>
        <v>116.95573334800021</v>
      </c>
      <c r="AK210" s="377">
        <f t="shared" si="59"/>
        <v>114.98889178131147</v>
      </c>
      <c r="AL210" s="377">
        <f t="shared" si="60"/>
        <v>95.170234180035749</v>
      </c>
      <c r="AM210" s="377">
        <f t="shared" si="61"/>
        <v>109.24805548105462</v>
      </c>
      <c r="AN210" s="377">
        <f t="shared" si="62"/>
        <v>122.08681157959606</v>
      </c>
      <c r="AO210" s="377"/>
      <c r="AP210" s="377"/>
      <c r="AQ210" s="377"/>
      <c r="AR210" s="222"/>
      <c r="AS210" s="222"/>
      <c r="AT210" s="222"/>
      <c r="AU210" s="222"/>
      <c r="AV210" s="222"/>
      <c r="AW210" s="222"/>
      <c r="AX210" s="222"/>
      <c r="AY210"/>
    </row>
    <row r="211" spans="2:51" s="78" customFormat="1" ht="15" customHeight="1" x14ac:dyDescent="0.25">
      <c r="B211" s="109" t="s">
        <v>142</v>
      </c>
      <c r="C211" s="109"/>
      <c r="D211" s="109"/>
      <c r="E211" s="109"/>
      <c r="F211" s="109"/>
      <c r="G211" s="109"/>
      <c r="H211" s="109"/>
      <c r="I211" s="109"/>
      <c r="J211" s="109"/>
      <c r="K211" s="109"/>
      <c r="L211" s="109"/>
      <c r="M211" s="109"/>
      <c r="N211" s="109"/>
      <c r="O211" s="109"/>
      <c r="P211" s="109"/>
      <c r="Q211" s="109"/>
      <c r="R211" s="109"/>
      <c r="S211" s="109"/>
      <c r="T211" s="377">
        <v>6.6921158791881146</v>
      </c>
      <c r="U211" s="377">
        <v>51.869073588554585</v>
      </c>
      <c r="V211" s="349">
        <v>62.85251366764188</v>
      </c>
      <c r="W211" s="349">
        <v>150.04673777099998</v>
      </c>
      <c r="X211" s="377">
        <f t="shared" si="57"/>
        <v>178.37105008470508</v>
      </c>
      <c r="Y211" s="377"/>
      <c r="Z211" s="222"/>
      <c r="AA211" s="349">
        <v>26.627332865000014</v>
      </c>
      <c r="AB211" s="352">
        <v>54.483987968270007</v>
      </c>
      <c r="AC211" s="352">
        <v>137.55005123478489</v>
      </c>
      <c r="AD211" s="352">
        <v>178.37105008470508</v>
      </c>
      <c r="AE211" s="352">
        <v>44.388598008736068</v>
      </c>
      <c r="AF211" s="347"/>
      <c r="AG211" s="347"/>
      <c r="AH211" s="347"/>
      <c r="AI211" s="349"/>
      <c r="AJ211" s="377">
        <f t="shared" si="58"/>
        <v>26.627332865000014</v>
      </c>
      <c r="AK211" s="377">
        <f t="shared" si="59"/>
        <v>27.856655103269993</v>
      </c>
      <c r="AL211" s="377">
        <f t="shared" si="60"/>
        <v>83.066063266514874</v>
      </c>
      <c r="AM211" s="377">
        <f t="shared" si="61"/>
        <v>40.820998849920187</v>
      </c>
      <c r="AN211" s="377">
        <f t="shared" si="62"/>
        <v>44.388598008736068</v>
      </c>
      <c r="AO211" s="377"/>
      <c r="AP211" s="377"/>
      <c r="AQ211" s="377"/>
      <c r="AR211" s="222"/>
      <c r="AS211" s="222"/>
      <c r="AT211" s="222"/>
      <c r="AU211" s="222"/>
      <c r="AV211" s="222"/>
      <c r="AW211" s="222"/>
      <c r="AX211" s="222"/>
      <c r="AY211"/>
    </row>
    <row r="212" spans="2:51" s="78" customFormat="1" ht="15" customHeight="1" x14ac:dyDescent="0.25">
      <c r="B212" s="83" t="s">
        <v>170</v>
      </c>
      <c r="C212" s="83"/>
      <c r="D212" s="83"/>
      <c r="E212" s="83"/>
      <c r="F212" s="83"/>
      <c r="G212" s="83"/>
      <c r="H212" s="83"/>
      <c r="I212" s="83"/>
      <c r="J212" s="83"/>
      <c r="K212" s="83"/>
      <c r="L212" s="83"/>
      <c r="M212" s="83"/>
      <c r="N212" s="83"/>
      <c r="O212" s="83"/>
      <c r="P212" s="83"/>
      <c r="Q212" s="83"/>
      <c r="R212" s="83"/>
      <c r="S212" s="83"/>
      <c r="T212" s="377">
        <v>62.443481203653739</v>
      </c>
      <c r="U212" s="377">
        <v>67.006268525227654</v>
      </c>
      <c r="V212" s="349">
        <v>72.882380488455226</v>
      </c>
      <c r="W212" s="349">
        <v>69.488573286828</v>
      </c>
      <c r="X212" s="377">
        <f t="shared" si="57"/>
        <v>95.015139690827993</v>
      </c>
      <c r="Y212" s="377"/>
      <c r="Z212" s="222"/>
      <c r="AA212" s="349">
        <v>18.503953244725004</v>
      </c>
      <c r="AB212" s="352">
        <v>46.083679710637</v>
      </c>
      <c r="AC212" s="352">
        <v>73.126478762960005</v>
      </c>
      <c r="AD212" s="352">
        <v>95.015139690827993</v>
      </c>
      <c r="AE212" s="352">
        <v>26.312620942254998</v>
      </c>
      <c r="AF212" s="347"/>
      <c r="AG212" s="347"/>
      <c r="AH212" s="347"/>
      <c r="AI212" s="349"/>
      <c r="AJ212" s="349">
        <f t="shared" si="58"/>
        <v>18.503953244725004</v>
      </c>
      <c r="AK212" s="349">
        <f t="shared" si="59"/>
        <v>27.579726465911996</v>
      </c>
      <c r="AL212" s="349">
        <f t="shared" si="60"/>
        <v>27.042799052323005</v>
      </c>
      <c r="AM212" s="349">
        <f t="shared" si="61"/>
        <v>21.888660927867988</v>
      </c>
      <c r="AN212" s="349">
        <f t="shared" si="62"/>
        <v>26.312620942254998</v>
      </c>
      <c r="AO212" s="349"/>
      <c r="AP212" s="349"/>
      <c r="AQ212" s="349"/>
      <c r="AR212" s="222"/>
      <c r="AS212" s="222"/>
      <c r="AT212" s="222"/>
      <c r="AU212" s="222"/>
      <c r="AV212" s="222"/>
      <c r="AW212" s="222"/>
      <c r="AX212" s="222"/>
      <c r="AY212"/>
    </row>
    <row r="213" spans="2:51" s="78" customFormat="1" ht="15" customHeight="1" x14ac:dyDescent="0.25">
      <c r="B213" s="77" t="s">
        <v>95</v>
      </c>
      <c r="C213" s="77"/>
      <c r="D213" s="77"/>
      <c r="E213" s="77"/>
      <c r="F213" s="77"/>
      <c r="G213" s="77"/>
      <c r="H213" s="77"/>
      <c r="I213" s="77"/>
      <c r="J213" s="77"/>
      <c r="K213" s="77"/>
      <c r="L213" s="77"/>
      <c r="M213" s="77"/>
      <c r="N213" s="77"/>
      <c r="O213" s="77"/>
      <c r="P213" s="77"/>
      <c r="Q213" s="77"/>
      <c r="R213" s="77"/>
      <c r="S213" s="77"/>
      <c r="T213" s="348">
        <v>143.41711253888317</v>
      </c>
      <c r="U213" s="348">
        <v>298.16613319845288</v>
      </c>
      <c r="V213" s="348">
        <v>196.7350415260477</v>
      </c>
      <c r="W213" s="375">
        <v>357.40112347442704</v>
      </c>
      <c r="X213" s="348">
        <f t="shared" si="57"/>
        <v>519.71882518427856</v>
      </c>
      <c r="Y213" s="348"/>
      <c r="Z213" s="253"/>
      <c r="AA213" s="375">
        <v>125.07911296846208</v>
      </c>
      <c r="AB213" s="375">
        <v>240.34493338694688</v>
      </c>
      <c r="AC213" s="375">
        <v>391.53843178117262</v>
      </c>
      <c r="AD213" s="375">
        <v>519.71882518427856</v>
      </c>
      <c r="AE213" s="375">
        <v>140.1627886460731</v>
      </c>
      <c r="AF213" s="347"/>
      <c r="AG213" s="347"/>
      <c r="AH213" s="347"/>
      <c r="AI213" s="348"/>
      <c r="AJ213" s="348">
        <f t="shared" si="58"/>
        <v>125.07911296846208</v>
      </c>
      <c r="AK213" s="348">
        <f t="shared" si="59"/>
        <v>115.26582041848479</v>
      </c>
      <c r="AL213" s="348">
        <f t="shared" si="60"/>
        <v>151.19349839422574</v>
      </c>
      <c r="AM213" s="348">
        <f t="shared" si="61"/>
        <v>128.18039340310594</v>
      </c>
      <c r="AN213" s="348">
        <f t="shared" si="62"/>
        <v>140.1627886460731</v>
      </c>
      <c r="AO213" s="348"/>
      <c r="AP213" s="348"/>
      <c r="AQ213" s="348"/>
      <c r="AR213" s="222"/>
      <c r="AS213" s="222"/>
      <c r="AT213" s="222"/>
      <c r="AU213" s="222"/>
      <c r="AV213" s="222"/>
      <c r="AW213" s="222"/>
      <c r="AX213" s="222"/>
      <c r="AY213"/>
    </row>
    <row r="214" spans="2:51" s="78" customFormat="1" ht="15" customHeight="1" x14ac:dyDescent="0.25">
      <c r="T214" s="347"/>
      <c r="U214" s="347"/>
      <c r="V214" s="347"/>
      <c r="W214" s="347"/>
      <c r="X214" s="347"/>
      <c r="Y214" s="347"/>
      <c r="Z214" s="222"/>
      <c r="AA214" s="347"/>
      <c r="AB214" s="347"/>
      <c r="AC214" s="347"/>
      <c r="AD214" s="347"/>
      <c r="AE214" s="347"/>
      <c r="AF214" s="347"/>
      <c r="AG214" s="347"/>
      <c r="AH214" s="347"/>
      <c r="AI214" s="222"/>
      <c r="AJ214" s="347"/>
      <c r="AK214" s="347"/>
      <c r="AL214" s="347"/>
      <c r="AM214" s="347"/>
      <c r="AN214" s="347"/>
      <c r="AO214" s="347"/>
      <c r="AP214" s="347"/>
      <c r="AQ214" s="347"/>
      <c r="AR214" s="222"/>
      <c r="AS214" s="222"/>
      <c r="AT214" s="222"/>
      <c r="AU214" s="222"/>
      <c r="AV214" s="222"/>
      <c r="AW214" s="222"/>
      <c r="AX214" s="222"/>
      <c r="AY214"/>
    </row>
    <row r="215" spans="2:51" s="78" customFormat="1" ht="15" customHeight="1" x14ac:dyDescent="0.25">
      <c r="B215" s="174" t="s">
        <v>254</v>
      </c>
      <c r="C215" s="174"/>
      <c r="D215" s="174"/>
      <c r="E215" s="174"/>
      <c r="F215" s="174"/>
      <c r="G215" s="174"/>
      <c r="H215" s="174"/>
      <c r="I215" s="174"/>
      <c r="J215" s="174"/>
      <c r="K215" s="174"/>
      <c r="L215" s="174"/>
      <c r="M215" s="174"/>
      <c r="N215" s="174"/>
      <c r="O215" s="174"/>
      <c r="P215" s="174"/>
      <c r="Q215" s="174"/>
      <c r="R215" s="174"/>
      <c r="S215" s="174"/>
      <c r="T215" s="227">
        <v>2018</v>
      </c>
      <c r="U215" s="227">
        <v>2019</v>
      </c>
      <c r="V215" s="227">
        <v>2020</v>
      </c>
      <c r="W215" s="227">
        <v>2021</v>
      </c>
      <c r="X215" s="228">
        <v>2022</v>
      </c>
      <c r="Y215" s="229">
        <v>2023</v>
      </c>
      <c r="Z215" s="222"/>
      <c r="AA215" s="230" t="s">
        <v>290</v>
      </c>
      <c r="AB215" s="230" t="s">
        <v>291</v>
      </c>
      <c r="AC215" s="230" t="s">
        <v>292</v>
      </c>
      <c r="AD215" s="230">
        <v>2022</v>
      </c>
      <c r="AE215" s="231" t="s">
        <v>320</v>
      </c>
      <c r="AF215" s="231" t="s">
        <v>321</v>
      </c>
      <c r="AG215" s="232" t="s">
        <v>322</v>
      </c>
      <c r="AH215" s="233">
        <v>2023</v>
      </c>
      <c r="AI215" s="222"/>
      <c r="AJ215" s="230" t="s">
        <v>290</v>
      </c>
      <c r="AK215" s="230" t="s">
        <v>293</v>
      </c>
      <c r="AL215" s="230" t="s">
        <v>294</v>
      </c>
      <c r="AM215" s="230" t="s">
        <v>295</v>
      </c>
      <c r="AN215" s="231" t="s">
        <v>320</v>
      </c>
      <c r="AO215" s="231" t="s">
        <v>325</v>
      </c>
      <c r="AP215" s="231" t="s">
        <v>323</v>
      </c>
      <c r="AQ215" s="231" t="s">
        <v>324</v>
      </c>
      <c r="AR215" s="222"/>
      <c r="AS215" s="222"/>
      <c r="AT215" s="222"/>
      <c r="AU215" s="222"/>
      <c r="AV215" s="222"/>
      <c r="AW215" s="222"/>
      <c r="AX215" s="222"/>
      <c r="AY215"/>
    </row>
    <row r="216" spans="2:51" s="78" customFormat="1" ht="15" customHeight="1" x14ac:dyDescent="0.25">
      <c r="B216" s="160" t="s">
        <v>120</v>
      </c>
      <c r="T216" s="348">
        <f>T185</f>
        <v>1832.4598304001124</v>
      </c>
      <c r="U216" s="348">
        <f>U185</f>
        <v>2253</v>
      </c>
      <c r="V216" s="348">
        <f>V185</f>
        <v>2233.3252525699977</v>
      </c>
      <c r="W216" s="348">
        <f>W185</f>
        <v>2769.5292341899994</v>
      </c>
      <c r="X216" s="348">
        <f>AD216</f>
        <v>3525.336321339998</v>
      </c>
      <c r="Y216" s="348"/>
      <c r="Z216" s="348"/>
      <c r="AA216" s="348">
        <f>AA185</f>
        <v>964.27001514000051</v>
      </c>
      <c r="AB216" s="348">
        <f>AB185</f>
        <v>1847.4857571500008</v>
      </c>
      <c r="AC216" s="348">
        <f>AC185</f>
        <v>2640.7195947699988</v>
      </c>
      <c r="AD216" s="348">
        <f>AD185</f>
        <v>3525.336321339998</v>
      </c>
      <c r="AE216" s="348">
        <f>AE185</f>
        <v>982.55535538999993</v>
      </c>
      <c r="AF216" s="347"/>
      <c r="AG216" s="347"/>
      <c r="AH216" s="347"/>
      <c r="AI216" s="348"/>
      <c r="AJ216" s="348">
        <f t="shared" ref="AJ216" si="63">AA216</f>
        <v>964.27001514000051</v>
      </c>
      <c r="AK216" s="348">
        <f t="shared" ref="AK216" si="64">AB216-AA216</f>
        <v>883.21574201000033</v>
      </c>
      <c r="AL216" s="348">
        <f t="shared" ref="AL216" si="65">AC216-AB216</f>
        <v>793.23383761999798</v>
      </c>
      <c r="AM216" s="348">
        <f t="shared" ref="AM216" si="66">AD216-AC216</f>
        <v>884.61672656999917</v>
      </c>
      <c r="AN216" s="348">
        <f t="shared" ref="AN216:AN217" si="67">AE216</f>
        <v>982.55535538999993</v>
      </c>
      <c r="AO216" s="348"/>
      <c r="AP216" s="348"/>
      <c r="AQ216" s="348"/>
      <c r="AR216" s="222"/>
      <c r="AS216" s="222"/>
      <c r="AT216" s="222"/>
      <c r="AU216" s="222"/>
      <c r="AV216" s="222"/>
      <c r="AW216" s="222"/>
      <c r="AX216" s="222"/>
      <c r="AY216"/>
    </row>
    <row r="217" spans="2:51" s="78" customFormat="1" ht="15" customHeight="1" x14ac:dyDescent="0.25">
      <c r="B217" s="160" t="s">
        <v>90</v>
      </c>
      <c r="T217" s="348">
        <f>T194</f>
        <v>886.96392712999955</v>
      </c>
      <c r="U217" s="348">
        <f>U194</f>
        <v>1392.6288562600002</v>
      </c>
      <c r="V217" s="348">
        <f>V194</f>
        <v>1218.6247817799986</v>
      </c>
      <c r="W217" s="348">
        <f>W194</f>
        <v>1768.329731380001</v>
      </c>
      <c r="X217" s="348">
        <f>AD217</f>
        <v>2373.7723656200019</v>
      </c>
      <c r="Y217" s="348"/>
      <c r="Z217" s="348"/>
      <c r="AA217" s="348">
        <f>AA194</f>
        <v>686.47822642000028</v>
      </c>
      <c r="AB217" s="348">
        <f>AB194</f>
        <v>1288.7947428599998</v>
      </c>
      <c r="AC217" s="348">
        <f>AC194</f>
        <v>1787.0562811699999</v>
      </c>
      <c r="AD217" s="348">
        <f>AD194</f>
        <v>2373.7723656200019</v>
      </c>
      <c r="AE217" s="348">
        <f>AE194</f>
        <v>680.6399568100004</v>
      </c>
      <c r="AF217" s="347"/>
      <c r="AG217" s="347"/>
      <c r="AH217" s="347"/>
      <c r="AI217" s="348"/>
      <c r="AJ217" s="348">
        <f t="shared" ref="AJ217" si="68">AA217</f>
        <v>686.47822642000028</v>
      </c>
      <c r="AK217" s="348">
        <f t="shared" ref="AK217" si="69">AB217-AA217</f>
        <v>602.31651643999953</v>
      </c>
      <c r="AL217" s="348">
        <f t="shared" ref="AL217" si="70">AC217-AB217</f>
        <v>498.26153831000011</v>
      </c>
      <c r="AM217" s="348">
        <f t="shared" ref="AM217" si="71">AD217-AC217</f>
        <v>586.71608445000197</v>
      </c>
      <c r="AN217" s="348">
        <f t="shared" si="67"/>
        <v>680.6399568100004</v>
      </c>
      <c r="AO217" s="348"/>
      <c r="AP217" s="348"/>
      <c r="AQ217" s="348"/>
      <c r="AR217" s="222"/>
      <c r="AS217" s="222"/>
      <c r="AT217" s="222"/>
      <c r="AU217" s="222"/>
      <c r="AV217" s="222"/>
      <c r="AW217" s="222"/>
      <c r="AX217" s="222"/>
      <c r="AY217"/>
    </row>
    <row r="218" spans="2:51" s="78" customFormat="1" ht="15" customHeight="1" x14ac:dyDescent="0.25">
      <c r="T218" s="347"/>
      <c r="U218" s="347"/>
      <c r="V218" s="347"/>
      <c r="W218" s="347"/>
      <c r="X218" s="347"/>
      <c r="Y218" s="347"/>
      <c r="Z218" s="222"/>
      <c r="AA218" s="347"/>
      <c r="AB218" s="347"/>
      <c r="AC218" s="347"/>
      <c r="AD218" s="347"/>
      <c r="AE218" s="347"/>
      <c r="AF218" s="347"/>
      <c r="AG218" s="347"/>
      <c r="AH218" s="347"/>
      <c r="AI218" s="222"/>
      <c r="AJ218" s="347"/>
      <c r="AK218" s="347"/>
      <c r="AL218" s="347"/>
      <c r="AM218" s="347"/>
      <c r="AN218" s="347"/>
      <c r="AO218" s="347"/>
      <c r="AP218" s="347"/>
      <c r="AQ218" s="347"/>
      <c r="AR218" s="222"/>
      <c r="AS218" s="222"/>
      <c r="AT218" s="222"/>
      <c r="AU218" s="222"/>
      <c r="AV218" s="222"/>
      <c r="AW218" s="222"/>
      <c r="AX218" s="222"/>
      <c r="AY218"/>
    </row>
    <row r="219" spans="2:51" s="78" customFormat="1" ht="15" customHeight="1" x14ac:dyDescent="0.25">
      <c r="B219" s="174" t="s">
        <v>171</v>
      </c>
      <c r="C219" s="174"/>
      <c r="D219" s="174"/>
      <c r="E219" s="174"/>
      <c r="F219" s="174"/>
      <c r="G219" s="174"/>
      <c r="H219" s="174"/>
      <c r="I219" s="174"/>
      <c r="J219" s="174"/>
      <c r="K219" s="174"/>
      <c r="L219" s="174"/>
      <c r="M219" s="174"/>
      <c r="N219" s="174"/>
      <c r="O219" s="174"/>
      <c r="P219" s="174"/>
      <c r="Q219" s="174"/>
      <c r="R219" s="174"/>
      <c r="S219" s="174"/>
      <c r="T219" s="227">
        <v>2018</v>
      </c>
      <c r="U219" s="227">
        <v>2019</v>
      </c>
      <c r="V219" s="227">
        <v>2020</v>
      </c>
      <c r="W219" s="227">
        <v>2021</v>
      </c>
      <c r="X219" s="228">
        <v>2022</v>
      </c>
      <c r="Y219" s="229">
        <v>2023</v>
      </c>
      <c r="Z219" s="222"/>
      <c r="AA219" s="230" t="s">
        <v>290</v>
      </c>
      <c r="AB219" s="230" t="s">
        <v>291</v>
      </c>
      <c r="AC219" s="230" t="s">
        <v>292</v>
      </c>
      <c r="AD219" s="230">
        <v>2022</v>
      </c>
      <c r="AE219" s="231" t="s">
        <v>320</v>
      </c>
      <c r="AF219" s="231" t="s">
        <v>321</v>
      </c>
      <c r="AG219" s="232" t="s">
        <v>322</v>
      </c>
      <c r="AH219" s="233">
        <v>2023</v>
      </c>
      <c r="AI219" s="222"/>
      <c r="AJ219" s="230" t="s">
        <v>290</v>
      </c>
      <c r="AK219" s="230" t="s">
        <v>293</v>
      </c>
      <c r="AL219" s="230" t="s">
        <v>294</v>
      </c>
      <c r="AM219" s="230" t="s">
        <v>295</v>
      </c>
      <c r="AN219" s="231" t="s">
        <v>320</v>
      </c>
      <c r="AO219" s="231" t="s">
        <v>325</v>
      </c>
      <c r="AP219" s="231" t="s">
        <v>323</v>
      </c>
      <c r="AQ219" s="231" t="s">
        <v>324</v>
      </c>
      <c r="AR219" s="222"/>
      <c r="AS219" s="222"/>
      <c r="AT219" s="222"/>
      <c r="AU219" s="222"/>
      <c r="AV219" s="222"/>
      <c r="AW219" s="222"/>
      <c r="AX219" s="222"/>
      <c r="AY219"/>
    </row>
    <row r="220" spans="2:51" s="78" customFormat="1" ht="15" customHeight="1" x14ac:dyDescent="0.25">
      <c r="B220" s="6" t="s">
        <v>172</v>
      </c>
      <c r="C220" s="6"/>
      <c r="D220" s="6"/>
      <c r="E220" s="6"/>
      <c r="F220" s="6"/>
      <c r="G220" s="6"/>
      <c r="H220" s="6"/>
      <c r="I220" s="6"/>
      <c r="J220" s="6"/>
      <c r="K220" s="6"/>
      <c r="L220" s="6"/>
      <c r="M220" s="6"/>
      <c r="N220" s="6"/>
      <c r="O220" s="6"/>
      <c r="P220" s="6"/>
      <c r="Q220" s="6"/>
      <c r="R220" s="6"/>
      <c r="S220" s="6"/>
      <c r="T220" s="348">
        <v>4695.9835000000003</v>
      </c>
      <c r="U220" s="348">
        <v>4997.1190000000006</v>
      </c>
      <c r="V220" s="348">
        <v>5003.61885968767</v>
      </c>
      <c r="W220" s="348">
        <v>5003.6188596876655</v>
      </c>
      <c r="X220" s="348">
        <f>AD220</f>
        <v>5241.79774877</v>
      </c>
      <c r="Y220" s="348"/>
      <c r="Z220" s="348"/>
      <c r="AA220" s="348">
        <f>'Operating Data'!AA114</f>
        <v>5241.7977487700027</v>
      </c>
      <c r="AB220" s="348">
        <f>'Operating Data'!AB114</f>
        <v>5241.7977487700027</v>
      </c>
      <c r="AC220" s="348">
        <f>'Operating Data'!AC114</f>
        <v>5241.7977487700027</v>
      </c>
      <c r="AD220" s="348">
        <f>'Operating Data'!AD114</f>
        <v>5241.79774877</v>
      </c>
      <c r="AE220" s="348">
        <f>'Operating Data'!AE114</f>
        <v>6210.398913690984</v>
      </c>
      <c r="AF220" s="347"/>
      <c r="AG220" s="347"/>
      <c r="AH220" s="347"/>
      <c r="AI220" s="222"/>
      <c r="AJ220" s="348"/>
      <c r="AK220" s="348"/>
      <c r="AL220" s="348"/>
      <c r="AM220" s="348"/>
      <c r="AN220" s="348"/>
      <c r="AO220" s="348"/>
      <c r="AP220" s="348"/>
      <c r="AQ220" s="348"/>
      <c r="AR220" s="222"/>
      <c r="AS220" s="222"/>
      <c r="AT220" s="222"/>
      <c r="AU220" s="222"/>
      <c r="AV220" s="222"/>
      <c r="AW220" s="222"/>
      <c r="AX220" s="222"/>
      <c r="AY220"/>
    </row>
    <row r="221" spans="2:51" s="78" customFormat="1" ht="15" customHeight="1" x14ac:dyDescent="0.25">
      <c r="B221" s="43" t="s">
        <v>154</v>
      </c>
      <c r="C221" s="43"/>
      <c r="D221" s="43"/>
      <c r="E221" s="43"/>
      <c r="F221" s="43"/>
      <c r="G221" s="43"/>
      <c r="H221" s="43"/>
      <c r="I221" s="43"/>
      <c r="J221" s="43"/>
      <c r="K221" s="43"/>
      <c r="L221" s="43"/>
      <c r="M221" s="43"/>
      <c r="N221" s="43"/>
      <c r="O221" s="43"/>
      <c r="P221" s="43"/>
      <c r="Q221" s="43"/>
      <c r="R221" s="43"/>
      <c r="S221" s="43"/>
      <c r="T221" s="349">
        <v>2449.2275</v>
      </c>
      <c r="U221" s="349">
        <v>2655.78</v>
      </c>
      <c r="V221" s="349">
        <v>2580.5536089653801</v>
      </c>
      <c r="W221" s="349">
        <v>2580.553608965377</v>
      </c>
      <c r="X221" s="349">
        <f>AD221</f>
        <v>3787.3336626909845</v>
      </c>
      <c r="Y221" s="349"/>
      <c r="Z221" s="349"/>
      <c r="AA221" s="349">
        <f>'Operating Data'!AA115</f>
        <v>2580.5536090000001</v>
      </c>
      <c r="AB221" s="349">
        <f>'Operating Data'!AB115</f>
        <v>2580.5536090000001</v>
      </c>
      <c r="AC221" s="349">
        <f>'Operating Data'!AC115</f>
        <v>3787.3336626909845</v>
      </c>
      <c r="AD221" s="349">
        <f>'Operating Data'!AD115</f>
        <v>3787.3336626909845</v>
      </c>
      <c r="AE221" s="349">
        <f>'Operating Data'!AE115</f>
        <v>3787.3336626909845</v>
      </c>
      <c r="AF221" s="347"/>
      <c r="AG221" s="347"/>
      <c r="AH221" s="347"/>
      <c r="AI221" s="222"/>
      <c r="AJ221" s="349"/>
      <c r="AK221" s="349"/>
      <c r="AL221" s="349"/>
      <c r="AM221" s="349"/>
      <c r="AN221" s="349"/>
      <c r="AO221" s="349"/>
      <c r="AP221" s="349"/>
      <c r="AQ221" s="349"/>
      <c r="AR221" s="222"/>
      <c r="AS221" s="222"/>
      <c r="AT221" s="222"/>
      <c r="AU221" s="222"/>
      <c r="AV221" s="222"/>
      <c r="AW221" s="222"/>
      <c r="AX221" s="222"/>
      <c r="AY221"/>
    </row>
    <row r="222" spans="2:51" s="78" customFormat="1" ht="15" customHeight="1" x14ac:dyDescent="0.25">
      <c r="B222" s="43" t="s">
        <v>151</v>
      </c>
      <c r="C222" s="43"/>
      <c r="D222" s="43"/>
      <c r="E222" s="43"/>
      <c r="F222" s="43"/>
      <c r="G222" s="43"/>
      <c r="H222" s="43"/>
      <c r="I222" s="43"/>
      <c r="J222" s="43"/>
      <c r="K222" s="43"/>
      <c r="L222" s="43"/>
      <c r="M222" s="43"/>
      <c r="N222" s="43"/>
      <c r="O222" s="43"/>
      <c r="P222" s="43"/>
      <c r="Q222" s="43"/>
      <c r="R222" s="43"/>
      <c r="S222" s="43"/>
      <c r="T222" s="349">
        <v>2246.7559999999999</v>
      </c>
      <c r="U222" s="349">
        <v>2341.3389999999999</v>
      </c>
      <c r="V222" s="349">
        <v>2423.0652507222899</v>
      </c>
      <c r="W222" s="349">
        <v>2423.0652507222881</v>
      </c>
      <c r="X222" s="349">
        <f>AD222</f>
        <v>2423.065251</v>
      </c>
      <c r="Y222" s="349"/>
      <c r="Z222" s="349"/>
      <c r="AA222" s="349">
        <f>'Operating Data'!AA116</f>
        <v>2423.065251</v>
      </c>
      <c r="AB222" s="349">
        <f>'Operating Data'!AB116</f>
        <v>2423.065251</v>
      </c>
      <c r="AC222" s="349">
        <f>'Operating Data'!AC116</f>
        <v>2423.065251</v>
      </c>
      <c r="AD222" s="349">
        <f>'Operating Data'!AD116</f>
        <v>2423.065251</v>
      </c>
      <c r="AE222" s="349">
        <f>'Operating Data'!AE116</f>
        <v>2423.065251</v>
      </c>
      <c r="AF222" s="347"/>
      <c r="AG222" s="347"/>
      <c r="AH222" s="347"/>
      <c r="AI222" s="222"/>
      <c r="AJ222" s="349"/>
      <c r="AK222" s="349"/>
      <c r="AL222" s="349"/>
      <c r="AM222" s="349"/>
      <c r="AN222" s="349"/>
      <c r="AO222" s="349"/>
      <c r="AP222" s="349"/>
      <c r="AQ222" s="349"/>
      <c r="AR222" s="222"/>
      <c r="AS222" s="222"/>
      <c r="AT222" s="222"/>
      <c r="AU222" s="222"/>
      <c r="AV222" s="222"/>
      <c r="AW222" s="222"/>
      <c r="AX222" s="222"/>
      <c r="AY222"/>
    </row>
    <row r="223" spans="2:51" s="78" customFormat="1" ht="15" customHeight="1" x14ac:dyDescent="0.25">
      <c r="B223" s="41"/>
      <c r="C223" s="41"/>
      <c r="D223" s="41"/>
      <c r="E223" s="41"/>
      <c r="F223" s="41"/>
      <c r="G223" s="41"/>
      <c r="H223" s="41"/>
      <c r="I223" s="41"/>
      <c r="J223" s="41"/>
      <c r="K223" s="41"/>
      <c r="L223" s="41"/>
      <c r="M223" s="41"/>
      <c r="N223" s="41"/>
      <c r="O223" s="41"/>
      <c r="P223" s="41"/>
      <c r="Q223" s="41"/>
      <c r="R223" s="41"/>
      <c r="S223" s="41"/>
      <c r="T223" s="372"/>
      <c r="U223" s="372"/>
      <c r="V223" s="372"/>
      <c r="W223" s="372"/>
      <c r="X223" s="372"/>
      <c r="Y223" s="372"/>
      <c r="Z223" s="222"/>
      <c r="AA223" s="372"/>
      <c r="AB223" s="372"/>
      <c r="AC223" s="372"/>
      <c r="AD223" s="372"/>
      <c r="AE223" s="372"/>
      <c r="AF223" s="347"/>
      <c r="AG223" s="347"/>
      <c r="AH223" s="347"/>
      <c r="AI223" s="222"/>
      <c r="AJ223" s="372"/>
      <c r="AK223" s="372"/>
      <c r="AL223" s="372"/>
      <c r="AM223" s="372"/>
      <c r="AN223" s="372"/>
      <c r="AO223" s="372"/>
      <c r="AP223" s="372"/>
      <c r="AQ223" s="372"/>
      <c r="AR223" s="222"/>
      <c r="AS223" s="222"/>
      <c r="AT223" s="222"/>
      <c r="AU223" s="222"/>
      <c r="AV223" s="222"/>
      <c r="AW223" s="222"/>
      <c r="AX223" s="222"/>
      <c r="AY223"/>
    </row>
    <row r="224" spans="2:51" s="78" customFormat="1" ht="15" customHeight="1" x14ac:dyDescent="0.25">
      <c r="B224" s="50" t="s">
        <v>144</v>
      </c>
      <c r="C224" s="50"/>
      <c r="D224" s="50"/>
      <c r="E224" s="50"/>
      <c r="F224" s="50"/>
      <c r="G224" s="50"/>
      <c r="H224" s="50"/>
      <c r="I224" s="50"/>
      <c r="J224" s="50"/>
      <c r="K224" s="50"/>
      <c r="L224" s="50"/>
      <c r="M224" s="50"/>
      <c r="N224" s="50"/>
      <c r="O224" s="50"/>
      <c r="P224" s="50"/>
      <c r="Q224" s="50"/>
      <c r="R224" s="50"/>
      <c r="S224" s="50"/>
      <c r="T224" s="372"/>
      <c r="U224" s="372"/>
      <c r="V224" s="372"/>
      <c r="W224" s="372"/>
      <c r="X224" s="372"/>
      <c r="Y224" s="372"/>
      <c r="Z224" s="222"/>
      <c r="AA224" s="372"/>
      <c r="AB224" s="372"/>
      <c r="AC224" s="372"/>
      <c r="AD224" s="372"/>
      <c r="AE224" s="372"/>
      <c r="AF224" s="347"/>
      <c r="AG224" s="347"/>
      <c r="AH224" s="347"/>
      <c r="AI224" s="222"/>
      <c r="AJ224" s="372"/>
      <c r="AK224" s="372"/>
      <c r="AL224" s="372"/>
      <c r="AM224" s="372"/>
      <c r="AN224" s="372"/>
      <c r="AO224" s="372"/>
      <c r="AP224" s="372"/>
      <c r="AQ224" s="372"/>
      <c r="AR224" s="222"/>
      <c r="AS224" s="222"/>
      <c r="AT224" s="222"/>
      <c r="AU224" s="222"/>
      <c r="AV224" s="222"/>
      <c r="AW224" s="222"/>
      <c r="AX224" s="222"/>
      <c r="AY224"/>
    </row>
    <row r="225" spans="2:51" s="78" customFormat="1" ht="15" customHeight="1" x14ac:dyDescent="0.25">
      <c r="B225" s="18" t="s">
        <v>173</v>
      </c>
      <c r="C225" s="18"/>
      <c r="D225" s="18"/>
      <c r="E225" s="18"/>
      <c r="F225" s="18"/>
      <c r="G225" s="18"/>
      <c r="H225" s="18"/>
      <c r="I225" s="18"/>
      <c r="J225" s="18"/>
      <c r="K225" s="18"/>
      <c r="L225" s="18"/>
      <c r="M225" s="18"/>
      <c r="N225" s="18"/>
      <c r="O225" s="18"/>
      <c r="P225" s="18"/>
      <c r="Q225" s="18"/>
      <c r="R225" s="18"/>
      <c r="S225" s="18"/>
      <c r="T225" s="349">
        <v>92159.978264809994</v>
      </c>
      <c r="U225" s="349">
        <v>93154.950380509996</v>
      </c>
      <c r="V225" s="349">
        <v>93850.060180650005</v>
      </c>
      <c r="W225" s="349">
        <v>94985.699804000003</v>
      </c>
      <c r="X225" s="349">
        <f>AD225</f>
        <v>96054.708243999994</v>
      </c>
      <c r="Y225" s="349"/>
      <c r="Z225" s="349"/>
      <c r="AA225" s="349">
        <f>'Operating Data'!AA126</f>
        <v>95268.805810999998</v>
      </c>
      <c r="AB225" s="349">
        <f>'Operating Data'!AB126</f>
        <v>95584.975231000004</v>
      </c>
      <c r="AC225" s="349">
        <f>'Operating Data'!AC126</f>
        <v>95863.532269000003</v>
      </c>
      <c r="AD225" s="349">
        <f>'Operating Data'!AD126</f>
        <v>96054.708243999994</v>
      </c>
      <c r="AE225" s="349">
        <f>'Operating Data'!AE126</f>
        <v>96284.297307999994</v>
      </c>
      <c r="AF225" s="347"/>
      <c r="AG225" s="347"/>
      <c r="AH225" s="347"/>
      <c r="AI225" s="222"/>
      <c r="AJ225" s="349"/>
      <c r="AK225" s="349"/>
      <c r="AL225" s="349"/>
      <c r="AM225" s="349"/>
      <c r="AN225" s="349"/>
      <c r="AO225" s="349"/>
      <c r="AP225" s="349"/>
      <c r="AQ225" s="349"/>
      <c r="AR225" s="222"/>
      <c r="AS225" s="222"/>
      <c r="AT225" s="222"/>
      <c r="AU225" s="222"/>
      <c r="AV225" s="222"/>
      <c r="AW225" s="222"/>
      <c r="AX225" s="222"/>
      <c r="AY225"/>
    </row>
    <row r="226" spans="2:51" s="78" customFormat="1" ht="15" customHeight="1" x14ac:dyDescent="0.25">
      <c r="B226" s="21"/>
      <c r="C226" s="21"/>
      <c r="D226" s="21"/>
      <c r="E226" s="21"/>
      <c r="F226" s="21"/>
      <c r="G226" s="21"/>
      <c r="H226" s="21"/>
      <c r="I226" s="21"/>
      <c r="J226" s="21"/>
      <c r="K226" s="21"/>
      <c r="L226" s="21"/>
      <c r="M226" s="21"/>
      <c r="N226" s="21"/>
      <c r="O226" s="21"/>
      <c r="P226" s="21"/>
      <c r="Q226" s="21"/>
      <c r="R226" s="21"/>
      <c r="S226" s="21"/>
      <c r="T226" s="373"/>
      <c r="U226" s="373"/>
      <c r="V226" s="373"/>
      <c r="W226" s="373"/>
      <c r="X226" s="373"/>
      <c r="Y226" s="373"/>
      <c r="Z226" s="222"/>
      <c r="AA226" s="373"/>
      <c r="AB226" s="373"/>
      <c r="AC226" s="373"/>
      <c r="AD226" s="373"/>
      <c r="AE226" s="373"/>
      <c r="AF226" s="347"/>
      <c r="AG226" s="347"/>
      <c r="AH226" s="347"/>
      <c r="AI226" s="222"/>
      <c r="AJ226" s="373"/>
      <c r="AK226" s="349"/>
      <c r="AL226" s="349"/>
      <c r="AM226" s="349"/>
      <c r="AN226" s="373"/>
      <c r="AO226" s="349"/>
      <c r="AP226" s="349"/>
      <c r="AQ226" s="349"/>
      <c r="AR226" s="222"/>
      <c r="AS226" s="222"/>
      <c r="AT226" s="222"/>
      <c r="AU226" s="222"/>
      <c r="AV226" s="222"/>
      <c r="AW226" s="222"/>
      <c r="AX226" s="222"/>
      <c r="AY226"/>
    </row>
    <row r="227" spans="2:51" s="78" customFormat="1" ht="15" customHeight="1" x14ac:dyDescent="0.25">
      <c r="B227" s="48" t="s">
        <v>148</v>
      </c>
      <c r="C227" s="48"/>
      <c r="D227" s="48"/>
      <c r="E227" s="48"/>
      <c r="F227" s="48"/>
      <c r="G227" s="48"/>
      <c r="H227" s="48"/>
      <c r="I227" s="48"/>
      <c r="J227" s="48"/>
      <c r="K227" s="48"/>
      <c r="L227" s="48"/>
      <c r="M227" s="48"/>
      <c r="N227" s="48"/>
      <c r="O227" s="48"/>
      <c r="P227" s="48"/>
      <c r="Q227" s="48"/>
      <c r="R227" s="48"/>
      <c r="S227" s="48"/>
      <c r="T227" s="348">
        <v>3451.04</v>
      </c>
      <c r="U227" s="348">
        <v>3524.1149999999998</v>
      </c>
      <c r="V227" s="348">
        <v>3600.7809999999999</v>
      </c>
      <c r="W227" s="348">
        <v>3680.442</v>
      </c>
      <c r="X227" s="348">
        <f t="shared" ref="X227:X232" si="72">AD227</f>
        <v>3774.9009999999998</v>
      </c>
      <c r="Y227" s="348"/>
      <c r="Z227" s="348"/>
      <c r="AA227" s="348">
        <f>'Operating Data'!AA148</f>
        <v>3697.652</v>
      </c>
      <c r="AB227" s="348">
        <f>'Operating Data'!AB148</f>
        <v>3714.6779999999999</v>
      </c>
      <c r="AC227" s="348">
        <f>'Operating Data'!AC148</f>
        <v>3750.692</v>
      </c>
      <c r="AD227" s="348">
        <f>'Operating Data'!AD148</f>
        <v>3774.9009999999998</v>
      </c>
      <c r="AE227" s="348">
        <f>'Operating Data'!AE148</f>
        <v>3810.576</v>
      </c>
      <c r="AF227" s="347"/>
      <c r="AG227" s="347"/>
      <c r="AH227" s="347"/>
      <c r="AI227" s="222"/>
      <c r="AJ227" s="348"/>
      <c r="AK227" s="348"/>
      <c r="AL227" s="348"/>
      <c r="AM227" s="348"/>
      <c r="AN227" s="348"/>
      <c r="AO227" s="348"/>
      <c r="AP227" s="348"/>
      <c r="AQ227" s="348"/>
      <c r="AR227" s="222"/>
      <c r="AS227" s="222"/>
      <c r="AT227" s="222"/>
      <c r="AU227" s="222"/>
      <c r="AV227" s="222"/>
      <c r="AW227" s="222"/>
      <c r="AX227" s="222"/>
      <c r="AY227"/>
    </row>
    <row r="228" spans="2:51" s="78" customFormat="1" ht="15" customHeight="1" x14ac:dyDescent="0.25">
      <c r="B228" s="158" t="s">
        <v>149</v>
      </c>
      <c r="C228" s="158"/>
      <c r="D228" s="158"/>
      <c r="E228" s="158"/>
      <c r="F228" s="158"/>
      <c r="G228" s="158"/>
      <c r="H228" s="158"/>
      <c r="I228" s="158"/>
      <c r="J228" s="158"/>
      <c r="K228" s="158"/>
      <c r="L228" s="158"/>
      <c r="M228" s="158"/>
      <c r="N228" s="158"/>
      <c r="O228" s="158"/>
      <c r="P228" s="158"/>
      <c r="Q228" s="158"/>
      <c r="R228" s="158"/>
      <c r="S228" s="158"/>
      <c r="T228" s="360" t="s">
        <v>23</v>
      </c>
      <c r="U228" s="360">
        <f>IFERROR(IF(OR(U227/T227-1&gt;2,U227/T227-1&lt;-0.95),"-",U227/T227-1),"-")</f>
        <v>2.117477629931841E-2</v>
      </c>
      <c r="V228" s="361">
        <f>IFERROR(IF(OR(V227/U227-1&gt;2,V227/U227-1&lt;-0.95),"-",V227/U227-1),"-")</f>
        <v>2.1754681671852349E-2</v>
      </c>
      <c r="W228" s="362">
        <f>IFERROR(IF(OR(W227/V227-1&gt;2,W227/V227-1&lt;-0.95),"-",W227/V227-1),"-")</f>
        <v>2.2123256038065087E-2</v>
      </c>
      <c r="X228" s="360">
        <f t="shared" si="72"/>
        <v>2.5665123917181676E-2</v>
      </c>
      <c r="Y228" s="360"/>
      <c r="Z228" s="222"/>
      <c r="AA228" s="362" t="str">
        <f>IFERROR(IF(OR(AA227/#REF!-1&gt;2,AA227/#REF!-1&lt;-0.95),"-",AA227/#REF!-1),"-")</f>
        <v>-</v>
      </c>
      <c r="AB228" s="362" t="str">
        <f>IFERROR(IF(OR(AB227/#REF!-1&gt;2,AB227/#REF!-1&lt;-0.95),"-",AB227/#REF!-1),"-")</f>
        <v>-</v>
      </c>
      <c r="AC228" s="362" t="str">
        <f>IFERROR(IF(OR(AC227/#REF!-1&gt;2,AC227/#REF!-1&lt;-0.95),"-",AC227/#REF!-1),"-")</f>
        <v>-</v>
      </c>
      <c r="AD228" s="362">
        <f>IFERROR(IF(OR(AD227/W227-1&gt;2,AD227/W227-1&lt;-0.95),"-",AD227/W227-1),"-")</f>
        <v>2.5665123917181676E-2</v>
      </c>
      <c r="AE228" s="362">
        <f>IFERROR(IF(OR(AE227/AA227-1&gt;2,AE227/AA227-1&lt;-0.95),"-",AE227/AA227-1),"-")</f>
        <v>3.053938012555002E-2</v>
      </c>
      <c r="AF228" s="347"/>
      <c r="AG228" s="347"/>
      <c r="AH228" s="347"/>
      <c r="AI228" s="222"/>
      <c r="AJ228" s="360"/>
      <c r="AK228" s="360"/>
      <c r="AL228" s="360"/>
      <c r="AM228" s="360"/>
      <c r="AN228" s="360"/>
      <c r="AO228" s="360"/>
      <c r="AP228" s="360"/>
      <c r="AQ228" s="360"/>
      <c r="AR228" s="222"/>
      <c r="AS228" s="222"/>
      <c r="AT228" s="222"/>
      <c r="AU228" s="222"/>
      <c r="AV228" s="222"/>
      <c r="AW228" s="222"/>
      <c r="AX228" s="222"/>
      <c r="AY228"/>
    </row>
    <row r="229" spans="2:51" s="78" customFormat="1" ht="15" customHeight="1" x14ac:dyDescent="0.25">
      <c r="B229" s="41" t="s">
        <v>151</v>
      </c>
      <c r="C229" s="41"/>
      <c r="D229" s="41"/>
      <c r="E229" s="41"/>
      <c r="F229" s="41"/>
      <c r="G229" s="41"/>
      <c r="H229" s="41"/>
      <c r="I229" s="41"/>
      <c r="J229" s="41"/>
      <c r="K229" s="41"/>
      <c r="L229" s="41"/>
      <c r="M229" s="41"/>
      <c r="N229" s="41"/>
      <c r="O229" s="41"/>
      <c r="P229" s="41"/>
      <c r="Q229" s="41"/>
      <c r="R229" s="41"/>
      <c r="S229" s="41"/>
      <c r="T229" s="349">
        <v>1886.693</v>
      </c>
      <c r="U229" s="349">
        <v>1936.0989999999999</v>
      </c>
      <c r="V229" s="349">
        <v>1980.4480000000001</v>
      </c>
      <c r="W229" s="349">
        <v>2023.818</v>
      </c>
      <c r="X229" s="349">
        <f t="shared" si="72"/>
        <v>2079.663</v>
      </c>
      <c r="Y229" s="349"/>
      <c r="Z229" s="349"/>
      <c r="AA229" s="349">
        <f>'Operating Data'!AA149</f>
        <v>2023.164</v>
      </c>
      <c r="AB229" s="349">
        <f>'Operating Data'!AB149</f>
        <v>2040.6769999999999</v>
      </c>
      <c r="AC229" s="349">
        <f>'Operating Data'!AC149</f>
        <v>2065.357</v>
      </c>
      <c r="AD229" s="349">
        <f>'Operating Data'!AD149</f>
        <v>2079.663</v>
      </c>
      <c r="AE229" s="349">
        <f>'Operating Data'!AE149</f>
        <v>2100.471</v>
      </c>
      <c r="AF229" s="347"/>
      <c r="AG229" s="347"/>
      <c r="AH229" s="347"/>
      <c r="AI229" s="222"/>
      <c r="AJ229" s="349"/>
      <c r="AK229" s="349"/>
      <c r="AL229" s="349"/>
      <c r="AM229" s="349"/>
      <c r="AN229" s="349"/>
      <c r="AO229" s="349"/>
      <c r="AP229" s="349"/>
      <c r="AQ229" s="349"/>
      <c r="AR229" s="222"/>
      <c r="AS229" s="222"/>
      <c r="AT229" s="222"/>
      <c r="AU229" s="222"/>
      <c r="AV229" s="222"/>
      <c r="AW229" s="222"/>
      <c r="AX229" s="222"/>
      <c r="AY229"/>
    </row>
    <row r="230" spans="2:51" s="78" customFormat="1" ht="15" customHeight="1" x14ac:dyDescent="0.25">
      <c r="B230" s="158" t="s">
        <v>149</v>
      </c>
      <c r="C230" s="158"/>
      <c r="D230" s="158"/>
      <c r="E230" s="158"/>
      <c r="F230" s="158"/>
      <c r="G230" s="158"/>
      <c r="H230" s="158"/>
      <c r="I230" s="158"/>
      <c r="J230" s="158"/>
      <c r="K230" s="158"/>
      <c r="L230" s="158"/>
      <c r="M230" s="158"/>
      <c r="N230" s="158"/>
      <c r="O230" s="158"/>
      <c r="P230" s="158"/>
      <c r="Q230" s="158"/>
      <c r="R230" s="158"/>
      <c r="S230" s="158"/>
      <c r="T230" s="360" t="s">
        <v>23</v>
      </c>
      <c r="U230" s="360">
        <f>IFERROR(IF(OR(U229/T229-1&gt;2,U229/T229-1&lt;-0.95),"-",U229/T229-1),"-")</f>
        <v>2.618656029359312E-2</v>
      </c>
      <c r="V230" s="361">
        <f>IFERROR(IF(OR(V229/U229-1&gt;2,V229/U229-1&lt;-0.95),"-",V229/U229-1),"-")</f>
        <v>2.290636997384965E-2</v>
      </c>
      <c r="W230" s="362">
        <f>IFERROR(IF(OR(W229/V229-1&gt;2,W229/V229-1&lt;-0.95),"-",W229/V229-1),"-")</f>
        <v>2.1899085459451628E-2</v>
      </c>
      <c r="X230" s="360">
        <f t="shared" si="72"/>
        <v>2.7593884430319404E-2</v>
      </c>
      <c r="Y230" s="360"/>
      <c r="Z230" s="222"/>
      <c r="AA230" s="362" t="str">
        <f>IFERROR(IF(OR(AA229/#REF!-1&gt;2,AA229/#REF!-1&lt;-0.95),"-",AA229/#REF!-1),"-")</f>
        <v>-</v>
      </c>
      <c r="AB230" s="362" t="str">
        <f>IFERROR(IF(OR(AB229/#REF!-1&gt;2,AB229/#REF!-1&lt;-0.95),"-",AB229/#REF!-1),"-")</f>
        <v>-</v>
      </c>
      <c r="AC230" s="362" t="str">
        <f>IFERROR(IF(OR(AC229/#REF!-1&gt;2,AC229/#REF!-1&lt;-0.95),"-",AC229/#REF!-1),"-")</f>
        <v>-</v>
      </c>
      <c r="AD230" s="362">
        <f>IFERROR(IF(OR(AD229/W229-1&gt;2,AD229/W229-1&lt;-0.95),"-",AD229/W229-1),"-")</f>
        <v>2.7593884430319404E-2</v>
      </c>
      <c r="AE230" s="362">
        <f>IFERROR(IF(OR(AE229/AA229-1&gt;2,AE229/AA229-1&lt;-0.95),"-",AE229/AA229-1),"-")</f>
        <v>3.821094088269672E-2</v>
      </c>
      <c r="AF230" s="347"/>
      <c r="AG230" s="347"/>
      <c r="AH230" s="347"/>
      <c r="AI230" s="222"/>
      <c r="AJ230" s="360"/>
      <c r="AK230" s="360"/>
      <c r="AL230" s="360"/>
      <c r="AM230" s="360"/>
      <c r="AN230" s="360"/>
      <c r="AO230" s="360"/>
      <c r="AP230" s="360"/>
      <c r="AQ230" s="360"/>
      <c r="AR230" s="222"/>
      <c r="AS230" s="222"/>
      <c r="AT230" s="222"/>
      <c r="AU230" s="222"/>
      <c r="AV230" s="222"/>
      <c r="AW230" s="222"/>
      <c r="AX230" s="222"/>
      <c r="AY230"/>
    </row>
    <row r="231" spans="2:51" s="78" customFormat="1" ht="15" customHeight="1" x14ac:dyDescent="0.25">
      <c r="B231" s="41" t="s">
        <v>154</v>
      </c>
      <c r="C231" s="41"/>
      <c r="D231" s="41"/>
      <c r="E231" s="41"/>
      <c r="F231" s="41"/>
      <c r="G231" s="41"/>
      <c r="H231" s="41"/>
      <c r="I231" s="41"/>
      <c r="J231" s="41"/>
      <c r="K231" s="41"/>
      <c r="L231" s="41"/>
      <c r="M231" s="41"/>
      <c r="N231" s="41"/>
      <c r="O231" s="41"/>
      <c r="P231" s="41"/>
      <c r="Q231" s="41"/>
      <c r="R231" s="41"/>
      <c r="S231" s="41"/>
      <c r="T231" s="349">
        <v>1564.347</v>
      </c>
      <c r="U231" s="349">
        <v>1588.0160000000001</v>
      </c>
      <c r="V231" s="349">
        <v>1620.3330000000001</v>
      </c>
      <c r="W231" s="349">
        <v>1656.624</v>
      </c>
      <c r="X231" s="349">
        <f t="shared" si="72"/>
        <v>1695.2380000000001</v>
      </c>
      <c r="Y231" s="349"/>
      <c r="Z231" s="349"/>
      <c r="AA231" s="349">
        <f>'Operating Data'!AA150</f>
        <v>1674.4880000000001</v>
      </c>
      <c r="AB231" s="349">
        <f>'Operating Data'!AB150</f>
        <v>1674.001</v>
      </c>
      <c r="AC231" s="349">
        <f>'Operating Data'!AC150</f>
        <v>1685.335</v>
      </c>
      <c r="AD231" s="349">
        <f>'Operating Data'!AD150</f>
        <v>1695.2380000000001</v>
      </c>
      <c r="AE231" s="349">
        <f>'Operating Data'!AE150</f>
        <v>1710.105</v>
      </c>
      <c r="AF231" s="347"/>
      <c r="AG231" s="347"/>
      <c r="AH231" s="347"/>
      <c r="AI231" s="222"/>
      <c r="AJ231" s="349"/>
      <c r="AK231" s="349"/>
      <c r="AL231" s="349"/>
      <c r="AM231" s="349"/>
      <c r="AN231" s="349"/>
      <c r="AO231" s="349"/>
      <c r="AP231" s="349"/>
      <c r="AQ231" s="349"/>
      <c r="AR231" s="222"/>
      <c r="AS231" s="222"/>
      <c r="AT231" s="222"/>
      <c r="AU231" s="222"/>
      <c r="AV231" s="222"/>
      <c r="AW231" s="222"/>
      <c r="AX231" s="222"/>
      <c r="AY231"/>
    </row>
    <row r="232" spans="2:51" s="78" customFormat="1" ht="15" customHeight="1" x14ac:dyDescent="0.25">
      <c r="B232" s="158" t="s">
        <v>149</v>
      </c>
      <c r="C232" s="158"/>
      <c r="D232" s="158"/>
      <c r="E232" s="158"/>
      <c r="F232" s="158"/>
      <c r="G232" s="158"/>
      <c r="H232" s="158"/>
      <c r="I232" s="158"/>
      <c r="J232" s="158"/>
      <c r="K232" s="158"/>
      <c r="L232" s="158"/>
      <c r="M232" s="158"/>
      <c r="N232" s="158"/>
      <c r="O232" s="158"/>
      <c r="P232" s="158"/>
      <c r="Q232" s="158"/>
      <c r="R232" s="158"/>
      <c r="S232" s="158"/>
      <c r="T232" s="360" t="s">
        <v>23</v>
      </c>
      <c r="U232" s="360">
        <f>IFERROR(IF(OR(U231/T231-1&gt;2,U231/T231-1&lt;-0.95),"-",U231/T231-1),"-")</f>
        <v>1.5130274804758814E-2</v>
      </c>
      <c r="V232" s="361">
        <f>IFERROR(IF(OR(V231/U231-1&gt;2,V231/U231-1&lt;-0.95),"-",V231/U231-1),"-")</f>
        <v>2.0350550624175012E-2</v>
      </c>
      <c r="W232" s="362">
        <f>IFERROR(IF(OR(W231/V231-1&gt;2,W231/V231-1&lt;-0.95),"-",W231/V231-1),"-")</f>
        <v>2.239724797310183E-2</v>
      </c>
      <c r="X232" s="360">
        <f t="shared" si="72"/>
        <v>2.3308849805387277E-2</v>
      </c>
      <c r="Y232" s="360"/>
      <c r="Z232" s="222"/>
      <c r="AA232" s="362" t="str">
        <f>IFERROR(IF(OR(AA231/#REF!-1&gt;2,AA231/#REF!-1&lt;-0.95),"-",AA231/#REF!-1),"-")</f>
        <v>-</v>
      </c>
      <c r="AB232" s="362" t="str">
        <f>IFERROR(IF(OR(AB231/#REF!-1&gt;2,AB231/#REF!-1&lt;-0.95),"-",AB231/#REF!-1),"-")</f>
        <v>-</v>
      </c>
      <c r="AC232" s="362" t="str">
        <f>IFERROR(IF(OR(AC231/#REF!-1&gt;2,AC231/#REF!-1&lt;-0.95),"-",AC231/#REF!-1),"-")</f>
        <v>-</v>
      </c>
      <c r="AD232" s="362">
        <f>IFERROR(IF(OR(AD231/W231-1&gt;2,AD231/W231-1&lt;-0.95),"-",AD231/W231-1),"-")</f>
        <v>2.3308849805387277E-2</v>
      </c>
      <c r="AE232" s="362">
        <f>IFERROR(IF(OR(AE231/AA231-1&gt;2,AE231/AA231-1&lt;-0.95),"-",AE231/AA231-1),"-")</f>
        <v>2.1270382349709349E-2</v>
      </c>
      <c r="AF232" s="347"/>
      <c r="AG232" s="347"/>
      <c r="AH232" s="347"/>
      <c r="AI232" s="222"/>
      <c r="AJ232" s="360"/>
      <c r="AK232" s="360"/>
      <c r="AL232" s="360"/>
      <c r="AM232" s="360"/>
      <c r="AN232" s="360"/>
      <c r="AO232" s="360"/>
      <c r="AP232" s="360"/>
      <c r="AQ232" s="360"/>
      <c r="AR232" s="222"/>
      <c r="AS232" s="222"/>
      <c r="AT232" s="222"/>
      <c r="AU232" s="222"/>
      <c r="AV232" s="222"/>
      <c r="AW232" s="222"/>
      <c r="AX232" s="222"/>
      <c r="AY232"/>
    </row>
    <row r="233" spans="2:51" s="78" customFormat="1" ht="15" customHeight="1" x14ac:dyDescent="0.25">
      <c r="B233" s="21"/>
      <c r="C233" s="21"/>
      <c r="D233" s="21"/>
      <c r="E233" s="21"/>
      <c r="F233" s="21"/>
      <c r="G233" s="21"/>
      <c r="H233" s="21"/>
      <c r="I233" s="21"/>
      <c r="J233" s="21"/>
      <c r="K233" s="21"/>
      <c r="L233" s="21"/>
      <c r="M233" s="21"/>
      <c r="N233" s="21"/>
      <c r="O233" s="21"/>
      <c r="P233" s="21"/>
      <c r="Q233" s="21"/>
      <c r="R233" s="21"/>
      <c r="S233" s="21"/>
      <c r="T233" s="373"/>
      <c r="U233" s="373"/>
      <c r="V233" s="373"/>
      <c r="W233" s="373"/>
      <c r="X233" s="373"/>
      <c r="Y233" s="373"/>
      <c r="Z233" s="222"/>
      <c r="AA233" s="373"/>
      <c r="AB233" s="373"/>
      <c r="AC233" s="373"/>
      <c r="AD233" s="373"/>
      <c r="AE233" s="347"/>
      <c r="AF233" s="347"/>
      <c r="AG233" s="347"/>
      <c r="AH233" s="347"/>
      <c r="AI233" s="222"/>
      <c r="AJ233" s="373"/>
      <c r="AK233" s="349"/>
      <c r="AL233" s="349"/>
      <c r="AM233" s="349"/>
      <c r="AN233" s="373"/>
      <c r="AO233" s="349"/>
      <c r="AP233" s="349"/>
      <c r="AQ233" s="349"/>
      <c r="AR233" s="222"/>
      <c r="AS233" s="222"/>
      <c r="AT233" s="222"/>
      <c r="AU233" s="222"/>
      <c r="AV233" s="222"/>
      <c r="AW233" s="222"/>
      <c r="AX233" s="222"/>
      <c r="AY233"/>
    </row>
    <row r="234" spans="2:51" s="78" customFormat="1" ht="15" customHeight="1" x14ac:dyDescent="0.25">
      <c r="B234" s="34" t="s">
        <v>275</v>
      </c>
      <c r="C234" s="34"/>
      <c r="D234" s="34"/>
      <c r="E234" s="34"/>
      <c r="F234" s="34"/>
      <c r="G234" s="34"/>
      <c r="H234" s="34"/>
      <c r="I234" s="34"/>
      <c r="J234" s="34"/>
      <c r="K234" s="34"/>
      <c r="L234" s="34"/>
      <c r="M234" s="34"/>
      <c r="N234" s="34"/>
      <c r="O234" s="34"/>
      <c r="P234" s="34"/>
      <c r="Q234" s="34"/>
      <c r="R234" s="34"/>
      <c r="S234" s="34"/>
      <c r="T234" s="373"/>
      <c r="U234" s="373"/>
      <c r="V234" s="373"/>
      <c r="W234" s="373"/>
      <c r="X234" s="373"/>
      <c r="Y234" s="373"/>
      <c r="Z234" s="222"/>
      <c r="AA234" s="373"/>
      <c r="AB234" s="373"/>
      <c r="AC234" s="373"/>
      <c r="AD234" s="373"/>
      <c r="AE234" s="347"/>
      <c r="AF234" s="347"/>
      <c r="AG234" s="347"/>
      <c r="AH234" s="347"/>
      <c r="AI234" s="222"/>
      <c r="AJ234" s="373"/>
      <c r="AK234" s="349"/>
      <c r="AL234" s="349"/>
      <c r="AM234" s="349"/>
      <c r="AN234" s="373"/>
      <c r="AO234" s="349"/>
      <c r="AP234" s="349"/>
      <c r="AQ234" s="349"/>
      <c r="AR234" s="222"/>
      <c r="AS234" s="222"/>
      <c r="AT234" s="222"/>
      <c r="AU234" s="222"/>
      <c r="AV234" s="222"/>
      <c r="AW234" s="222"/>
      <c r="AX234" s="222"/>
      <c r="AY234"/>
    </row>
    <row r="235" spans="2:51" s="78" customFormat="1" ht="15" customHeight="1" x14ac:dyDescent="0.25">
      <c r="B235" s="37" t="s">
        <v>151</v>
      </c>
      <c r="C235" s="37"/>
      <c r="D235" s="37"/>
      <c r="E235" s="37"/>
      <c r="F235" s="37"/>
      <c r="G235" s="37"/>
      <c r="H235" s="37"/>
      <c r="I235" s="37"/>
      <c r="J235" s="37"/>
      <c r="K235" s="37"/>
      <c r="L235" s="37"/>
      <c r="M235" s="37"/>
      <c r="N235" s="37"/>
      <c r="O235" s="37"/>
      <c r="P235" s="37"/>
      <c r="Q235" s="37"/>
      <c r="R235" s="37"/>
      <c r="S235" s="37"/>
      <c r="T235" s="374">
        <v>8.4331929999999999E-2</v>
      </c>
      <c r="U235" s="374">
        <v>8.1080310000000003E-2</v>
      </c>
      <c r="V235" s="374">
        <v>8.5695999999999994E-2</v>
      </c>
      <c r="W235" s="374">
        <v>8.2916281830423294E-2</v>
      </c>
      <c r="X235" s="374">
        <f t="shared" ref="X235:X240" si="73">AD235</f>
        <v>7.9066954888097479E-2</v>
      </c>
      <c r="Y235" s="374"/>
      <c r="Z235" s="374"/>
      <c r="AA235" s="374">
        <f>'Operating Data'!AA159</f>
        <v>9.1850574779285793E-2</v>
      </c>
      <c r="AB235" s="374">
        <f>'Operating Data'!AB159</f>
        <v>8.1826817942023691E-2</v>
      </c>
      <c r="AC235" s="374">
        <f>'Operating Data'!AC159</f>
        <v>7.9607215775693047E-2</v>
      </c>
      <c r="AD235" s="374">
        <f>'Operating Data'!AD159</f>
        <v>7.9066954888097479E-2</v>
      </c>
      <c r="AE235" s="374">
        <f>'Operating Data'!AE159</f>
        <v>8.6765453391720676E-2</v>
      </c>
      <c r="AF235" s="347"/>
      <c r="AG235" s="347"/>
      <c r="AH235" s="347"/>
      <c r="AI235" s="222"/>
      <c r="AJ235" s="374"/>
      <c r="AK235" s="349"/>
      <c r="AL235" s="349"/>
      <c r="AM235" s="349"/>
      <c r="AN235" s="374"/>
      <c r="AO235" s="349"/>
      <c r="AP235" s="349"/>
      <c r="AQ235" s="349"/>
      <c r="AR235" s="222"/>
      <c r="AS235" s="222"/>
      <c r="AT235" s="222"/>
      <c r="AU235" s="222"/>
      <c r="AV235" s="222"/>
      <c r="AW235" s="222"/>
      <c r="AX235" s="222"/>
      <c r="AY235"/>
    </row>
    <row r="236" spans="2:51" s="78" customFormat="1" ht="15" customHeight="1" x14ac:dyDescent="0.25">
      <c r="B236" s="38" t="s">
        <v>152</v>
      </c>
      <c r="C236" s="38"/>
      <c r="D236" s="38"/>
      <c r="E236" s="38"/>
      <c r="F236" s="38"/>
      <c r="G236" s="38"/>
      <c r="H236" s="38"/>
      <c r="I236" s="38"/>
      <c r="J236" s="38"/>
      <c r="K236" s="38"/>
      <c r="L236" s="38"/>
      <c r="M236" s="38"/>
      <c r="N236" s="38"/>
      <c r="O236" s="38"/>
      <c r="P236" s="38"/>
      <c r="Q236" s="38"/>
      <c r="R236" s="38"/>
      <c r="S236" s="38"/>
      <c r="T236" s="374">
        <v>5.5890500000000003E-2</v>
      </c>
      <c r="U236" s="374">
        <v>5.642875E-2</v>
      </c>
      <c r="V236" s="374">
        <v>5.5381E-2</v>
      </c>
      <c r="W236" s="374" vm="12">
        <v>5.755060025291861E-2</v>
      </c>
      <c r="X236" s="374" vm="187">
        <f t="shared" si="73"/>
        <v>3.5718473739906303E-2</v>
      </c>
      <c r="Y236" s="374"/>
      <c r="Z236" s="374"/>
      <c r="AA236" s="374" vm="15">
        <f>'Operating Data'!AA160</f>
        <v>3.6283402787817012E-2</v>
      </c>
      <c r="AB236" s="374" vm="109">
        <f>'Operating Data'!AB160</f>
        <v>3.5104548345800179E-2</v>
      </c>
      <c r="AC236" s="374" vm="278">
        <f>'Operating Data'!AC160</f>
        <v>3.5811718386318948E-2</v>
      </c>
      <c r="AD236" s="374" vm="187">
        <f>'Operating Data'!AD160</f>
        <v>3.5718473739906303E-2</v>
      </c>
      <c r="AE236" s="374" vm="199">
        <f>'Operating Data'!AE160</f>
        <v>3.8068284273372083E-2</v>
      </c>
      <c r="AF236" s="347"/>
      <c r="AG236" s="347"/>
      <c r="AH236" s="347"/>
      <c r="AI236" s="222"/>
      <c r="AJ236" s="374"/>
      <c r="AK236" s="349"/>
      <c r="AL236" s="349"/>
      <c r="AM236" s="349"/>
      <c r="AN236" s="374"/>
      <c r="AO236" s="349"/>
      <c r="AP236" s="349"/>
      <c r="AQ236" s="349"/>
      <c r="AR236" s="222"/>
      <c r="AS236" s="222"/>
      <c r="AT236" s="222"/>
      <c r="AU236" s="222"/>
      <c r="AV236" s="222"/>
      <c r="AW236" s="222"/>
      <c r="AX236" s="222"/>
      <c r="AY236"/>
    </row>
    <row r="237" spans="2:51" s="78" customFormat="1" ht="15" customHeight="1" x14ac:dyDescent="0.25">
      <c r="B237" s="38" t="s">
        <v>153</v>
      </c>
      <c r="C237" s="38"/>
      <c r="D237" s="38"/>
      <c r="E237" s="38"/>
      <c r="F237" s="38"/>
      <c r="G237" s="38"/>
      <c r="H237" s="38"/>
      <c r="I237" s="38"/>
      <c r="J237" s="38"/>
      <c r="K237" s="38"/>
      <c r="L237" s="38"/>
      <c r="M237" s="38"/>
      <c r="N237" s="38"/>
      <c r="O237" s="38"/>
      <c r="P237" s="38"/>
      <c r="Q237" s="38"/>
      <c r="R237" s="38"/>
      <c r="S237" s="38"/>
      <c r="T237" s="374">
        <v>2.844143E-2</v>
      </c>
      <c r="U237" s="374">
        <v>2.4651559999999999E-2</v>
      </c>
      <c r="V237" s="374">
        <v>3.0315000000000002E-2</v>
      </c>
      <c r="W237" s="374" vm="14">
        <v>2.5365681577504677E-2</v>
      </c>
      <c r="X237" s="374" vm="189">
        <f t="shared" si="73"/>
        <v>4.3348481148191176E-2</v>
      </c>
      <c r="Y237" s="374"/>
      <c r="Z237" s="374"/>
      <c r="AA237" s="374" vm="203">
        <f>'Operating Data'!AA161</f>
        <v>5.5567171991468774E-2</v>
      </c>
      <c r="AB237" s="374" vm="110">
        <f>'Operating Data'!AB161</f>
        <v>4.6722269596223512E-2</v>
      </c>
      <c r="AC237" s="374" vm="280">
        <f>'Operating Data'!AC161</f>
        <v>4.3795497389374091E-2</v>
      </c>
      <c r="AD237" s="374" vm="189">
        <f>'Operating Data'!AD161</f>
        <v>4.3348481148191176E-2</v>
      </c>
      <c r="AE237" s="374" vm="200">
        <f>'Operating Data'!AE161</f>
        <v>4.8697169118348586E-2</v>
      </c>
      <c r="AF237" s="347"/>
      <c r="AG237" s="347"/>
      <c r="AH237" s="347"/>
      <c r="AI237" s="222"/>
      <c r="AJ237" s="374"/>
      <c r="AK237" s="349"/>
      <c r="AL237" s="349"/>
      <c r="AM237" s="349"/>
      <c r="AN237" s="374"/>
      <c r="AO237" s="349"/>
      <c r="AP237" s="349"/>
      <c r="AQ237" s="349"/>
      <c r="AR237" s="222"/>
      <c r="AS237" s="222"/>
      <c r="AT237" s="222"/>
      <c r="AU237" s="222"/>
      <c r="AV237" s="222"/>
      <c r="AW237" s="222"/>
      <c r="AX237" s="222"/>
      <c r="AY237"/>
    </row>
    <row r="238" spans="2:51" s="78" customFormat="1" ht="15" customHeight="1" x14ac:dyDescent="0.25">
      <c r="B238" s="37" t="s">
        <v>154</v>
      </c>
      <c r="C238" s="37"/>
      <c r="D238" s="37"/>
      <c r="E238" s="37"/>
      <c r="F238" s="37"/>
      <c r="G238" s="37"/>
      <c r="H238" s="37"/>
      <c r="I238" s="37"/>
      <c r="J238" s="37"/>
      <c r="K238" s="37"/>
      <c r="L238" s="37"/>
      <c r="M238" s="37"/>
      <c r="N238" s="37"/>
      <c r="O238" s="37"/>
      <c r="P238" s="37"/>
      <c r="Q238" s="37"/>
      <c r="R238" s="37"/>
      <c r="S238" s="37"/>
      <c r="T238" s="374">
        <v>0.11935841999999999</v>
      </c>
      <c r="U238" s="374">
        <v>0.1245378</v>
      </c>
      <c r="V238" s="374">
        <v>0.13392199999999999</v>
      </c>
      <c r="W238" s="374">
        <v>0.12411351310377056</v>
      </c>
      <c r="X238" s="374">
        <f t="shared" si="73"/>
        <v>0.11946419349546938</v>
      </c>
      <c r="Y238" s="374"/>
      <c r="Z238" s="374"/>
      <c r="AA238" s="374">
        <f>'Operating Data'!AA162</f>
        <v>0.13398987107252142</v>
      </c>
      <c r="AB238" s="374">
        <f>'Operating Data'!AB162</f>
        <v>0.11892440164420195</v>
      </c>
      <c r="AC238" s="374">
        <f>'Operating Data'!AC162</f>
        <v>0.119884403811541</v>
      </c>
      <c r="AD238" s="374">
        <f>'Operating Data'!AD162</f>
        <v>0.11946419349546938</v>
      </c>
      <c r="AE238" s="374">
        <f>'Operating Data'!AE162</f>
        <v>0.13896493377311936</v>
      </c>
      <c r="AF238" s="347"/>
      <c r="AG238" s="347"/>
      <c r="AH238" s="347"/>
      <c r="AI238" s="222"/>
      <c r="AJ238" s="374"/>
      <c r="AK238" s="349"/>
      <c r="AL238" s="349"/>
      <c r="AM238" s="349"/>
      <c r="AN238" s="374"/>
      <c r="AO238" s="349"/>
      <c r="AP238" s="349"/>
      <c r="AQ238" s="349"/>
      <c r="AR238" s="222"/>
      <c r="AS238" s="222"/>
      <c r="AT238" s="222"/>
      <c r="AU238" s="222"/>
      <c r="AV238" s="222"/>
      <c r="AW238" s="222"/>
      <c r="AX238" s="222"/>
      <c r="AY238"/>
    </row>
    <row r="239" spans="2:51" s="78" customFormat="1" ht="15" customHeight="1" x14ac:dyDescent="0.25">
      <c r="B239" s="45" t="s">
        <v>152</v>
      </c>
      <c r="C239" s="45"/>
      <c r="D239" s="45"/>
      <c r="E239" s="45"/>
      <c r="F239" s="45"/>
      <c r="G239" s="45"/>
      <c r="H239" s="45"/>
      <c r="I239" s="45"/>
      <c r="J239" s="45"/>
      <c r="K239" s="45"/>
      <c r="L239" s="45"/>
      <c r="M239" s="45"/>
      <c r="N239" s="45"/>
      <c r="O239" s="45"/>
      <c r="P239" s="45"/>
      <c r="Q239" s="45"/>
      <c r="R239" s="45"/>
      <c r="S239" s="45"/>
      <c r="T239" s="374">
        <v>7.5310240000000001E-2</v>
      </c>
      <c r="U239" s="374">
        <v>7.858801E-2</v>
      </c>
      <c r="V239" s="374">
        <v>8.2380999999999996E-2</v>
      </c>
      <c r="W239" s="374" vm="241">
        <v>7.758802362040923E-2</v>
      </c>
      <c r="X239" s="374" vm="186">
        <f t="shared" si="73"/>
        <v>6.9880999180956957E-2</v>
      </c>
      <c r="Y239" s="374"/>
      <c r="Z239" s="374"/>
      <c r="AA239" s="374" vm="202">
        <f>'Operating Data'!AA163</f>
        <v>8.8563610397169562E-2</v>
      </c>
      <c r="AB239" s="374" vm="107">
        <f>'Operating Data'!AB163</f>
        <v>7.3323183258712024E-2</v>
      </c>
      <c r="AC239" s="374" vm="281">
        <f>'Operating Data'!AC163</f>
        <v>7.1170954505076336E-2</v>
      </c>
      <c r="AD239" s="374" vm="186">
        <f>'Operating Data'!AD163</f>
        <v>6.9880999180956957E-2</v>
      </c>
      <c r="AE239" s="374" vm="197">
        <f>'Operating Data'!AE163</f>
        <v>7.1467836410094618E-2</v>
      </c>
      <c r="AF239" s="347"/>
      <c r="AG239" s="347"/>
      <c r="AH239" s="347"/>
      <c r="AI239" s="222"/>
      <c r="AJ239" s="374"/>
      <c r="AK239" s="349"/>
      <c r="AL239" s="349"/>
      <c r="AM239" s="349"/>
      <c r="AN239" s="374"/>
      <c r="AO239" s="349"/>
      <c r="AP239" s="349"/>
      <c r="AQ239" s="349"/>
      <c r="AR239" s="222"/>
      <c r="AS239" s="222"/>
      <c r="AT239" s="222"/>
      <c r="AU239" s="222"/>
      <c r="AV239" s="222"/>
      <c r="AW239" s="222"/>
      <c r="AX239" s="222"/>
      <c r="AY239"/>
    </row>
    <row r="240" spans="2:51" s="78" customFormat="1" ht="15" customHeight="1" x14ac:dyDescent="0.25">
      <c r="B240" s="45" t="s">
        <v>153</v>
      </c>
      <c r="C240" s="45"/>
      <c r="D240" s="45"/>
      <c r="E240" s="45"/>
      <c r="F240" s="45"/>
      <c r="G240" s="45"/>
      <c r="H240" s="45"/>
      <c r="I240" s="45"/>
      <c r="J240" s="45"/>
      <c r="K240" s="45"/>
      <c r="L240" s="45"/>
      <c r="M240" s="45"/>
      <c r="N240" s="45"/>
      <c r="O240" s="45"/>
      <c r="P240" s="45"/>
      <c r="Q240" s="45"/>
      <c r="R240" s="45"/>
      <c r="S240" s="45"/>
      <c r="T240" s="374">
        <v>4.4048179999999999E-2</v>
      </c>
      <c r="U240" s="374">
        <v>4.5949789999999997E-2</v>
      </c>
      <c r="V240" s="374">
        <v>5.1540999999999997E-2</v>
      </c>
      <c r="W240" s="374" vm="14">
        <v>4.6525489483361319E-2</v>
      </c>
      <c r="X240" s="374" vm="190">
        <f t="shared" si="73"/>
        <v>4.9583194314512427E-2</v>
      </c>
      <c r="Y240" s="374"/>
      <c r="Z240" s="374"/>
      <c r="AA240" s="374" vm="17">
        <f>'Operating Data'!AA164</f>
        <v>4.5426260675351854E-2</v>
      </c>
      <c r="AB240" s="374" vm="105">
        <f>'Operating Data'!AB164</f>
        <v>4.5601218385489931E-2</v>
      </c>
      <c r="AC240" s="374" vm="279">
        <f>'Operating Data'!AC164</f>
        <v>4.8713449306464658E-2</v>
      </c>
      <c r="AD240" s="374" vm="190">
        <f>'Operating Data'!AD164</f>
        <v>4.9583194314512427E-2</v>
      </c>
      <c r="AE240" s="374" vm="201">
        <f>'Operating Data'!AE164</f>
        <v>6.7497097363024727E-2</v>
      </c>
      <c r="AF240" s="347"/>
      <c r="AG240" s="347"/>
      <c r="AH240" s="347"/>
      <c r="AI240" s="222"/>
      <c r="AJ240" s="374"/>
      <c r="AK240" s="349"/>
      <c r="AL240" s="349"/>
      <c r="AM240" s="349"/>
      <c r="AN240" s="374"/>
      <c r="AO240" s="349"/>
      <c r="AP240" s="349"/>
      <c r="AQ240" s="349"/>
      <c r="AR240" s="222"/>
      <c r="AS240" s="222"/>
      <c r="AT240" s="222"/>
      <c r="AU240" s="222"/>
      <c r="AV240" s="222"/>
      <c r="AW240" s="222"/>
      <c r="AX240" s="222"/>
      <c r="AY240"/>
    </row>
    <row r="241" spans="2:51" s="78" customFormat="1" ht="15" customHeight="1" x14ac:dyDescent="0.25">
      <c r="B241" s="48"/>
      <c r="C241" s="48"/>
      <c r="D241" s="48"/>
      <c r="E241" s="48"/>
      <c r="F241" s="48"/>
      <c r="G241" s="48"/>
      <c r="H241" s="48"/>
      <c r="I241" s="48"/>
      <c r="J241" s="48"/>
      <c r="K241" s="48"/>
      <c r="L241" s="48"/>
      <c r="M241" s="48"/>
      <c r="N241" s="48"/>
      <c r="O241" s="48"/>
      <c r="P241" s="48"/>
      <c r="Q241" s="48"/>
      <c r="R241" s="48"/>
      <c r="S241" s="48"/>
      <c r="T241" s="347"/>
      <c r="U241" s="347"/>
      <c r="V241" s="347"/>
      <c r="W241" s="347"/>
      <c r="X241" s="347"/>
      <c r="Y241" s="347"/>
      <c r="Z241" s="222"/>
      <c r="AA241" s="347"/>
      <c r="AB241" s="347"/>
      <c r="AC241" s="347"/>
      <c r="AD241" s="347"/>
      <c r="AE241" s="347"/>
      <c r="AF241" s="347"/>
      <c r="AG241" s="347"/>
      <c r="AH241" s="347"/>
      <c r="AI241" s="222"/>
      <c r="AJ241" s="347"/>
      <c r="AK241" s="347"/>
      <c r="AL241" s="347"/>
      <c r="AM241" s="347"/>
      <c r="AN241" s="347"/>
      <c r="AO241" s="347"/>
      <c r="AP241" s="347"/>
      <c r="AQ241" s="347"/>
      <c r="AR241" s="222"/>
      <c r="AS241" s="222"/>
      <c r="AT241" s="222"/>
      <c r="AU241" s="222"/>
      <c r="AV241" s="222"/>
      <c r="AW241" s="222"/>
      <c r="AX241" s="222"/>
      <c r="AY241"/>
    </row>
    <row r="242" spans="2:51" s="78" customFormat="1" ht="15" customHeight="1" x14ac:dyDescent="0.25">
      <c r="B242" s="48" t="s">
        <v>157</v>
      </c>
      <c r="C242" s="48"/>
      <c r="D242" s="48"/>
      <c r="E242" s="48"/>
      <c r="F242" s="48"/>
      <c r="G242" s="48"/>
      <c r="H242" s="48"/>
      <c r="I242" s="48"/>
      <c r="J242" s="48"/>
      <c r="K242" s="48"/>
      <c r="L242" s="48"/>
      <c r="M242" s="48"/>
      <c r="N242" s="48"/>
      <c r="O242" s="48"/>
      <c r="P242" s="48"/>
      <c r="Q242" s="48"/>
      <c r="R242" s="48"/>
      <c r="S242" s="48"/>
      <c r="T242" s="348">
        <v>25006.845590034191</v>
      </c>
      <c r="U242" s="348">
        <v>25591.223426515528</v>
      </c>
      <c r="V242" s="348">
        <v>24421</v>
      </c>
      <c r="W242" s="348">
        <v>26015.931676027001</v>
      </c>
      <c r="X242" s="348">
        <f t="shared" ref="X242:X249" si="74">AD242</f>
        <v>26491.322074858006</v>
      </c>
      <c r="Y242" s="348"/>
      <c r="Z242" s="348"/>
      <c r="AA242" s="348">
        <f>'Operating Data'!AA184</f>
        <v>6721.0394920619992</v>
      </c>
      <c r="AB242" s="348">
        <f>'Operating Data'!AB184</f>
        <v>13369.280596741002</v>
      </c>
      <c r="AC242" s="348">
        <f>'Operating Data'!AC184</f>
        <v>19880.883445004001</v>
      </c>
      <c r="AD242" s="348">
        <f>'Operating Data'!AD184</f>
        <v>26491.322074858006</v>
      </c>
      <c r="AE242" s="348">
        <f>'Operating Data'!AE184</f>
        <v>6865.996037637</v>
      </c>
      <c r="AF242" s="347"/>
      <c r="AG242" s="347"/>
      <c r="AH242" s="347"/>
      <c r="AI242" s="222"/>
      <c r="AJ242" s="348"/>
      <c r="AK242" s="348"/>
      <c r="AL242" s="348"/>
      <c r="AM242" s="348"/>
      <c r="AN242" s="348"/>
      <c r="AO242" s="348"/>
      <c r="AP242" s="348"/>
      <c r="AQ242" s="348"/>
      <c r="AR242" s="222"/>
      <c r="AS242" s="222"/>
      <c r="AT242" s="222"/>
      <c r="AU242" s="222"/>
      <c r="AV242" s="222"/>
      <c r="AW242" s="222"/>
      <c r="AX242" s="222"/>
      <c r="AY242"/>
    </row>
    <row r="243" spans="2:51" s="78" customFormat="1" ht="15" customHeight="1" x14ac:dyDescent="0.25">
      <c r="B243" s="158" t="s">
        <v>149</v>
      </c>
      <c r="C243" s="158"/>
      <c r="D243" s="158"/>
      <c r="E243" s="158"/>
      <c r="F243" s="158"/>
      <c r="G243" s="158"/>
      <c r="H243" s="158"/>
      <c r="I243" s="158"/>
      <c r="J243" s="158"/>
      <c r="K243" s="158"/>
      <c r="L243" s="158"/>
      <c r="M243" s="158"/>
      <c r="N243" s="158"/>
      <c r="O243" s="158"/>
      <c r="P243" s="158"/>
      <c r="Q243" s="158"/>
      <c r="R243" s="158"/>
      <c r="S243" s="158"/>
      <c r="T243" s="360" t="s">
        <v>23</v>
      </c>
      <c r="U243" s="360">
        <f>IFERROR(IF(OR(U242/T242-1&gt;2,U242/T242-1&lt;-0.95),"-",U242/T242-1),"-")</f>
        <v>2.3368714553674952E-2</v>
      </c>
      <c r="V243" s="361">
        <f>IFERROR(IF(OR(V242/U242-1&gt;2,V242/U242-1&lt;-0.95),"-",V242/U242-1),"-")</f>
        <v>-4.5727529591376936E-2</v>
      </c>
      <c r="W243" s="381">
        <f>IFERROR(IF(OR(W242/V242-1&gt;2,W242/V242-1&lt;-0.95),"-",W242/V242-1),"-")</f>
        <v>6.5309843005077584E-2</v>
      </c>
      <c r="X243" s="360">
        <f t="shared" si="74"/>
        <v>1.8273049174289735E-2</v>
      </c>
      <c r="Y243" s="360"/>
      <c r="Z243" s="222"/>
      <c r="AA243" s="362" t="str">
        <f>IFERROR(IF(OR(AA242/#REF!-1&gt;2,AA242/#REF!-1&lt;-0.95),"-",AA242/#REF!-1),"-")</f>
        <v>-</v>
      </c>
      <c r="AB243" s="362" t="str">
        <f>IFERROR(IF(OR(AB242/#REF!-1&gt;2,AB242/#REF!-1&lt;-0.95),"-",AB242/#REF!-1),"-")</f>
        <v>-</v>
      </c>
      <c r="AC243" s="362" t="str">
        <f>IFERROR(IF(OR(AC242/#REF!-1&gt;2,AC242/#REF!-1&lt;-0.95),"-",AC242/#REF!-1),"-")</f>
        <v>-</v>
      </c>
      <c r="AD243" s="362">
        <f>IFERROR(IF(OR(AD242/W242-1&gt;2,AD242/W242-1&lt;-0.95),"-",AD242/W242-1),"-")</f>
        <v>1.8273049174289735E-2</v>
      </c>
      <c r="AE243" s="362">
        <f>IFERROR(IF(OR(AE242/AA242-1&gt;2,AE242/AA242-1&lt;-0.95),"-",AE242/AA242-1),"-")</f>
        <v>2.1567578310796254E-2</v>
      </c>
      <c r="AF243" s="347"/>
      <c r="AG243" s="347"/>
      <c r="AH243" s="347"/>
      <c r="AI243" s="222"/>
      <c r="AJ243" s="362"/>
      <c r="AK243" s="362"/>
      <c r="AL243" s="362"/>
      <c r="AM243" s="362"/>
      <c r="AN243" s="362"/>
      <c r="AO243" s="362"/>
      <c r="AP243" s="362"/>
      <c r="AQ243" s="362"/>
      <c r="AR243" s="222"/>
      <c r="AS243" s="222"/>
      <c r="AT243" s="222"/>
      <c r="AU243" s="222"/>
      <c r="AV243" s="222"/>
      <c r="AW243" s="222"/>
      <c r="AX243" s="222"/>
      <c r="AY243"/>
    </row>
    <row r="244" spans="2:51" s="78" customFormat="1" ht="15" customHeight="1" x14ac:dyDescent="0.25">
      <c r="B244" s="41" t="s">
        <v>174</v>
      </c>
      <c r="C244" s="41"/>
      <c r="D244" s="41"/>
      <c r="E244" s="41"/>
      <c r="F244" s="41"/>
      <c r="G244" s="41"/>
      <c r="H244" s="41"/>
      <c r="I244" s="41"/>
      <c r="J244" s="41"/>
      <c r="K244" s="41"/>
      <c r="L244" s="41"/>
      <c r="M244" s="41"/>
      <c r="N244" s="41"/>
      <c r="O244" s="41"/>
      <c r="P244" s="41"/>
      <c r="Q244" s="41"/>
      <c r="R244" s="41"/>
      <c r="S244" s="41"/>
      <c r="T244" s="349">
        <v>11173.044852031358</v>
      </c>
      <c r="U244" s="349">
        <v>11389.168486841751</v>
      </c>
      <c r="V244" s="349">
        <v>10992</v>
      </c>
      <c r="W244" s="349">
        <v>12450.758695522998</v>
      </c>
      <c r="X244" s="349">
        <f t="shared" si="74"/>
        <v>12737.459962085999</v>
      </c>
      <c r="Y244" s="349"/>
      <c r="Z244" s="349"/>
      <c r="AA244" s="349">
        <f>'Operating Data'!AA185</f>
        <v>3122.5808758800003</v>
      </c>
      <c r="AB244" s="349">
        <f>'Operating Data'!AB185</f>
        <v>6343.9087013050002</v>
      </c>
      <c r="AC244" s="349">
        <f>'Operating Data'!AC185</f>
        <v>9548.0433572540005</v>
      </c>
      <c r="AD244" s="349">
        <f>'Operating Data'!AD185</f>
        <v>12737.459962085999</v>
      </c>
      <c r="AE244" s="349">
        <f>'Operating Data'!AE185</f>
        <v>3236.9725391719999</v>
      </c>
      <c r="AF244" s="347"/>
      <c r="AG244" s="347"/>
      <c r="AH244" s="347"/>
      <c r="AI244" s="222"/>
      <c r="AJ244" s="349"/>
      <c r="AK244" s="349"/>
      <c r="AL244" s="349"/>
      <c r="AM244" s="349"/>
      <c r="AN244" s="349"/>
      <c r="AO244" s="349"/>
      <c r="AP244" s="349"/>
      <c r="AQ244" s="349"/>
      <c r="AR244" s="222"/>
      <c r="AS244" s="222"/>
      <c r="AT244" s="222"/>
      <c r="AU244" s="222"/>
      <c r="AV244" s="222"/>
      <c r="AW244" s="222"/>
      <c r="AX244" s="222"/>
      <c r="AY244"/>
    </row>
    <row r="245" spans="2:51" s="78" customFormat="1" ht="15" customHeight="1" x14ac:dyDescent="0.25">
      <c r="B245" s="158" t="s">
        <v>149</v>
      </c>
      <c r="C245" s="158"/>
      <c r="D245" s="158"/>
      <c r="E245" s="158"/>
      <c r="F245" s="158"/>
      <c r="G245" s="158"/>
      <c r="H245" s="158"/>
      <c r="I245" s="158"/>
      <c r="J245" s="158"/>
      <c r="K245" s="158"/>
      <c r="L245" s="158"/>
      <c r="M245" s="158"/>
      <c r="N245" s="158"/>
      <c r="O245" s="158"/>
      <c r="P245" s="158"/>
      <c r="Q245" s="158"/>
      <c r="R245" s="158"/>
      <c r="S245" s="158"/>
      <c r="T245" s="360" t="s">
        <v>23</v>
      </c>
      <c r="U245" s="360">
        <f>IFERROR(IF(OR(U244/T244-1&gt;2,U244/T244-1&lt;-0.95),"-",U244/T244-1),"-")</f>
        <v>1.9343306831091756E-2</v>
      </c>
      <c r="V245" s="361">
        <f>IFERROR(IF(OR(V244/U244-1&gt;2,V244/U244-1&lt;-0.95),"-",V244/U244-1),"-")</f>
        <v>-3.4872474430474143E-2</v>
      </c>
      <c r="W245" s="381">
        <f>IFERROR(IF(OR(W244/V244-1&gt;2,W244/V244-1&lt;-0.95),"-",W244/V244-1),"-")</f>
        <v>0.13271094391584781</v>
      </c>
      <c r="X245" s="360">
        <f t="shared" si="74"/>
        <v>2.3026810941737308E-2</v>
      </c>
      <c r="Y245" s="360"/>
      <c r="Z245" s="222"/>
      <c r="AA245" s="362" t="str">
        <f>IFERROR(IF(OR(AA244/#REF!-1&gt;2,AA244/#REF!-1&lt;-0.95),"-",AA244/#REF!-1),"-")</f>
        <v>-</v>
      </c>
      <c r="AB245" s="362" t="str">
        <f>IFERROR(IF(OR(AB244/#REF!-1&gt;2,AB244/#REF!-1&lt;-0.95),"-",AB244/#REF!-1),"-")</f>
        <v>-</v>
      </c>
      <c r="AC245" s="362" t="str">
        <f>IFERROR(IF(OR(AC244/#REF!-1&gt;2,AC244/#REF!-1&lt;-0.95),"-",AC244/#REF!-1),"-")</f>
        <v>-</v>
      </c>
      <c r="AD245" s="362">
        <f>IFERROR(IF(OR(AD244/W244-1&gt;2,AD244/W244-1&lt;-0.95),"-",AD244/W244-1),"-")</f>
        <v>2.3026810941737308E-2</v>
      </c>
      <c r="AE245" s="362">
        <f>IFERROR(IF(OR(AE244/AA244-1&gt;2,AE244/AA244-1&lt;-0.95),"-",AE244/AA244-1),"-")</f>
        <v>3.6633691116090494E-2</v>
      </c>
      <c r="AF245" s="347"/>
      <c r="AG245" s="347"/>
      <c r="AH245" s="347"/>
      <c r="AI245" s="222"/>
      <c r="AJ245" s="362"/>
      <c r="AK245" s="362"/>
      <c r="AL245" s="362"/>
      <c r="AM245" s="362"/>
      <c r="AN245" s="362"/>
      <c r="AO245" s="362"/>
      <c r="AP245" s="362"/>
      <c r="AQ245" s="362"/>
      <c r="AR245" s="222"/>
      <c r="AS245" s="222"/>
      <c r="AT245" s="222"/>
      <c r="AU245" s="222"/>
      <c r="AV245" s="222"/>
      <c r="AW245" s="222"/>
      <c r="AX245" s="222"/>
      <c r="AY245"/>
    </row>
    <row r="246" spans="2:51" s="78" customFormat="1" ht="15" customHeight="1" x14ac:dyDescent="0.25">
      <c r="B246" s="41" t="s">
        <v>175</v>
      </c>
      <c r="C246" s="41"/>
      <c r="D246" s="41"/>
      <c r="E246" s="41"/>
      <c r="F246" s="41"/>
      <c r="G246" s="41"/>
      <c r="H246" s="41"/>
      <c r="I246" s="41"/>
      <c r="J246" s="41"/>
      <c r="K246" s="41"/>
      <c r="L246" s="41"/>
      <c r="M246" s="41"/>
      <c r="N246" s="41"/>
      <c r="O246" s="41"/>
      <c r="P246" s="41"/>
      <c r="Q246" s="41"/>
      <c r="R246" s="41"/>
      <c r="S246" s="41"/>
      <c r="T246" s="349">
        <v>1890.3064438720003</v>
      </c>
      <c r="U246" s="349">
        <v>1718.5116513369999</v>
      </c>
      <c r="V246" s="349">
        <v>1405.4386526870001</v>
      </c>
      <c r="W246" s="349">
        <v>1366.628102162</v>
      </c>
      <c r="X246" s="349">
        <f t="shared" si="74"/>
        <v>1201.52932177</v>
      </c>
      <c r="Y246" s="349"/>
      <c r="Z246" s="349"/>
      <c r="AA246" s="349">
        <f>'Operating Data'!AA186</f>
        <v>313.94538929900006</v>
      </c>
      <c r="AB246" s="349">
        <f>'Operating Data'!AB186</f>
        <v>618.59171671800004</v>
      </c>
      <c r="AC246" s="349">
        <f>'Operating Data'!AC186</f>
        <v>924.39779269799999</v>
      </c>
      <c r="AD246" s="349">
        <f>'Operating Data'!AD186</f>
        <v>1201.52932177</v>
      </c>
      <c r="AE246" s="349">
        <f>'Operating Data'!AE186</f>
        <v>267.76932370600002</v>
      </c>
      <c r="AF246" s="347"/>
      <c r="AG246" s="347"/>
      <c r="AH246" s="347"/>
      <c r="AI246" s="222"/>
      <c r="AJ246" s="349"/>
      <c r="AK246" s="349"/>
      <c r="AL246" s="349"/>
      <c r="AM246" s="349"/>
      <c r="AN246" s="349"/>
      <c r="AO246" s="349"/>
      <c r="AP246" s="349"/>
      <c r="AQ246" s="349"/>
      <c r="AR246" s="222"/>
      <c r="AS246" s="222"/>
      <c r="AT246" s="222"/>
      <c r="AU246" s="222"/>
      <c r="AV246" s="222"/>
      <c r="AW246" s="222"/>
      <c r="AX246" s="222"/>
      <c r="AY246"/>
    </row>
    <row r="247" spans="2:51" s="78" customFormat="1" ht="15" customHeight="1" x14ac:dyDescent="0.25">
      <c r="B247" s="158" t="s">
        <v>149</v>
      </c>
      <c r="C247" s="158"/>
      <c r="D247" s="158"/>
      <c r="E247" s="158"/>
      <c r="F247" s="158"/>
      <c r="G247" s="158"/>
      <c r="H247" s="158"/>
      <c r="I247" s="158"/>
      <c r="J247" s="158"/>
      <c r="K247" s="158"/>
      <c r="L247" s="158"/>
      <c r="M247" s="158"/>
      <c r="N247" s="158"/>
      <c r="O247" s="158"/>
      <c r="P247" s="158"/>
      <c r="Q247" s="158"/>
      <c r="R247" s="158"/>
      <c r="S247" s="158"/>
      <c r="T247" s="360" t="s">
        <v>23</v>
      </c>
      <c r="U247" s="360">
        <f>IFERROR(IF(OR(U246/T246-1&gt;2,U246/T246-1&lt;-0.95),"-",U246/T246-1),"-")</f>
        <v>-9.0881980057744172E-2</v>
      </c>
      <c r="V247" s="361">
        <f>IFERROR(IF(OR(V246/U246-1&gt;2,V246/U246-1&lt;-0.95),"-",V246/U246-1),"-")</f>
        <v>-0.18217682632900944</v>
      </c>
      <c r="W247" s="381">
        <f>IFERROR(IF(OR(W246/V246-1&gt;2,W246/V246-1&lt;-0.95),"-",W246/V246-1),"-")</f>
        <v>-2.7614546142444407E-2</v>
      </c>
      <c r="X247" s="360">
        <f t="shared" si="74"/>
        <v>-0.12080739458731637</v>
      </c>
      <c r="Y247" s="360"/>
      <c r="Z247" s="222"/>
      <c r="AA247" s="362" t="str">
        <f>IFERROR(IF(OR(AA246/#REF!-1&gt;2,AA246/#REF!-1&lt;-0.95),"-",AA246/#REF!-1),"-")</f>
        <v>-</v>
      </c>
      <c r="AB247" s="362" t="str">
        <f>IFERROR(IF(OR(AB246/#REF!-1&gt;2,AB246/#REF!-1&lt;-0.95),"-",AB246/#REF!-1),"-")</f>
        <v>-</v>
      </c>
      <c r="AC247" s="362" t="str">
        <f>IFERROR(IF(OR(AC246/#REF!-1&gt;2,AC246/#REF!-1&lt;-0.95),"-",AC246/#REF!-1),"-")</f>
        <v>-</v>
      </c>
      <c r="AD247" s="362">
        <f>IFERROR(IF(OR(AD246/W246-1&gt;2,AD246/W246-1&lt;-0.95),"-",AD246/W246-1),"-")</f>
        <v>-0.12080739458731637</v>
      </c>
      <c r="AE247" s="362">
        <f>IFERROR(IF(OR(AE246/AA246-1&gt;2,AE246/AA246-1&lt;-0.95),"-",AE246/AA246-1),"-")</f>
        <v>-0.14708311434706933</v>
      </c>
      <c r="AF247" s="347"/>
      <c r="AG247" s="347"/>
      <c r="AH247" s="347"/>
      <c r="AI247" s="222"/>
      <c r="AJ247" s="362"/>
      <c r="AK247" s="362"/>
      <c r="AL247" s="362"/>
      <c r="AM247" s="362"/>
      <c r="AN247" s="362"/>
      <c r="AO247" s="362"/>
      <c r="AP247" s="362"/>
      <c r="AQ247" s="362"/>
      <c r="AR247" s="222"/>
      <c r="AS247" s="222"/>
      <c r="AT247" s="222"/>
      <c r="AU247" s="222"/>
      <c r="AV247" s="222"/>
      <c r="AW247" s="222"/>
      <c r="AX247" s="222"/>
      <c r="AY247"/>
    </row>
    <row r="248" spans="2:51" s="78" customFormat="1" ht="15" customHeight="1" x14ac:dyDescent="0.25">
      <c r="B248" s="41" t="s">
        <v>176</v>
      </c>
      <c r="C248" s="41"/>
      <c r="D248" s="41"/>
      <c r="E248" s="41"/>
      <c r="F248" s="41"/>
      <c r="G248" s="41"/>
      <c r="H248" s="41"/>
      <c r="I248" s="41"/>
      <c r="J248" s="41"/>
      <c r="K248" s="41"/>
      <c r="L248" s="41"/>
      <c r="M248" s="41"/>
      <c r="N248" s="41"/>
      <c r="O248" s="41"/>
      <c r="P248" s="41"/>
      <c r="Q248" s="41"/>
      <c r="R248" s="41"/>
      <c r="S248" s="41"/>
      <c r="T248" s="349">
        <v>11943.494294130831</v>
      </c>
      <c r="U248" s="349">
        <v>12483.543288336778</v>
      </c>
      <c r="V248" s="349">
        <v>12023.647012121999</v>
      </c>
      <c r="W248" s="349">
        <v>12220.374414122001</v>
      </c>
      <c r="X248" s="349">
        <f t="shared" si="74"/>
        <v>12552.600299687001</v>
      </c>
      <c r="Y248" s="349"/>
      <c r="Z248" s="349"/>
      <c r="AA248" s="349">
        <f>'Operating Data'!AA187</f>
        <v>3284.5132268829998</v>
      </c>
      <c r="AB248" s="349">
        <f>'Operating Data'!AB187</f>
        <v>6406.7801787180006</v>
      </c>
      <c r="AC248" s="349">
        <f>'Operating Data'!AC187</f>
        <v>9408.3433901160006</v>
      </c>
      <c r="AD248" s="349">
        <f>'Operating Data'!AD187</f>
        <v>12552.600299687001</v>
      </c>
      <c r="AE248" s="349">
        <f>'Operating Data'!AE187</f>
        <v>3361.3823197599995</v>
      </c>
      <c r="AF248" s="347"/>
      <c r="AG248" s="347"/>
      <c r="AH248" s="347"/>
      <c r="AI248" s="222"/>
      <c r="AJ248" s="349"/>
      <c r="AK248" s="349"/>
      <c r="AL248" s="349"/>
      <c r="AM248" s="349"/>
      <c r="AN248" s="349"/>
      <c r="AO248" s="349"/>
      <c r="AP248" s="349"/>
      <c r="AQ248" s="349"/>
      <c r="AR248" s="222"/>
      <c r="AS248" s="222"/>
      <c r="AT248" s="222"/>
      <c r="AU248" s="222"/>
      <c r="AV248" s="222"/>
      <c r="AW248" s="222"/>
      <c r="AX248" s="222"/>
      <c r="AY248"/>
    </row>
    <row r="249" spans="2:51" s="78" customFormat="1" ht="15" customHeight="1" x14ac:dyDescent="0.25">
      <c r="B249" s="158" t="s">
        <v>149</v>
      </c>
      <c r="C249" s="158"/>
      <c r="D249" s="158"/>
      <c r="E249" s="158"/>
      <c r="F249" s="158"/>
      <c r="G249" s="158"/>
      <c r="H249" s="158"/>
      <c r="I249" s="158"/>
      <c r="J249" s="158"/>
      <c r="K249" s="158"/>
      <c r="L249" s="158"/>
      <c r="M249" s="158"/>
      <c r="N249" s="158"/>
      <c r="O249" s="158"/>
      <c r="P249" s="158"/>
      <c r="Q249" s="158"/>
      <c r="R249" s="158"/>
      <c r="S249" s="158"/>
      <c r="T249" s="360" t="s">
        <v>23</v>
      </c>
      <c r="U249" s="360">
        <f>IFERROR(IF(OR(U248/T248-1&gt;2,U248/T248-1&lt;-0.95),"-",U248/T248-1),"-")</f>
        <v>4.5217001064029816E-2</v>
      </c>
      <c r="V249" s="361">
        <f>IFERROR(IF(OR(V248/U248-1&gt;2,V248/U248-1&lt;-0.95),"-",V248/U248-1),"-")</f>
        <v>-3.6840203585824405E-2</v>
      </c>
      <c r="W249" s="381">
        <f>IFERROR(IF(OR(W248/V248-1&gt;2,W248/V248-1&lt;-0.95),"-",W248/V248-1),"-")</f>
        <v>1.636170804096837E-2</v>
      </c>
      <c r="X249" s="360">
        <f t="shared" si="74"/>
        <v>2.718622804069537E-2</v>
      </c>
      <c r="Y249" s="360"/>
      <c r="Z249" s="222"/>
      <c r="AA249" s="362" t="str">
        <f>IFERROR(IF(OR(AA248/#REF!-1&gt;2,AA248/#REF!-1&lt;-0.95),"-",AA248/#REF!-1),"-")</f>
        <v>-</v>
      </c>
      <c r="AB249" s="362" t="str">
        <f>IFERROR(IF(OR(AB248/#REF!-1&gt;2,AB248/#REF!-1&lt;-0.95),"-",AB248/#REF!-1),"-")</f>
        <v>-</v>
      </c>
      <c r="AC249" s="362" t="str">
        <f>IFERROR(IF(OR(AC248/#REF!-1&gt;2,AC248/#REF!-1&lt;-0.95),"-",AC248/#REF!-1),"-")</f>
        <v>-</v>
      </c>
      <c r="AD249" s="362">
        <f>IFERROR(IF(OR(AD248/W248-1&gt;2,AD248/W248-1&lt;-0.95),"-",AD248/W248-1),"-")</f>
        <v>2.718622804069537E-2</v>
      </c>
      <c r="AE249" s="362">
        <f>IFERROR(IF(OR(AE248/AA248-1&gt;2,AE248/AA248-1&lt;-0.95),"-",AE248/AA248-1),"-")</f>
        <v>2.3403496216073627E-2</v>
      </c>
      <c r="AF249" s="347"/>
      <c r="AG249" s="347"/>
      <c r="AH249" s="347"/>
      <c r="AI249" s="222"/>
      <c r="AJ249" s="360"/>
      <c r="AK249" s="360"/>
      <c r="AL249" s="360"/>
      <c r="AM249" s="360"/>
      <c r="AN249" s="360"/>
      <c r="AO249" s="360"/>
      <c r="AP249" s="360"/>
      <c r="AQ249" s="360"/>
      <c r="AR249" s="222"/>
      <c r="AS249" s="222"/>
      <c r="AT249" s="222"/>
      <c r="AU249" s="222"/>
      <c r="AV249" s="222"/>
      <c r="AW249" s="222"/>
      <c r="AX249" s="222"/>
      <c r="AY249"/>
    </row>
    <row r="250" spans="2:51" s="78" customFormat="1" ht="15" customHeight="1" x14ac:dyDescent="0.25">
      <c r="T250" s="347"/>
      <c r="U250" s="347"/>
      <c r="V250" s="347"/>
      <c r="W250" s="347"/>
      <c r="X250" s="347"/>
      <c r="Y250" s="347"/>
      <c r="Z250" s="222"/>
      <c r="AA250" s="347"/>
      <c r="AB250" s="347"/>
      <c r="AC250" s="347"/>
      <c r="AD250" s="347"/>
      <c r="AE250" s="347"/>
      <c r="AF250" s="347"/>
      <c r="AG250" s="347"/>
      <c r="AH250" s="347"/>
      <c r="AI250" s="222"/>
      <c r="AJ250" s="347"/>
      <c r="AK250" s="347"/>
      <c r="AL250" s="347"/>
      <c r="AM250" s="347"/>
      <c r="AN250" s="347"/>
      <c r="AO250" s="347"/>
      <c r="AP250" s="347"/>
      <c r="AQ250" s="347"/>
      <c r="AR250" s="222"/>
      <c r="AS250" s="222"/>
      <c r="AT250" s="222"/>
      <c r="AU250" s="222"/>
      <c r="AV250" s="222"/>
      <c r="AW250" s="222"/>
      <c r="AX250" s="222"/>
      <c r="AY250"/>
    </row>
    <row r="251" spans="2:51" s="78" customFormat="1" ht="15" customHeight="1" x14ac:dyDescent="0.25">
      <c r="B251" s="172" t="s">
        <v>255</v>
      </c>
      <c r="C251" s="172"/>
      <c r="D251" s="172"/>
      <c r="E251" s="172"/>
      <c r="F251" s="172"/>
      <c r="G251" s="172"/>
      <c r="H251" s="172"/>
      <c r="I251" s="172"/>
      <c r="J251" s="172"/>
      <c r="K251" s="172"/>
      <c r="L251" s="172"/>
      <c r="M251" s="172"/>
      <c r="N251" s="172"/>
      <c r="O251" s="172"/>
      <c r="P251" s="172"/>
      <c r="Q251" s="172"/>
      <c r="R251" s="172"/>
      <c r="S251" s="172"/>
      <c r="T251" s="227">
        <v>2018</v>
      </c>
      <c r="U251" s="227">
        <v>2019</v>
      </c>
      <c r="V251" s="227">
        <v>2020</v>
      </c>
      <c r="W251" s="227">
        <v>2021</v>
      </c>
      <c r="X251" s="228">
        <v>2022</v>
      </c>
      <c r="Y251" s="229">
        <v>2023</v>
      </c>
      <c r="Z251" s="222"/>
      <c r="AA251" s="230" t="s">
        <v>290</v>
      </c>
      <c r="AB251" s="230" t="s">
        <v>291</v>
      </c>
      <c r="AC251" s="230" t="s">
        <v>292</v>
      </c>
      <c r="AD251" s="230">
        <v>2022</v>
      </c>
      <c r="AE251" s="231" t="s">
        <v>320</v>
      </c>
      <c r="AF251" s="231" t="s">
        <v>321</v>
      </c>
      <c r="AG251" s="232" t="s">
        <v>322</v>
      </c>
      <c r="AH251" s="233">
        <v>2023</v>
      </c>
      <c r="AI251" s="222"/>
      <c r="AJ251" s="230" t="s">
        <v>290</v>
      </c>
      <c r="AK251" s="230" t="s">
        <v>293</v>
      </c>
      <c r="AL251" s="230" t="s">
        <v>294</v>
      </c>
      <c r="AM251" s="230" t="s">
        <v>295</v>
      </c>
      <c r="AN251" s="231" t="s">
        <v>320</v>
      </c>
      <c r="AO251" s="231" t="s">
        <v>325</v>
      </c>
      <c r="AP251" s="231" t="s">
        <v>323</v>
      </c>
      <c r="AQ251" s="231" t="s">
        <v>324</v>
      </c>
      <c r="AR251" s="222"/>
      <c r="AS251" s="222"/>
      <c r="AT251" s="222"/>
      <c r="AU251" s="222"/>
      <c r="AV251" s="222"/>
      <c r="AW251" s="222"/>
      <c r="AX251" s="222"/>
      <c r="AY251"/>
    </row>
    <row r="252" spans="2:51" s="78" customFormat="1" ht="15" customHeight="1" x14ac:dyDescent="0.25">
      <c r="B252" s="94" t="s">
        <v>452</v>
      </c>
      <c r="C252" s="94"/>
      <c r="D252" s="94"/>
      <c r="E252" s="94"/>
      <c r="F252" s="94"/>
      <c r="G252" s="94"/>
      <c r="H252" s="94"/>
      <c r="I252" s="94"/>
      <c r="J252" s="94"/>
      <c r="K252" s="94"/>
      <c r="L252" s="94"/>
      <c r="M252" s="94"/>
      <c r="N252" s="94"/>
      <c r="O252" s="94"/>
      <c r="P252" s="94"/>
      <c r="Q252" s="94"/>
      <c r="R252" s="94"/>
      <c r="S252" s="94"/>
      <c r="T252" s="382">
        <v>0</v>
      </c>
      <c r="U252" s="382">
        <v>17.815720679999998</v>
      </c>
      <c r="V252" s="375">
        <v>29.2</v>
      </c>
      <c r="W252" s="348">
        <v>119.7</v>
      </c>
      <c r="X252" s="382">
        <f>AD252</f>
        <v>536.1</v>
      </c>
      <c r="Y252" s="382"/>
      <c r="Z252" s="222"/>
      <c r="AA252" s="348">
        <v>75</v>
      </c>
      <c r="AB252" s="348">
        <v>168.9</v>
      </c>
      <c r="AC252" s="348">
        <v>359.4</v>
      </c>
      <c r="AD252" s="348">
        <v>536.1</v>
      </c>
      <c r="AE252" s="348">
        <v>188.4</v>
      </c>
      <c r="AF252" s="347"/>
      <c r="AG252" s="347"/>
      <c r="AH252" s="347"/>
      <c r="AI252" s="222"/>
      <c r="AJ252" s="348">
        <f t="shared" ref="AJ252" si="75">AA252</f>
        <v>75</v>
      </c>
      <c r="AK252" s="348">
        <f t="shared" ref="AK252" si="76">AB252-AA252</f>
        <v>93.9</v>
      </c>
      <c r="AL252" s="348">
        <f t="shared" ref="AL252" si="77">AC252-AB252</f>
        <v>190.49999999999997</v>
      </c>
      <c r="AM252" s="348">
        <f t="shared" ref="AM252" si="78">AD252-AC252</f>
        <v>176.70000000000005</v>
      </c>
      <c r="AN252" s="348">
        <f t="shared" ref="AN252" si="79">AE252</f>
        <v>188.4</v>
      </c>
      <c r="AO252" s="348"/>
      <c r="AP252" s="348"/>
      <c r="AQ252" s="348"/>
      <c r="AR252" s="222"/>
      <c r="AS252" s="222"/>
      <c r="AT252" s="222"/>
      <c r="AU252" s="222"/>
      <c r="AV252" s="222"/>
      <c r="AW252" s="222"/>
      <c r="AX252" s="222"/>
      <c r="AY252"/>
    </row>
    <row r="253" spans="2:51" s="78" customFormat="1" ht="15" customHeight="1" x14ac:dyDescent="0.25">
      <c r="B253" s="94"/>
      <c r="C253" s="94"/>
      <c r="D253" s="94"/>
      <c r="E253" s="94"/>
      <c r="F253" s="94"/>
      <c r="G253" s="94"/>
      <c r="H253" s="94"/>
      <c r="I253" s="94"/>
      <c r="J253" s="94"/>
      <c r="K253" s="94"/>
      <c r="L253" s="94"/>
      <c r="M253" s="94"/>
      <c r="N253" s="94"/>
      <c r="O253" s="94"/>
      <c r="P253" s="94"/>
      <c r="Q253" s="94"/>
      <c r="R253" s="94"/>
      <c r="S253" s="94"/>
      <c r="T253" s="348"/>
      <c r="U253" s="348"/>
      <c r="V253" s="348"/>
      <c r="W253" s="348"/>
      <c r="X253" s="348"/>
      <c r="Y253" s="348"/>
      <c r="Z253" s="222"/>
      <c r="AA253" s="348"/>
      <c r="AB253" s="348"/>
      <c r="AC253" s="348"/>
      <c r="AD253" s="348"/>
      <c r="AE253" s="348"/>
      <c r="AF253" s="347"/>
      <c r="AG253" s="347"/>
      <c r="AH253" s="347"/>
      <c r="AI253" s="222"/>
      <c r="AJ253" s="348"/>
      <c r="AK253" s="348"/>
      <c r="AL253" s="348"/>
      <c r="AM253" s="348"/>
      <c r="AN253" s="348"/>
      <c r="AO253" s="348"/>
      <c r="AP253" s="348"/>
      <c r="AQ253" s="348"/>
      <c r="AR253" s="222"/>
      <c r="AS253" s="222"/>
      <c r="AT253" s="222"/>
      <c r="AU253" s="222"/>
      <c r="AV253" s="222"/>
      <c r="AW253" s="222"/>
      <c r="AX253" s="222"/>
      <c r="AY253"/>
    </row>
    <row r="254" spans="2:51" s="78" customFormat="1" ht="15" customHeight="1" x14ac:dyDescent="0.25">
      <c r="B254" s="95" t="s">
        <v>22</v>
      </c>
      <c r="C254" s="95"/>
      <c r="D254" s="95"/>
      <c r="E254" s="95"/>
      <c r="F254" s="95"/>
      <c r="G254" s="95"/>
      <c r="H254" s="95"/>
      <c r="I254" s="95"/>
      <c r="J254" s="95"/>
      <c r="K254" s="95"/>
      <c r="L254" s="95"/>
      <c r="M254" s="95"/>
      <c r="N254" s="95"/>
      <c r="O254" s="95"/>
      <c r="P254" s="95"/>
      <c r="Q254" s="95"/>
      <c r="R254" s="95"/>
      <c r="S254" s="95"/>
      <c r="T254" s="383">
        <v>0</v>
      </c>
      <c r="U254" s="384">
        <v>2188.52301304</v>
      </c>
      <c r="V254" s="384">
        <v>1412.1194865</v>
      </c>
      <c r="W254" s="384">
        <v>1746.5512248399998</v>
      </c>
      <c r="X254" s="384">
        <f>AD254</f>
        <v>1521.9653339899999</v>
      </c>
      <c r="Y254" s="384"/>
      <c r="Z254" s="222"/>
      <c r="AA254" s="384">
        <v>230.97975167000001</v>
      </c>
      <c r="AB254" s="384">
        <v>545.13722462999999</v>
      </c>
      <c r="AC254" s="384">
        <v>1127.02034383</v>
      </c>
      <c r="AD254" s="384">
        <v>1521.9653339899999</v>
      </c>
      <c r="AE254" s="384">
        <v>410.30946755000008</v>
      </c>
      <c r="AF254" s="472"/>
      <c r="AG254" s="472"/>
      <c r="AH254" s="472"/>
      <c r="AI254" s="222"/>
      <c r="AJ254" s="384">
        <f t="shared" ref="AJ254" si="80">AA254</f>
        <v>230.97975167000001</v>
      </c>
      <c r="AK254" s="384">
        <f t="shared" ref="AK254" si="81">AB254-AA254</f>
        <v>314.15747295999995</v>
      </c>
      <c r="AL254" s="384">
        <f t="shared" ref="AL254" si="82">AC254-AB254</f>
        <v>581.88311920000001</v>
      </c>
      <c r="AM254" s="384">
        <f t="shared" ref="AM254" si="83">AD254-AC254</f>
        <v>394.94499015999986</v>
      </c>
      <c r="AN254" s="384">
        <f t="shared" ref="AN254:AN267" si="84">AE254</f>
        <v>410.30946755000008</v>
      </c>
      <c r="AO254" s="384"/>
      <c r="AP254" s="384"/>
      <c r="AQ254" s="384"/>
      <c r="AR254" s="222"/>
      <c r="AS254" s="222"/>
      <c r="AT254" s="222"/>
      <c r="AU254" s="222"/>
      <c r="AV254" s="222"/>
      <c r="AW254" s="222"/>
      <c r="AX254" s="222"/>
      <c r="AY254"/>
    </row>
    <row r="255" spans="2:51" s="78" customFormat="1" ht="15" customHeight="1" x14ac:dyDescent="0.25">
      <c r="B255" s="77" t="s">
        <v>453</v>
      </c>
      <c r="C255" s="77"/>
      <c r="D255" s="77"/>
      <c r="E255" s="77"/>
      <c r="F255" s="77"/>
      <c r="G255" s="77"/>
      <c r="H255" s="77"/>
      <c r="I255" s="77"/>
      <c r="J255" s="77"/>
      <c r="K255" s="77"/>
      <c r="L255" s="77"/>
      <c r="M255" s="77"/>
      <c r="N255" s="77"/>
      <c r="O255" s="77"/>
      <c r="P255" s="77"/>
      <c r="Q255" s="77"/>
      <c r="R255" s="77"/>
      <c r="S255" s="77"/>
      <c r="T255" s="351">
        <v>0</v>
      </c>
      <c r="U255" s="348">
        <v>2247.8726364000004</v>
      </c>
      <c r="V255" s="348">
        <v>1168.49668423</v>
      </c>
      <c r="W255" s="348">
        <v>1224.4045146000001</v>
      </c>
      <c r="X255" s="348">
        <f>AD255</f>
        <v>494.16368890999996</v>
      </c>
      <c r="Y255" s="348"/>
      <c r="Z255" s="222"/>
      <c r="AA255" s="348">
        <v>67.13578013999998</v>
      </c>
      <c r="AB255" s="348">
        <v>194.24144243999999</v>
      </c>
      <c r="AC255" s="348">
        <v>325.82500211000001</v>
      </c>
      <c r="AD255" s="348">
        <v>494.16368890999996</v>
      </c>
      <c r="AE255" s="348">
        <v>188.15038118000001</v>
      </c>
      <c r="AF255" s="347"/>
      <c r="AG255" s="347"/>
      <c r="AH255" s="347"/>
      <c r="AI255" s="222"/>
      <c r="AJ255" s="348">
        <f t="shared" ref="AJ255:AJ267" si="85">AA255</f>
        <v>67.13578013999998</v>
      </c>
      <c r="AK255" s="348">
        <f t="shared" ref="AK255:AK267" si="86">AB255-AA255</f>
        <v>127.10566230000001</v>
      </c>
      <c r="AL255" s="348">
        <f t="shared" ref="AL255:AL267" si="87">AC255-AB255</f>
        <v>131.58355967000003</v>
      </c>
      <c r="AM255" s="348">
        <f t="shared" ref="AM255:AM267" si="88">AD255-AC255</f>
        <v>168.33868679999995</v>
      </c>
      <c r="AN255" s="348">
        <f>AE255</f>
        <v>188.15038118000001</v>
      </c>
      <c r="AO255" s="348"/>
      <c r="AP255" s="348"/>
      <c r="AQ255" s="348"/>
      <c r="AR255" s="222"/>
      <c r="AS255" s="222"/>
      <c r="AT255" s="222"/>
      <c r="AU255" s="222"/>
      <c r="AV255" s="222"/>
      <c r="AW255" s="222"/>
      <c r="AX255" s="222"/>
      <c r="AY255"/>
    </row>
    <row r="256" spans="2:51" s="78" customFormat="1" ht="15" customHeight="1" x14ac:dyDescent="0.25">
      <c r="B256" s="77" t="s">
        <v>454</v>
      </c>
      <c r="C256" s="77"/>
      <c r="D256" s="77"/>
      <c r="E256" s="77"/>
      <c r="F256" s="77"/>
      <c r="G256" s="77"/>
      <c r="H256" s="77"/>
      <c r="I256" s="77"/>
      <c r="J256" s="77"/>
      <c r="K256" s="77"/>
      <c r="L256" s="77"/>
      <c r="M256" s="77"/>
      <c r="N256" s="77"/>
      <c r="O256" s="77"/>
      <c r="P256" s="77"/>
      <c r="Q256" s="77"/>
      <c r="R256" s="77"/>
      <c r="S256" s="77"/>
      <c r="T256" s="349">
        <v>0</v>
      </c>
      <c r="U256" s="349">
        <v>156.59941080000002</v>
      </c>
      <c r="V256" s="349">
        <v>373.91281063999998</v>
      </c>
      <c r="W256" s="349">
        <v>618.74714717999996</v>
      </c>
      <c r="X256" s="349">
        <f>AD256</f>
        <v>983.602254440004</v>
      </c>
      <c r="Y256" s="349"/>
      <c r="Z256" s="222"/>
      <c r="AA256" s="349">
        <v>160.76709839000003</v>
      </c>
      <c r="AB256" s="349">
        <v>340.42003792000003</v>
      </c>
      <c r="AC256" s="349">
        <v>784.86716863000004</v>
      </c>
      <c r="AD256" s="349">
        <v>983.602254440004</v>
      </c>
      <c r="AE256" s="349">
        <v>203.73577209000001</v>
      </c>
      <c r="AF256" s="347"/>
      <c r="AG256" s="347"/>
      <c r="AH256" s="347"/>
      <c r="AI256" s="222"/>
      <c r="AJ256" s="349">
        <f t="shared" si="85"/>
        <v>160.76709839000003</v>
      </c>
      <c r="AK256" s="349">
        <f t="shared" si="86"/>
        <v>179.65293953</v>
      </c>
      <c r="AL256" s="349">
        <f t="shared" si="87"/>
        <v>444.44713071000001</v>
      </c>
      <c r="AM256" s="349">
        <f t="shared" si="88"/>
        <v>198.73508581000397</v>
      </c>
      <c r="AN256" s="349">
        <f t="shared" si="84"/>
        <v>203.73577209000001</v>
      </c>
      <c r="AO256" s="349"/>
      <c r="AP256" s="349"/>
      <c r="AQ256" s="349"/>
      <c r="AR256" s="222"/>
      <c r="AS256" s="222"/>
      <c r="AT256" s="222"/>
      <c r="AU256" s="222"/>
      <c r="AV256" s="222"/>
      <c r="AW256" s="222"/>
      <c r="AX256" s="222"/>
      <c r="AY256"/>
    </row>
    <row r="257" spans="2:51" s="78" customFormat="1" ht="15" customHeight="1" x14ac:dyDescent="0.25">
      <c r="B257" s="77" t="s">
        <v>60</v>
      </c>
      <c r="C257" s="77"/>
      <c r="D257" s="77"/>
      <c r="E257" s="77"/>
      <c r="F257" s="77"/>
      <c r="G257" s="77"/>
      <c r="H257" s="77"/>
      <c r="I257" s="77"/>
      <c r="J257" s="77"/>
      <c r="K257" s="77"/>
      <c r="L257" s="77"/>
      <c r="M257" s="77"/>
      <c r="N257" s="77"/>
      <c r="O257" s="77"/>
      <c r="P257" s="77"/>
      <c r="Q257" s="77"/>
      <c r="R257" s="77"/>
      <c r="S257" s="77"/>
      <c r="T257" s="349">
        <v>0</v>
      </c>
      <c r="U257" s="349">
        <v>-215.94903416000011</v>
      </c>
      <c r="V257" s="349">
        <v>-130.2900083699999</v>
      </c>
      <c r="W257" s="349">
        <v>-96.600436940000236</v>
      </c>
      <c r="X257" s="349">
        <f>AD257</f>
        <v>44.199390639995954</v>
      </c>
      <c r="Y257" s="349"/>
      <c r="Z257" s="222"/>
      <c r="AA257" s="349">
        <v>3.0768731400000036</v>
      </c>
      <c r="AB257" s="349">
        <v>10.47574426999995</v>
      </c>
      <c r="AC257" s="349">
        <v>16.328173089999837</v>
      </c>
      <c r="AD257" s="349">
        <v>44.199390639995954</v>
      </c>
      <c r="AE257" s="349">
        <v>18.423314280000056</v>
      </c>
      <c r="AF257" s="347"/>
      <c r="AG257" s="347"/>
      <c r="AH257" s="347"/>
      <c r="AI257" s="222"/>
      <c r="AJ257" s="349">
        <f t="shared" si="85"/>
        <v>3.0768731400000036</v>
      </c>
      <c r="AK257" s="349">
        <f t="shared" si="86"/>
        <v>7.3988711299999466</v>
      </c>
      <c r="AL257" s="349">
        <f t="shared" si="87"/>
        <v>5.8524288199998864</v>
      </c>
      <c r="AM257" s="349">
        <f t="shared" si="88"/>
        <v>27.871217549996118</v>
      </c>
      <c r="AN257" s="349">
        <f t="shared" si="84"/>
        <v>18.423314280000056</v>
      </c>
      <c r="AO257" s="349"/>
      <c r="AP257" s="349"/>
      <c r="AQ257" s="349"/>
      <c r="AR257" s="222"/>
      <c r="AS257" s="222"/>
      <c r="AT257" s="222"/>
      <c r="AU257" s="222"/>
      <c r="AV257" s="222"/>
      <c r="AW257" s="222"/>
      <c r="AX257" s="222"/>
      <c r="AY257"/>
    </row>
    <row r="258" spans="2:51" s="78" customFormat="1" ht="15" customHeight="1" x14ac:dyDescent="0.25">
      <c r="B258" s="77"/>
      <c r="C258" s="77"/>
      <c r="D258" s="77"/>
      <c r="E258" s="77"/>
      <c r="F258" s="77"/>
      <c r="G258" s="77"/>
      <c r="H258" s="77"/>
      <c r="I258" s="77"/>
      <c r="J258" s="77"/>
      <c r="K258" s="77"/>
      <c r="L258" s="77"/>
      <c r="M258" s="77"/>
      <c r="N258" s="77"/>
      <c r="O258" s="77"/>
      <c r="P258" s="77"/>
      <c r="Q258" s="77"/>
      <c r="R258" s="77"/>
      <c r="S258" s="77"/>
      <c r="T258" s="349"/>
      <c r="U258" s="349"/>
      <c r="V258" s="349"/>
      <c r="W258" s="349"/>
      <c r="X258" s="349"/>
      <c r="Y258" s="349"/>
      <c r="Z258" s="222"/>
      <c r="AA258" s="349"/>
      <c r="AB258" s="349"/>
      <c r="AC258" s="349"/>
      <c r="AD258" s="349"/>
      <c r="AE258" s="349"/>
      <c r="AF258" s="347"/>
      <c r="AG258" s="347"/>
      <c r="AH258" s="347"/>
      <c r="AI258" s="222"/>
      <c r="AJ258" s="349">
        <f t="shared" si="85"/>
        <v>0</v>
      </c>
      <c r="AK258" s="349">
        <f t="shared" si="86"/>
        <v>0</v>
      </c>
      <c r="AL258" s="349">
        <f t="shared" si="87"/>
        <v>0</v>
      </c>
      <c r="AM258" s="349">
        <f t="shared" si="88"/>
        <v>0</v>
      </c>
      <c r="AN258" s="349">
        <f t="shared" si="84"/>
        <v>0</v>
      </c>
      <c r="AO258" s="349"/>
      <c r="AP258" s="349"/>
      <c r="AQ258" s="349"/>
      <c r="AR258" s="222"/>
      <c r="AS258" s="222"/>
      <c r="AT258" s="222"/>
      <c r="AU258" s="222"/>
      <c r="AV258" s="222"/>
      <c r="AW258" s="222"/>
      <c r="AX258" s="222"/>
      <c r="AY258"/>
    </row>
    <row r="259" spans="2:51" s="78" customFormat="1" ht="15" customHeight="1" x14ac:dyDescent="0.25">
      <c r="B259" s="160" t="s">
        <v>120</v>
      </c>
      <c r="C259" s="160"/>
      <c r="D259" s="160"/>
      <c r="E259" s="160"/>
      <c r="F259" s="160"/>
      <c r="G259" s="160"/>
      <c r="H259" s="160"/>
      <c r="I259" s="160"/>
      <c r="J259" s="160"/>
      <c r="K259" s="160"/>
      <c r="L259" s="160"/>
      <c r="M259" s="160"/>
      <c r="N259" s="160"/>
      <c r="O259" s="160"/>
      <c r="P259" s="160"/>
      <c r="Q259" s="160"/>
      <c r="R259" s="160"/>
      <c r="S259" s="160"/>
      <c r="T259" s="385">
        <v>37.106424089999969</v>
      </c>
      <c r="U259" s="385">
        <v>245.64252396000006</v>
      </c>
      <c r="V259" s="385">
        <v>391.33470870000014</v>
      </c>
      <c r="W259" s="385">
        <v>693.20071413999995</v>
      </c>
      <c r="X259" s="385">
        <f>AD259</f>
        <v>1075.8758393599999</v>
      </c>
      <c r="Y259" s="385"/>
      <c r="Z259" s="222"/>
      <c r="AA259" s="385">
        <v>169.04688961000002</v>
      </c>
      <c r="AB259" s="385">
        <v>352.32992394000013</v>
      </c>
      <c r="AC259" s="385">
        <v>833.3038101300001</v>
      </c>
      <c r="AD259" s="385">
        <v>1075.8758393599999</v>
      </c>
      <c r="AE259" s="385">
        <v>272.15758475000007</v>
      </c>
      <c r="AF259" s="347"/>
      <c r="AG259" s="347"/>
      <c r="AH259" s="347"/>
      <c r="AI259" s="222"/>
      <c r="AJ259" s="385">
        <f t="shared" si="85"/>
        <v>169.04688961000002</v>
      </c>
      <c r="AK259" s="385">
        <f t="shared" si="86"/>
        <v>183.28303433000011</v>
      </c>
      <c r="AL259" s="385">
        <f t="shared" si="87"/>
        <v>480.97388618999997</v>
      </c>
      <c r="AM259" s="385">
        <f t="shared" si="88"/>
        <v>242.57202922999977</v>
      </c>
      <c r="AN259" s="385">
        <f t="shared" si="84"/>
        <v>272.15758475000007</v>
      </c>
      <c r="AO259" s="385"/>
      <c r="AP259" s="385"/>
      <c r="AQ259" s="385"/>
      <c r="AR259" s="222"/>
      <c r="AS259" s="222"/>
      <c r="AT259" s="222"/>
      <c r="AU259" s="222"/>
      <c r="AV259" s="222"/>
      <c r="AW259" s="222"/>
      <c r="AX259" s="222"/>
      <c r="AY259"/>
    </row>
    <row r="260" spans="2:51" s="78" customFormat="1" ht="15" customHeight="1" x14ac:dyDescent="0.25">
      <c r="B260" s="160" t="s">
        <v>90</v>
      </c>
      <c r="C260" s="160"/>
      <c r="D260" s="160"/>
      <c r="E260" s="160"/>
      <c r="F260" s="160"/>
      <c r="G260" s="160"/>
      <c r="H260" s="160"/>
      <c r="I260" s="160"/>
      <c r="J260" s="160"/>
      <c r="K260" s="160"/>
      <c r="L260" s="160"/>
      <c r="M260" s="160"/>
      <c r="N260" s="160"/>
      <c r="O260" s="160"/>
      <c r="P260" s="160"/>
      <c r="Q260" s="160"/>
      <c r="R260" s="160"/>
      <c r="S260" s="160"/>
      <c r="T260" s="385">
        <v>30.217502099999983</v>
      </c>
      <c r="U260" s="385">
        <v>230.98807409000005</v>
      </c>
      <c r="V260" s="385">
        <v>370.59971913000038</v>
      </c>
      <c r="W260" s="385">
        <v>984.59864835999952</v>
      </c>
      <c r="X260" s="385">
        <f>AD260</f>
        <v>970.32138884000051</v>
      </c>
      <c r="Y260" s="385"/>
      <c r="Z260" s="222"/>
      <c r="AA260" s="385">
        <v>156.29062136999994</v>
      </c>
      <c r="AB260" s="385">
        <v>302.73897153000013</v>
      </c>
      <c r="AC260" s="385">
        <v>751.44762164999997</v>
      </c>
      <c r="AD260" s="385">
        <v>970.32138884000051</v>
      </c>
      <c r="AE260" s="385">
        <v>247.46860894000008</v>
      </c>
      <c r="AF260" s="347"/>
      <c r="AG260" s="347"/>
      <c r="AH260" s="347"/>
      <c r="AI260" s="222"/>
      <c r="AJ260" s="385">
        <f t="shared" si="85"/>
        <v>156.29062136999994</v>
      </c>
      <c r="AK260" s="385">
        <f t="shared" si="86"/>
        <v>146.44835016000019</v>
      </c>
      <c r="AL260" s="385">
        <f t="shared" si="87"/>
        <v>448.70865011999985</v>
      </c>
      <c r="AM260" s="385">
        <f t="shared" si="88"/>
        <v>218.87376719000054</v>
      </c>
      <c r="AN260" s="385">
        <f t="shared" si="84"/>
        <v>247.46860894000008</v>
      </c>
      <c r="AO260" s="385"/>
      <c r="AP260" s="385"/>
      <c r="AQ260" s="385"/>
      <c r="AR260" s="222"/>
      <c r="AS260" s="222"/>
      <c r="AT260" s="222"/>
      <c r="AU260" s="222"/>
      <c r="AV260" s="222"/>
      <c r="AW260" s="222"/>
      <c r="AX260" s="222"/>
      <c r="AY260"/>
    </row>
    <row r="261" spans="2:51" s="78" customFormat="1" ht="15" customHeight="1" x14ac:dyDescent="0.25">
      <c r="B261" s="160" t="s">
        <v>455</v>
      </c>
      <c r="C261" s="160"/>
      <c r="D261" s="160"/>
      <c r="E261" s="160"/>
      <c r="F261" s="160"/>
      <c r="G261" s="160"/>
      <c r="H261" s="160"/>
      <c r="I261" s="160"/>
      <c r="J261" s="160"/>
      <c r="K261" s="160"/>
      <c r="L261" s="160"/>
      <c r="M261" s="160"/>
      <c r="N261" s="160"/>
      <c r="O261" s="160"/>
      <c r="P261" s="160"/>
      <c r="Q261" s="160"/>
      <c r="R261" s="160"/>
      <c r="S261" s="160"/>
      <c r="T261" s="385">
        <v>30.217046049999983</v>
      </c>
      <c r="U261" s="385">
        <v>232.14910786000004</v>
      </c>
      <c r="V261" s="385">
        <v>369.50033542000045</v>
      </c>
      <c r="W261" s="385">
        <v>984.25513547999969</v>
      </c>
      <c r="X261" s="385">
        <f>AD261</f>
        <v>924.59267720000048</v>
      </c>
      <c r="Y261" s="385"/>
      <c r="Z261" s="222"/>
      <c r="AA261" s="385">
        <v>156.57813622999996</v>
      </c>
      <c r="AB261" s="385">
        <v>271.39475298000013</v>
      </c>
      <c r="AC261" s="385">
        <v>714.90497637999999</v>
      </c>
      <c r="AD261" s="385">
        <v>924.59267720000048</v>
      </c>
      <c r="AE261" s="385">
        <v>234.76297434999995</v>
      </c>
      <c r="AF261" s="347"/>
      <c r="AG261" s="347"/>
      <c r="AH261" s="347"/>
      <c r="AI261" s="222"/>
      <c r="AJ261" s="385">
        <f t="shared" si="85"/>
        <v>156.57813622999996</v>
      </c>
      <c r="AK261" s="385">
        <f t="shared" si="86"/>
        <v>114.81661675000018</v>
      </c>
      <c r="AL261" s="385">
        <f t="shared" si="87"/>
        <v>443.51022339999986</v>
      </c>
      <c r="AM261" s="385">
        <f t="shared" si="88"/>
        <v>209.68770082000049</v>
      </c>
      <c r="AN261" s="385">
        <f t="shared" si="84"/>
        <v>234.76297434999995</v>
      </c>
      <c r="AO261" s="385"/>
      <c r="AP261" s="385"/>
      <c r="AQ261" s="385"/>
      <c r="AR261" s="222"/>
      <c r="AS261" s="222"/>
      <c r="AT261" s="222"/>
      <c r="AU261" s="222"/>
      <c r="AV261" s="222"/>
      <c r="AW261" s="222"/>
      <c r="AX261" s="222"/>
      <c r="AY261"/>
    </row>
    <row r="262" spans="2:51" s="78" customFormat="1" ht="15" customHeight="1" x14ac:dyDescent="0.25">
      <c r="T262" s="347"/>
      <c r="U262" s="347"/>
      <c r="V262" s="347"/>
      <c r="W262" s="347"/>
      <c r="X262" s="347"/>
      <c r="Y262" s="347"/>
      <c r="Z262" s="222"/>
      <c r="AA262" s="347"/>
      <c r="AB262" s="347"/>
      <c r="AC262" s="347"/>
      <c r="AD262" s="347"/>
      <c r="AE262" s="347"/>
      <c r="AF262" s="347"/>
      <c r="AG262" s="347"/>
      <c r="AH262" s="347"/>
      <c r="AI262" s="222"/>
      <c r="AJ262" s="347">
        <f t="shared" si="85"/>
        <v>0</v>
      </c>
      <c r="AK262" s="347">
        <f t="shared" si="86"/>
        <v>0</v>
      </c>
      <c r="AL262" s="347">
        <f t="shared" si="87"/>
        <v>0</v>
      </c>
      <c r="AM262" s="347">
        <f t="shared" si="88"/>
        <v>0</v>
      </c>
      <c r="AN262" s="347">
        <f t="shared" si="84"/>
        <v>0</v>
      </c>
      <c r="AO262" s="347"/>
      <c r="AP262" s="347"/>
      <c r="AQ262" s="347"/>
      <c r="AR262" s="222"/>
      <c r="AS262" s="222"/>
      <c r="AT262" s="222"/>
      <c r="AU262" s="222"/>
      <c r="AV262" s="222"/>
      <c r="AW262" s="222"/>
      <c r="AX262" s="222"/>
      <c r="AY262"/>
    </row>
    <row r="263" spans="2:51" s="78" customFormat="1" ht="15" customHeight="1" x14ac:dyDescent="0.25">
      <c r="B263" s="174" t="s">
        <v>177</v>
      </c>
      <c r="C263" s="174"/>
      <c r="D263" s="174"/>
      <c r="E263" s="174"/>
      <c r="F263" s="174"/>
      <c r="G263" s="174"/>
      <c r="H263" s="174"/>
      <c r="I263" s="174"/>
      <c r="J263" s="174"/>
      <c r="K263" s="174"/>
      <c r="L263" s="174"/>
      <c r="M263" s="174"/>
      <c r="N263" s="174"/>
      <c r="O263" s="174"/>
      <c r="P263" s="174"/>
      <c r="Q263" s="174"/>
      <c r="R263" s="174"/>
      <c r="S263" s="174"/>
      <c r="T263" s="227">
        <v>2018</v>
      </c>
      <c r="U263" s="227">
        <v>2019</v>
      </c>
      <c r="V263" s="227">
        <v>2020</v>
      </c>
      <c r="W263" s="227">
        <v>2021</v>
      </c>
      <c r="X263" s="228">
        <v>2022</v>
      </c>
      <c r="Y263" s="229">
        <v>2023</v>
      </c>
      <c r="Z263" s="222"/>
      <c r="AA263" s="230" t="s">
        <v>290</v>
      </c>
      <c r="AB263" s="230" t="s">
        <v>291</v>
      </c>
      <c r="AC263" s="230" t="s">
        <v>292</v>
      </c>
      <c r="AD263" s="230">
        <v>2022</v>
      </c>
      <c r="AE263" s="231" t="s">
        <v>320</v>
      </c>
      <c r="AF263" s="231" t="s">
        <v>321</v>
      </c>
      <c r="AG263" s="232" t="s">
        <v>322</v>
      </c>
      <c r="AH263" s="233">
        <v>2023</v>
      </c>
      <c r="AI263" s="222"/>
      <c r="AJ263" s="226" t="str">
        <f t="shared" si="85"/>
        <v>1Q2022</v>
      </c>
      <c r="AK263" s="226" t="e">
        <f t="shared" si="86"/>
        <v>#VALUE!</v>
      </c>
      <c r="AL263" s="226" t="e">
        <f t="shared" si="87"/>
        <v>#VALUE!</v>
      </c>
      <c r="AM263" s="226" t="e">
        <f t="shared" si="88"/>
        <v>#VALUE!</v>
      </c>
      <c r="AN263" s="226" t="str">
        <f t="shared" si="84"/>
        <v>1Q2023</v>
      </c>
      <c r="AO263" s="226"/>
      <c r="AP263" s="226"/>
      <c r="AQ263" s="226"/>
      <c r="AR263" s="222"/>
      <c r="AS263" s="222"/>
      <c r="AT263" s="222"/>
      <c r="AU263" s="222"/>
      <c r="AV263" s="222"/>
      <c r="AW263" s="222"/>
      <c r="AX263" s="222"/>
      <c r="AY263"/>
    </row>
    <row r="264" spans="2:51" s="78" customFormat="1" ht="15" customHeight="1" x14ac:dyDescent="0.25">
      <c r="B264" s="6" t="s">
        <v>276</v>
      </c>
      <c r="C264" s="6"/>
      <c r="D264" s="6"/>
      <c r="E264" s="6"/>
      <c r="F264" s="6"/>
      <c r="G264" s="6"/>
      <c r="H264" s="6"/>
      <c r="I264" s="6"/>
      <c r="J264" s="6"/>
      <c r="K264" s="6"/>
      <c r="L264" s="6"/>
      <c r="M264" s="6"/>
      <c r="N264" s="6"/>
      <c r="O264" s="6"/>
      <c r="P264" s="6"/>
      <c r="Q264" s="6"/>
      <c r="R264" s="6"/>
      <c r="S264" s="6"/>
      <c r="T264" s="348" t="s">
        <v>23</v>
      </c>
      <c r="U264" s="348">
        <v>2813.94248212</v>
      </c>
      <c r="V264" s="348">
        <v>4113.3020726699997</v>
      </c>
      <c r="W264" s="348">
        <v>4317.7860348100003</v>
      </c>
      <c r="X264" s="348">
        <f>AD264</f>
        <v>6461.2763757399998</v>
      </c>
      <c r="Y264" s="348"/>
      <c r="Z264" s="348"/>
      <c r="AA264" s="348">
        <f>'Operating Data'!AA117</f>
        <v>5905.2954845799995</v>
      </c>
      <c r="AB264" s="348">
        <f>'Operating Data'!AB117</f>
        <v>6093.8895286700008</v>
      </c>
      <c r="AC264" s="348">
        <f>'Operating Data'!AC117</f>
        <v>6271.5363254400008</v>
      </c>
      <c r="AD264" s="348">
        <f>'Operating Data'!AD117</f>
        <v>6461.2763757399998</v>
      </c>
      <c r="AE264" s="348">
        <f>'Operating Data'!AE117</f>
        <v>6636.5451875099998</v>
      </c>
      <c r="AF264" s="347"/>
      <c r="AG264" s="347"/>
      <c r="AH264" s="347"/>
      <c r="AI264" s="222"/>
      <c r="AJ264" s="385">
        <f t="shared" si="85"/>
        <v>5905.2954845799995</v>
      </c>
      <c r="AK264" s="385">
        <f t="shared" si="86"/>
        <v>188.59404409000126</v>
      </c>
      <c r="AL264" s="385">
        <f t="shared" si="87"/>
        <v>177.64679677000004</v>
      </c>
      <c r="AM264" s="385">
        <f t="shared" si="88"/>
        <v>189.74005029999898</v>
      </c>
      <c r="AN264" s="385">
        <f t="shared" si="84"/>
        <v>6636.5451875099998</v>
      </c>
      <c r="AO264" s="385"/>
      <c r="AP264" s="385"/>
      <c r="AQ264" s="385"/>
      <c r="AR264" s="222"/>
      <c r="AS264" s="222"/>
      <c r="AT264" s="222"/>
      <c r="AU264" s="222"/>
      <c r="AV264" s="222"/>
      <c r="AW264" s="222"/>
      <c r="AX264" s="222"/>
      <c r="AY264"/>
    </row>
    <row r="265" spans="2:51" s="78" customFormat="1" ht="15" customHeight="1" x14ac:dyDescent="0.25">
      <c r="B265" s="41"/>
      <c r="C265" s="41"/>
      <c r="D265" s="41"/>
      <c r="E265" s="41"/>
      <c r="F265" s="41"/>
      <c r="G265" s="41"/>
      <c r="H265" s="41"/>
      <c r="I265" s="41"/>
      <c r="J265" s="41"/>
      <c r="K265" s="41"/>
      <c r="L265" s="41"/>
      <c r="M265" s="41"/>
      <c r="N265" s="41"/>
      <c r="O265" s="41"/>
      <c r="P265" s="41"/>
      <c r="Q265" s="41"/>
      <c r="R265" s="41"/>
      <c r="S265" s="41"/>
      <c r="T265" s="372"/>
      <c r="U265" s="372"/>
      <c r="V265" s="372"/>
      <c r="W265" s="372"/>
      <c r="X265" s="372"/>
      <c r="Y265" s="372"/>
      <c r="Z265" s="222"/>
      <c r="AA265" s="372"/>
      <c r="AB265" s="372"/>
      <c r="AC265" s="372"/>
      <c r="AD265" s="372"/>
      <c r="AE265" s="372"/>
      <c r="AF265" s="347"/>
      <c r="AG265" s="347"/>
      <c r="AH265" s="347"/>
      <c r="AI265" s="222"/>
      <c r="AJ265" s="372">
        <f t="shared" si="85"/>
        <v>0</v>
      </c>
      <c r="AK265" s="372">
        <f t="shared" si="86"/>
        <v>0</v>
      </c>
      <c r="AL265" s="372">
        <f t="shared" si="87"/>
        <v>0</v>
      </c>
      <c r="AM265" s="372">
        <f t="shared" si="88"/>
        <v>0</v>
      </c>
      <c r="AN265" s="372">
        <f t="shared" si="84"/>
        <v>0</v>
      </c>
      <c r="AO265" s="372"/>
      <c r="AP265" s="372"/>
      <c r="AQ265" s="372"/>
      <c r="AR265" s="222"/>
      <c r="AS265" s="222"/>
      <c r="AT265" s="222"/>
      <c r="AU265" s="222"/>
      <c r="AV265" s="222"/>
      <c r="AW265" s="222"/>
      <c r="AX265" s="222"/>
      <c r="AY265"/>
    </row>
    <row r="266" spans="2:51" s="78" customFormat="1" ht="15" customHeight="1" x14ac:dyDescent="0.25">
      <c r="B266" s="50" t="s">
        <v>144</v>
      </c>
      <c r="C266" s="50"/>
      <c r="D266" s="50"/>
      <c r="E266" s="50"/>
      <c r="F266" s="50"/>
      <c r="G266" s="50"/>
      <c r="H266" s="50"/>
      <c r="I266" s="50"/>
      <c r="J266" s="50"/>
      <c r="K266" s="50"/>
      <c r="L266" s="50"/>
      <c r="M266" s="50"/>
      <c r="N266" s="50"/>
      <c r="O266" s="50"/>
      <c r="P266" s="50"/>
      <c r="Q266" s="50"/>
      <c r="R266" s="50"/>
      <c r="S266" s="50"/>
      <c r="T266" s="372"/>
      <c r="U266" s="372"/>
      <c r="V266" s="372"/>
      <c r="W266" s="372"/>
      <c r="X266" s="372"/>
      <c r="Y266" s="372"/>
      <c r="Z266" s="222"/>
      <c r="AA266" s="372"/>
      <c r="AB266" s="372"/>
      <c r="AC266" s="372"/>
      <c r="AD266" s="372"/>
      <c r="AE266" s="372"/>
      <c r="AF266" s="347"/>
      <c r="AG266" s="347"/>
      <c r="AH266" s="347"/>
      <c r="AI266" s="222"/>
      <c r="AJ266" s="372">
        <f t="shared" si="85"/>
        <v>0</v>
      </c>
      <c r="AK266" s="372">
        <f t="shared" si="86"/>
        <v>0</v>
      </c>
      <c r="AL266" s="372">
        <f t="shared" si="87"/>
        <v>0</v>
      </c>
      <c r="AM266" s="372">
        <f t="shared" si="88"/>
        <v>0</v>
      </c>
      <c r="AN266" s="372">
        <f t="shared" si="84"/>
        <v>0</v>
      </c>
      <c r="AO266" s="372"/>
      <c r="AP266" s="372"/>
      <c r="AQ266" s="372"/>
      <c r="AR266" s="222"/>
      <c r="AS266" s="222"/>
      <c r="AT266" s="222"/>
      <c r="AU266" s="222"/>
      <c r="AV266" s="222"/>
      <c r="AW266" s="222"/>
      <c r="AX266" s="222"/>
      <c r="AY266"/>
    </row>
    <row r="267" spans="2:51" s="78" customFormat="1" ht="15" customHeight="1" x14ac:dyDescent="0.25">
      <c r="B267" s="18" t="s">
        <v>178</v>
      </c>
      <c r="C267" s="18"/>
      <c r="D267" s="18"/>
      <c r="E267" s="18"/>
      <c r="F267" s="18"/>
      <c r="G267" s="18"/>
      <c r="H267" s="18"/>
      <c r="I267" s="18"/>
      <c r="J267" s="18"/>
      <c r="K267" s="18"/>
      <c r="L267" s="18"/>
      <c r="M267" s="18"/>
      <c r="N267" s="18"/>
      <c r="O267" s="18"/>
      <c r="P267" s="18"/>
      <c r="Q267" s="18"/>
      <c r="R267" s="18"/>
      <c r="S267" s="18"/>
      <c r="T267" s="349">
        <v>0</v>
      </c>
      <c r="U267" s="349">
        <v>113</v>
      </c>
      <c r="V267" s="349">
        <v>316</v>
      </c>
      <c r="W267" s="349">
        <v>162.04655700000001</v>
      </c>
      <c r="X267" s="349">
        <f>AD267</f>
        <v>2185.38393</v>
      </c>
      <c r="Y267" s="349"/>
      <c r="Z267" s="349"/>
      <c r="AA267" s="349">
        <f>'Operating Data'!AA127</f>
        <v>1576.6584539999999</v>
      </c>
      <c r="AB267" s="349">
        <f>'Operating Data'!AB127</f>
        <v>2073</v>
      </c>
      <c r="AC267" s="349">
        <f>'Operating Data'!AC127</f>
        <v>2185.38393</v>
      </c>
      <c r="AD267" s="349">
        <f>'Operating Data'!AD127</f>
        <v>2185.38393</v>
      </c>
      <c r="AE267" s="349">
        <f>'Operating Data'!AE127</f>
        <v>2185.38393</v>
      </c>
      <c r="AF267" s="347"/>
      <c r="AG267" s="347"/>
      <c r="AH267" s="347"/>
      <c r="AI267" s="222"/>
      <c r="AJ267" s="385">
        <f t="shared" si="85"/>
        <v>1576.6584539999999</v>
      </c>
      <c r="AK267" s="385">
        <f t="shared" si="86"/>
        <v>496.34154600000011</v>
      </c>
      <c r="AL267" s="385">
        <f t="shared" si="87"/>
        <v>112.38392999999996</v>
      </c>
      <c r="AM267" s="385">
        <f t="shared" si="88"/>
        <v>0</v>
      </c>
      <c r="AN267" s="385">
        <f t="shared" si="84"/>
        <v>2185.38393</v>
      </c>
      <c r="AO267" s="385"/>
      <c r="AP267" s="385"/>
      <c r="AQ267" s="385"/>
      <c r="AR267" s="222"/>
      <c r="AS267" s="222"/>
      <c r="AT267" s="222"/>
      <c r="AU267" s="222"/>
      <c r="AV267" s="222"/>
      <c r="AW267" s="222"/>
      <c r="AX267" s="222"/>
      <c r="AY267"/>
    </row>
    <row r="268" spans="2:51" s="78" customFormat="1" ht="15" customHeight="1" x14ac:dyDescent="0.25">
      <c r="B268" s="21"/>
      <c r="C268" s="21"/>
      <c r="D268" s="21"/>
      <c r="E268" s="21"/>
      <c r="F268" s="21"/>
      <c r="G268" s="21"/>
      <c r="H268" s="21"/>
      <c r="I268" s="21"/>
      <c r="J268" s="21"/>
      <c r="K268" s="21"/>
      <c r="L268" s="21"/>
      <c r="M268" s="21"/>
      <c r="N268" s="21"/>
      <c r="O268" s="21"/>
      <c r="P268" s="21"/>
      <c r="Q268" s="21"/>
      <c r="R268" s="21"/>
      <c r="S268" s="21"/>
      <c r="T268" s="373"/>
      <c r="U268" s="373"/>
      <c r="V268" s="373"/>
      <c r="W268" s="347"/>
      <c r="X268" s="347"/>
      <c r="Y268" s="347"/>
      <c r="Z268" s="222"/>
      <c r="AA268" s="373"/>
      <c r="AB268" s="373"/>
      <c r="AC268" s="373"/>
      <c r="AD268" s="373"/>
      <c r="AE268" s="373"/>
      <c r="AF268" s="373"/>
      <c r="AG268" s="373"/>
      <c r="AH268" s="373"/>
      <c r="AI268" s="222"/>
      <c r="AJ268" s="373"/>
      <c r="AK268" s="349"/>
      <c r="AL268" s="349"/>
      <c r="AM268" s="349"/>
      <c r="AN268" s="373"/>
      <c r="AO268" s="349"/>
      <c r="AP268" s="349"/>
      <c r="AQ268" s="349"/>
      <c r="AR268" s="222"/>
      <c r="AS268" s="222"/>
      <c r="AT268" s="222"/>
      <c r="AU268" s="222"/>
      <c r="AV268" s="222"/>
      <c r="AW268" s="222"/>
      <c r="AX268" s="222"/>
      <c r="AY268"/>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1a9697e-e23d-4391-a0b4-94f119fdee51">
      <Terms xmlns="http://schemas.microsoft.com/office/infopath/2007/PartnerControls"/>
    </lcf76f155ced4ddcb4097134ff3c332f>
    <TaxCatchAll xmlns="6b5758c2-2a9c-48f4-82c2-4fbc31ea74ce" xsi:nil="true"/>
    <SharedWithUsers xmlns="6b5758c2-2a9c-48f4-82c2-4fbc31ea74ce">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F93DD63F1AC42448FAB07DDBA28EC5C" ma:contentTypeVersion="15" ma:contentTypeDescription="Criar um novo documento." ma:contentTypeScope="" ma:versionID="f2e4c00cb661f81dd3eaec3c95439efd">
  <xsd:schema xmlns:xsd="http://www.w3.org/2001/XMLSchema" xmlns:xs="http://www.w3.org/2001/XMLSchema" xmlns:p="http://schemas.microsoft.com/office/2006/metadata/properties" xmlns:ns2="e1a9697e-e23d-4391-a0b4-94f119fdee51" xmlns:ns3="6b5758c2-2a9c-48f4-82c2-4fbc31ea74ce" targetNamespace="http://schemas.microsoft.com/office/2006/metadata/properties" ma:root="true" ma:fieldsID="b2326cd05be1b336503ee2d87fe807b0" ns2:_="" ns3:_="">
    <xsd:import namespace="e1a9697e-e23d-4391-a0b4-94f119fdee51"/>
    <xsd:import namespace="6b5758c2-2a9c-48f4-82c2-4fbc31ea74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9697e-e23d-4391-a0b4-94f119fde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m"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5758c2-2a9c-48f4-82c2-4fbc31ea74ce" elementFormDefault="qualified">
    <xsd:import namespace="http://schemas.microsoft.com/office/2006/documentManagement/types"/>
    <xsd:import namespace="http://schemas.microsoft.com/office/infopath/2007/PartnerControls"/>
    <xsd:element name="SharedWithUsers" ma:index="17"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Partilhado Com" ma:internalName="SharedWithDetails" ma:readOnly="true">
      <xsd:simpleType>
        <xsd:restriction base="dms:Note">
          <xsd:maxLength value="255"/>
        </xsd:restriction>
      </xsd:simpleType>
    </xsd:element>
    <xsd:element name="TaxCatchAll" ma:index="22" nillable="true" ma:displayName="Taxonomy Catch All Column" ma:hidden="true" ma:list="{90766524-c82b-4815-a4e9-3fb3c386ab78}" ma:internalName="TaxCatchAll" ma:showField="CatchAllData" ma:web="6b5758c2-2a9c-48f4-82c2-4fbc31ea74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B7259A-C4EE-4B78-B668-1FA0582C7391}">
  <ds:schemaRefs>
    <ds:schemaRef ds:uri="http://schemas.openxmlformats.org/package/2006/metadata/core-properties"/>
    <ds:schemaRef ds:uri="http://purl.org/dc/dcmitype/"/>
    <ds:schemaRef ds:uri="e1a9697e-e23d-4391-a0b4-94f119fdee51"/>
    <ds:schemaRef ds:uri="http://purl.org/dc/terms/"/>
    <ds:schemaRef ds:uri="http://schemas.microsoft.com/office/2006/documentManagement/types"/>
    <ds:schemaRef ds:uri="http://purl.org/dc/elements/1.1/"/>
    <ds:schemaRef ds:uri="6b5758c2-2a9c-48f4-82c2-4fbc31ea74c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1323803-84B7-4F21-9FD5-16BF454F92B9}">
  <ds:schemaRefs>
    <ds:schemaRef ds:uri="http://schemas.microsoft.com/sharepoint/v3/contenttype/forms"/>
  </ds:schemaRefs>
</ds:datastoreItem>
</file>

<file path=customXml/itemProps3.xml><?xml version="1.0" encoding="utf-8"?>
<ds:datastoreItem xmlns:ds="http://schemas.openxmlformats.org/officeDocument/2006/customXml" ds:itemID="{D3036F81-78F5-4D08-8972-69AE55AD24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General Data</vt:lpstr>
      <vt:lpstr>Income Statement</vt:lpstr>
      <vt:lpstr>Balance Sheet</vt:lpstr>
      <vt:lpstr>Cash Flow</vt:lpstr>
      <vt:lpstr>Renewables, Clients &amp; EM</vt:lpstr>
      <vt:lpstr>EDPR</vt:lpstr>
      <vt:lpstr>Ocean Winds</vt:lpstr>
      <vt:lpstr>Electricity Networks</vt:lpstr>
      <vt:lpstr>Operating Data</vt:lpstr>
      <vt:lpstr>Sustainability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LOURENÇO ALVES</dc:creator>
  <cp:keywords/>
  <dc:description/>
  <cp:lastModifiedBy>PEDRO GONÇALVES SANTOS</cp:lastModifiedBy>
  <cp:revision/>
  <dcterms:created xsi:type="dcterms:W3CDTF">2020-05-06T11:25:06Z</dcterms:created>
  <dcterms:modified xsi:type="dcterms:W3CDTF">2023-05-04T15:54:01Z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0x010100FF93DD63F1AC42448FAB07DDBA28EC5C</vt:lpwstr>
  </property>
  <property fmtid="{D5CDD505-2E9C-101B-9397-08002B2CF9AE}" pid="3" name="TaxKeyword">
    <vt:lpwstr/>
  </property>
  <property fmtid="{D5CDD505-2E9C-101B-9397-08002B2CF9AE}" pid="4" name="MSIP_Label_9811530c-902c-4b75-8616-d6c82cd1332a_Enabled">
    <vt:lpwstr>true</vt:lpwstr>
  </property>
  <property fmtid="{D5CDD505-2E9C-101B-9397-08002B2CF9AE}" pid="5" name="MSIP_Label_9811530c-902c-4b75-8616-d6c82cd1332a_SetDate">
    <vt:lpwstr>2021-11-04T17:10:15Z</vt:lpwstr>
  </property>
  <property fmtid="{D5CDD505-2E9C-101B-9397-08002B2CF9AE}" pid="6" name="MSIP_Label_9811530c-902c-4b75-8616-d6c82cd1332a_Method">
    <vt:lpwstr>Standard</vt:lpwstr>
  </property>
  <property fmtid="{D5CDD505-2E9C-101B-9397-08002B2CF9AE}" pid="7" name="MSIP_Label_9811530c-902c-4b75-8616-d6c82cd1332a_Name">
    <vt:lpwstr>9811530c-902c-4b75-8616-d6c82cd1332a</vt:lpwstr>
  </property>
  <property fmtid="{D5CDD505-2E9C-101B-9397-08002B2CF9AE}" pid="8" name="MSIP_Label_9811530c-902c-4b75-8616-d6c82cd1332a_SiteId">
    <vt:lpwstr>bf86fbdb-f8c2-440e-923c-05a60dc2bc9b</vt:lpwstr>
  </property>
  <property fmtid="{D5CDD505-2E9C-101B-9397-08002B2CF9AE}" pid="9" name="MSIP_Label_9811530c-902c-4b75-8616-d6c82cd1332a_ActionId">
    <vt:lpwstr>3c68b62c-1f94-407e-a1e5-4df12543242e</vt:lpwstr>
  </property>
  <property fmtid="{D5CDD505-2E9C-101B-9397-08002B2CF9AE}" pid="10" name="MSIP_Label_9811530c-902c-4b75-8616-d6c82cd1332a_ContentBits">
    <vt:lpwstr>0</vt:lpwstr>
  </property>
  <property fmtid="{D5CDD505-2E9C-101B-9397-08002B2CF9AE}" pid="11" name="MediaServiceImageTags">
    <vt:lpwstr/>
  </property>
</Properties>
</file>